
<file path=[Content_Types].xml><?xml version="1.0" encoding="utf-8"?>
<ns0:Types xmlns:ns0="http://schemas.openxmlformats.org/package/2006/content-types">
  <ns0:Default ContentType="application/vnd.openxmlformats-officedocument.vmlDrawing" Extension="vml"/>
  <ns0:Default ContentType="application/xml" Extension="xml"/>
  <ns0:Default ContentType="application/vnd.openxmlformats-officedocument.obfuscatedFont" Extension="odttf"/>
  <ns0:Default ContentType="application/vnd.openxmlformats-package.relationships+xml" Extension="rels"/>
  <ns0:Override ContentType="application/vnd.openxmlformats-officedocument.spreadsheetml.table+xml" PartName="/xl/tables/table1.xml"/>
  <ns0:Override ContentType="application/vnd.openxmlformats-officedocument.spreadsheetml.table+xml" PartName="/xl/tables/table2.xml"/>
  <ns0:Override ContentType="application/vnd.openxmlformats-officedocument.spreadsheetml.worksheet+xml" PartName="/xl/worksheets/sheet5.xml"/>
  <ns0:Override ContentType="application/vnd.openxmlformats-officedocument.spreadsheetml.worksheet+xml" PartName="/xl/worksheets/sheet4.xml"/>
  <ns0:Override ContentType="application/vnd.openxmlformats-officedocument.spreadsheetml.worksheet+xml" PartName="/xl/worksheets/sheet1.xml"/>
  <ns0:Override ContentType="application/vnd.openxmlformats-officedocument.spreadsheetml.worksheet+xml" PartName="/xl/worksheets/sheet2.xml"/>
  <ns0:Override ContentType="application/vnd.openxmlformats-officedocument.spreadsheetml.worksheet+xml" PartName="/xl/worksheets/sheet3.xml"/>
  <ns0:Override ContentType="application/vnd.openxmlformats-officedocument.spreadsheetml.worksheet+xml" PartName="/xl/worksheets/sheet6.xml"/>
  <ns0:Override ContentType="application/binary" PartName="/xl/metadata"/>
  <ns0:Override ContentType="application/vnd.openxmlformats-officedocument.spreadsheetml.sharedStrings+xml" PartName="/xl/sharedStrings.xml"/>
  <ns0:Override ContentType="application/vnd.openxmlformats-officedocument.drawing+xml" PartName="/xl/drawings/drawing4.xml"/>
  <ns0:Override ContentType="application/vnd.openxmlformats-officedocument.drawing+xml" PartName="/xl/drawings/drawing3.xml"/>
  <ns0:Override ContentType="application/vnd.openxmlformats-officedocument.drawing+xml" PartName="/xl/drawings/drawing6.xml"/>
  <ns0:Override ContentType="application/vnd.openxmlformats-officedocument.drawing+xml" PartName="/xl/drawings/drawing5.xml"/>
  <ns0:Override ContentType="application/vnd.openxmlformats-officedocument.drawing+xml" PartName="/xl/drawings/drawing1.xml"/>
  <ns0:Override ContentType="application/vnd.openxmlformats-officedocument.drawing+xml" PartName="/xl/drawings/drawing2.xml"/>
  <ns0:Override ContentType="application/vnd.openxmlformats-officedocument.spreadsheetml.sheet.main+xml" PartName="/xl/workbook.xml"/>
  <ns0:Override ContentType="application/vnd.openxmlformats-officedocument.spreadsheetml.styles+xml" PartName="/xl/styles.xml"/>
  <ns0:Override ContentType="application/vnd.openxmlformats-officedocument.spreadsheetml.comments+xml" PartName="/xl/comments1.xml"/>
  <ns0:Override ContentType="application/vnd.openxmlformats-officedocument.spreadsheetml.comments+xml" PartName="/xl/comments2.xml"/>
  <ns0:Override ContentType="application/vnd.openxmlformats-officedocument.drawingml.chart+xml" PartName="/xl/charts/chart1.xml"/>
  <ns0:Override ContentType="application/vnd.openxmlformats-officedocument.drawingml.chart+xml" PartName="/xl/charts/chart2.xml"/>
  <ns0:Override ContentType="application/vnd.openxmlformats-officedocument.theme+xml" PartName="/xl/theme/theme1.xml"/>
</ns0: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s:workbook xmlns:ns2="http://customooxmlschemas.google.com/" xmlns:r="http://schemas.openxmlformats.org/officeDocument/2006/relationships" xmlns:s="http://schemas.openxmlformats.org/spreadsheetml/2006/main">
  <s:workbookPr/>
  <s:sheets>
    <s:sheet state="visible" name="00_Старт" sheetId="1" r:id="rId4"/>
    <s:sheet state="visible" name="01_Анализ" sheetId="2" r:id="rId5"/>
    <s:sheet state="visible" name="02_Типы запросов" sheetId="3" r:id="rId6"/>
    <s:sheet state="visible" name="03_Инструкция" sheetId="4" r:id="rId7"/>
    <s:sheet state="visible" name="04_Настройки" sheetId="5" r:id="rId8"/>
    <s:sheet state="visible" name="05_План действий" sheetId="6" r:id="rId9"/>
  </s:sheets>
  <s:definedNames>
    <s:definedName hidden="1" localSheetId="0" name="Z_29F08EC9_323C_4563_A51E_A965F47BB576_.wvu.FilterData">'00_Старт'!$A$10:$AA$2010</s:definedName>
    <s:definedName hidden="1" localSheetId="5" name="Z_5599462B_1181_46A7_96E7_5A103AFC7F57_.wvu.FilterData">'05_План действий'!$A$5:$L$55</s:definedName>
  </s:definedNames>
  <s:calcPr calcMode="auto" fullCalcOnLoad="1" forceFullCalc="1"/>
  <s:customWorkbookViews>
    <s:customWorkbookView activeSheetId="0" maximized="1" windowHeight="0" windowWidth="0" guid="{29F08EC9-323C-4563-A51E-A965F47BB576}" name="SearchQueriesTable filter view"/>
    <s:customWorkbookView activeSheetId="0" maximized="1" windowHeight="0" windowWidth="0" guid="{5599462B-1181-46A7-96E7-5A103AFC7F57}" name="ActionPlanTable filter view"/>
  </s:customWorkbookViews>
  <s:extLst>
    <s:ext uri="GoogleSheetsCustomDataVersion2">
      <ns2:sheetsCustomData r:id="rId10" roundtripDataChecksum="KhIzwlVgSUb/MhUTLaTEVTEIyjh2tyiKi9ujnIerPEU="/>
    </s:ext>
  </s:extLst>
</s: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T10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Балл спроса использует логарифмическую нормализацию частотности к максимуму текущей выборки.
======</t>
      </text>
    </comment>
    <comment authorId="0" ref="X10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Итог — средневзвешенное доступных компонентов. Если полнота ниже минимума, балл не показывается.
======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6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В версии 1.1 используется фиксированная классификация: ВЧ ≥ 10 000, СЧ 1 000–9 999, НЧ &lt; 1 000.
======</t>
      </text>
    </comment>
  </commentList>
</comments>
</file>

<file path=xl/sharedStrings.xml><?xml version="1.0" encoding="utf-8"?>
<sst xmlns="http://schemas.openxmlformats.org/spreadsheetml/2006/main" count="394" uniqueCount="331">
  <si>
    <t>Типы поисковых запросов</t>
  </si>
  <si>
    <t>Инструкция</t>
  </si>
  <si>
    <t>Маркетинг Практика · от выгрузки до плана действий</t>
  </si>
  <si>
    <t>Маркетинг Практика · один запрос может одновременно относиться к нескольким классификациям</t>
  </si>
  <si>
    <t>Продукт подходит маркетологам, SEO-специалистам, предпринимателям и агентствам, которым нужно сравнить поисковые запросы и выбрать очередность работы без сложных формул.</t>
  </si>
  <si>
    <t>В версии 1.1 используются единые абсолютные пороги: ВЧ — от 10 000 запросов/мес.; СЧ — от 1 000 до 9 999; НЧ — менее 1 000. Значения 10 000 и 1 000 относятся соответственно к ВЧ и СЧ.</t>
  </si>
  <si>
    <t>1. По частотности</t>
  </si>
  <si>
    <t>Анализ поисковых запросов</t>
  </si>
  <si>
    <t>Тип</t>
  </si>
  <si>
    <t>Определение</t>
  </si>
  <si>
    <t>Как определяется в файле</t>
  </si>
  <si>
    <t>Что подготовить</t>
  </si>
  <si>
    <t>Когда полезен</t>
  </si>
  <si>
    <t>Ограничение</t>
  </si>
  <si>
    <t>Маркетинг Практика · MP-TAL-ASQ-001 · версия 1.1 · 15.08.2026</t>
  </si>
  <si>
    <t>Обязательно</t>
  </si>
  <si>
    <t>ВЧ — высокочастотный</t>
  </si>
  <si>
    <t>ЧИСТЫЙ РАБОЧИЙ ФАЙЛ — вставьте свои поисковые запросы начиная со строки 11.</t>
  </si>
  <si>
    <t>Поисковый запрос; частотность за один и тот же период, регион и источник.</t>
  </si>
  <si>
    <t>Запрос с частотностью от 10 000 запросов в месяц.</t>
  </si>
  <si>
    <t>Частотность ≥ 10 000. Значение 10 000 входит в ВЧ.</t>
  </si>
  <si>
    <t>Оценка масштаба спроса и крупных тематик.</t>
  </si>
  <si>
    <t>Высокий спрос не гарантирует релевантность или конверсию.</t>
  </si>
  <si>
    <t>Для приоритета</t>
  </si>
  <si>
    <t>Текущая позиция; сложность 0–100; релевантность 1–5; бизнес-ценность 1–5.</t>
  </si>
  <si>
    <t>СЧ — среднечастотный</t>
  </si>
  <si>
    <t>Запрос с частотностью от 1 000 до 9 999 запросов в месяц.</t>
  </si>
  <si>
    <t>1 000 ≤ частотность &lt; 10 000. Значение 1 000 входит в СЧ.</t>
  </si>
  <si>
    <t>Баланс охвата и конкретности.</t>
  </si>
  <si>
    <t>Дополнительно</t>
  </si>
  <si>
    <t>Сопоставляйте частотность за одинаковые период, регион и источник.</t>
  </si>
  <si>
    <t>Предыдущая и целевая позиции; CPC — средняя цена за клик; URL; кластер; намерение; брендовость; геозависимость.</t>
  </si>
  <si>
    <t>Что вы получите</t>
  </si>
  <si>
    <t>НЧ — низкочастотный</t>
  </si>
  <si>
    <t>Запрос с частотностью менее 1 000 запросов в месяц.</t>
  </si>
  <si>
    <t>Порядок работы</t>
  </si>
  <si>
    <t>Частотность &lt; 1 000; числовой ноль также относится к НЧ.</t>
  </si>
  <si>
    <t>Точные потребности, длинный хвост, контент-план.</t>
  </si>
  <si>
    <t>Слабая статистика повышает неопределённость.</t>
  </si>
  <si>
    <t>Состав книги</t>
  </si>
  <si>
    <t>Где взять</t>
  </si>
  <si>
    <t>Частотность 0</t>
  </si>
  <si>
    <t>Важно</t>
  </si>
  <si>
    <t>Источник вернул числовой ноль — это реальное значение, а не отсутствие данных.</t>
  </si>
  <si>
    <t>Яндекс Вордстат, Google Ads Keyword Planner, Google Search Console, трекер позиций или SEO-сервис. Не смешивайте метрики разных источников без пометки.</t>
  </si>
  <si>
    <t>Автоматически относится к НЧ.</t>
  </si>
  <si>
    <t>Проверка новых, редких или слишком узких формулировок.</t>
  </si>
  <si>
    <t>Не заменяйте неизвестные значения нулями.</t>
  </si>
  <si>
    <t>Единый реестр запросов, автоматическую классификацию ВЧ/СЧ/НЧ, прозрачный балл возможности 0–100, приоритеты и действия.</t>
  </si>
  <si>
    <t>Нет данных</t>
  </si>
  <si>
    <t>Частотность не была получена или не перенесена.</t>
  </si>
  <si>
    <t>Ячейка частотности пуста.</t>
  </si>
  <si>
    <t>Контроль качества выгрузки.</t>
  </si>
  <si>
    <t>Такую строку нельзя сравнивать по спросу.</t>
  </si>
  <si>
    <t>1) Настройте пороги и веса. 2) Вставьте запросы. 3) Проверьте полноту и дубли. 4) Изучите лист 01_Анализ. 5) Перенесите решения в план.</t>
  </si>
  <si>
    <t>1</t>
  </si>
  <si>
    <t>00_Старт · 01_Анализ · 02_Типы запросов · 03_Инструкция · 04_Настройки · 05_План действий</t>
  </si>
  <si>
    <t>2. По поисковому намерению</t>
  </si>
  <si>
    <t>Откройте 04_Настройки</t>
  </si>
  <si>
    <t>Частотность зависит от источника, региона и периода. Не сравнивайте несопоставимые выгрузки. Оставляйте неизвестные значения пустыми, а не нулями. Excel 2021 / Microsoft 365; без макросов и внешних подключений.</t>
  </si>
  <si>
    <t>Проверьте установленные пороги: ВЧ ≥ 10 000; СЧ от 1 000 до 9 999; НЧ &lt; 1 000. Затем проверьте веса и минимальную полноту.</t>
  </si>
  <si>
    <t>Что хочет пользователь</t>
  </si>
  <si>
    <t>Пример</t>
  </si>
  <si>
    <t>2</t>
  </si>
  <si>
    <t>Подходящий формат</t>
  </si>
  <si>
    <t>Вставьте исходные данные</t>
  </si>
  <si>
    <t>На 00_Старт заполните только светло-персиковые ячейки. Один запрос — одна строка.</t>
  </si>
  <si>
    <t>Информационный</t>
  </si>
  <si>
    <t>Получить ответ, инструкцию или разобраться в теме.</t>
  </si>
  <si>
    <t>как выбрать офисное кресло</t>
  </si>
  <si>
    <t>Статья, инструкция, FAQ, видео</t>
  </si>
  <si>
    <t>3</t>
  </si>
  <si>
    <t>Исправьте качество</t>
  </si>
  <si>
    <t>Отфильтруйте дубли, пустую частотность и строки с низкой полнотой. Не заменяйте неизвестные значения нулями.</t>
  </si>
  <si>
    <t>Коммерческий</t>
  </si>
  <si>
    <t>Сравнить варианты перед решением.</t>
  </si>
  <si>
    <t>лучшее кресло для спины</t>
  </si>
  <si>
    <t>Подборка, сравнение, обзор категории</t>
  </si>
  <si>
    <t>4</t>
  </si>
  <si>
    <t>Проверьте классификацию</t>
  </si>
  <si>
    <t>Транзакционный</t>
  </si>
  <si>
    <t>Совершить действие: купить, заказать, скачать, записаться.</t>
  </si>
  <si>
    <t>Назначьте намерение, кластер, релевантность и бизнес-ценность. Автоматические типы частотности и длины не заменяют смысловой разбор.</t>
  </si>
  <si>
    <t>эргономичное кресло купить</t>
  </si>
  <si>
    <t>Категория, карточка, посадочная страница</t>
  </si>
  <si>
    <t>5</t>
  </si>
  <si>
    <t>Изучите 01_Анализ</t>
  </si>
  <si>
    <t>Смотрите распределение, топ-10 возможностей, динамику позиций и контроль качества.</t>
  </si>
  <si>
    <t>Навигационный</t>
  </si>
  <si>
    <t>Найти конкретный бренд, сайт или раздел.</t>
  </si>
  <si>
    <t>бренд официальный сайт</t>
  </si>
  <si>
    <t>Ввод</t>
  </si>
  <si>
    <t>Главная, брендовая или сервисная страница</t>
  </si>
  <si>
    <t>6</t>
  </si>
  <si>
    <t>Проверьте выдачу</t>
  </si>
  <si>
    <t>Перед решением откройте фактическую поисковую выдачу: уточните намерение, конкурентов и подходящий тип страницы.</t>
  </si>
  <si>
    <t>Локальный</t>
  </si>
  <si>
    <t>заполните вручную</t>
  </si>
  <si>
    <t>7</t>
  </si>
  <si>
    <t>Найти предложение в конкретном месте или рядом.</t>
  </si>
  <si>
    <t>Сформируйте план</t>
  </si>
  <si>
    <t>офисные кресла москва</t>
  </si>
  <si>
    <t>На 05_План действий перенесите выбранные запросы, назначьте ответственных, сроки и ожидаемый эффект.</t>
  </si>
  <si>
    <t>Региональная страница, адреса, карта</t>
  </si>
  <si>
    <t>Формула</t>
  </si>
  <si>
    <t>Смешанный</t>
  </si>
  <si>
    <t>В запросе сочетаются несколько намерений.</t>
  </si>
  <si>
    <t>обзор кресел с ценами</t>
  </si>
  <si>
    <t>рассчитывается</t>
  </si>
  <si>
    <t>Страница, закрывающая основной и вторичный сценарии</t>
  </si>
  <si>
    <t>Справка</t>
  </si>
  <si>
    <t>Как считаются показатели</t>
  </si>
  <si>
    <t>исходная информация</t>
  </si>
  <si>
    <t>Цель</t>
  </si>
  <si>
    <t>Тип частотности</t>
  </si>
  <si>
    <t>достигнута</t>
  </si>
  <si>
    <t>Столбец заполняется автоматически по частотности: ВЧ — значение ≥ 10 000; СЧ — значение ≥ 1 000 и &lt; 10 000; НЧ — значение &lt; 1 000, включая 0. Если частотность не заполнена, выводится «Нет данных».</t>
  </si>
  <si>
    <t>3. По структуре и контексту</t>
  </si>
  <si>
    <t>Внимание</t>
  </si>
  <si>
    <t>проверьте</t>
  </si>
  <si>
    <t>Ошибка</t>
  </si>
  <si>
    <t>Признак</t>
  </si>
  <si>
    <t>Балл спроса</t>
  </si>
  <si>
    <t>Варианты</t>
  </si>
  <si>
    <t>Логарифмическая нормализация частотности к максимуму выборки. Она уменьшает доминирование единичных сверхчастотных запросов.</t>
  </si>
  <si>
    <t>исправьте</t>
  </si>
  <si>
    <t>Как использовать</t>
  </si>
  <si>
    <t>В книге подготовлено 2 000 строк. Для больших массивов добавляйте строки внутрь таблицы и копируйте формулы из предыдущей строки.</t>
  </si>
  <si>
    <t>Резерв позиции</t>
  </si>
  <si>
    <t>Длина</t>
  </si>
  <si>
    <t>Чем дальше текущая позиция от цели, тем выше резерв. Значение 0 означает, что цель достигнута или превышена; 100 — максимальный резерв в пределах модели.</t>
  </si>
  <si>
    <t>Короткий · средний · длинный хвост</t>
  </si>
  <si>
    <t>Файл автоматически определяет длину: 1–2, 3–4, 5+ слов.</t>
  </si>
  <si>
    <t>Длина не равна частотности и не определяет намерение.</t>
  </si>
  <si>
    <t>Доступность</t>
  </si>
  <si>
    <t>100 минус сложность. Если сложность не указана, компонент исключается из знаменателя.</t>
  </si>
  <si>
    <t>Брендовость</t>
  </si>
  <si>
    <t>Брендовый · небрендовый · не определено</t>
  </si>
  <si>
    <t>Таблица поисковых запросов · обязательный минимум: запрос и частотность; для сопоставимого приоритета заполните позицию, сложность, релевантность и бизнес-ценность.</t>
  </si>
  <si>
    <t>Отделяйте спрос на бренд от общего категорийного спроса.</t>
  </si>
  <si>
    <t>Релевантность и бизнес-ценность</t>
  </si>
  <si>
    <t>Брендовый запрос может быть информационным или транзакционным.</t>
  </si>
  <si>
    <t>Оценки 1–5, которые задаёт пользователь. В итоговом балле переводятся на шкалу 0–100.</t>
  </si>
  <si>
    <t>Геозависимость</t>
  </si>
  <si>
    <t>Геозависимый · независимый · не определено</t>
  </si>
  <si>
    <t>Балл возможности</t>
  </si>
  <si>
    <t>Помогает выделить региональные страницы и локальные предложения.</t>
  </si>
  <si>
    <t>Средневзвешенное доступных компонентов. Показывается только при полноте не ниже заданного порога.</t>
  </si>
  <si>
    <t>Признак зависит от выдачи и региона, а не только от наличия названия города.</t>
  </si>
  <si>
    <t>ID</t>
  </si>
  <si>
    <t>Кластер</t>
  </si>
  <si>
    <t>Ранг</t>
  </si>
  <si>
    <t>Тема или группа запросов с общей посадочной страницей</t>
  </si>
  <si>
    <t>Порядок строк по баллу возможности. Это приоритизация для разбора, а не прогноз трафика или выручки.</t>
  </si>
  <si>
    <t>Назначайте кластер после проверки выдачи и смысла.</t>
  </si>
  <si>
    <t>Одинаковые слова не всегда означают одинаковое намерение.</t>
  </si>
  <si>
    <t>Этап пути</t>
  </si>
  <si>
    <t>Осведомлённость · выбор · действие · удержание</t>
  </si>
  <si>
    <t>Проверка корректности</t>
  </si>
  <si>
    <t>Поисковый запрос</t>
  </si>
  <si>
    <t>Используйте как дополнительную бизнес-классификацию.</t>
  </si>
  <si>
    <t>Этап пути не рассчитывается автоматически — его задаёт аналитик.</t>
  </si>
  <si>
    <t>□</t>
  </si>
  <si>
    <t>Одинаковы источник, регион и период частотности.</t>
  </si>
  <si>
    <t>Как применять классификацию</t>
  </si>
  <si>
    <t>Намерение</t>
  </si>
  <si>
    <t>Нет незамеченных дублей и технических строк.</t>
  </si>
  <si>
    <t>Сначала проверьте качество исходной формулировки и удалите технические дубли.</t>
  </si>
  <si>
    <t>Частотность значения/месяц</t>
  </si>
  <si>
    <t>Сумма весов равна 100%; порог ВЧ равен 10 000, порог СЧ — 1 000.</t>
  </si>
  <si>
    <t>Разделите запросы по намерению и кластеру — это определяет нужный тип страницы.</t>
  </si>
  <si>
    <t>Текущая позиция</t>
  </si>
  <si>
    <t>У ранжируемых строк полнота не ниже установленного минимума.</t>
  </si>
  <si>
    <t>Предыдущая позиция</t>
  </si>
  <si>
    <t>Применяйте пороги ВЧ ≥ 10 000, СЧ 1 000–9 999 и НЧ &lt; 1 000 только к сопоставимым данным одного региона, периода и источника.</t>
  </si>
  <si>
    <t>Динамика позиции</t>
  </si>
  <si>
    <t>Целевая позиция</t>
  </si>
  <si>
    <t>Добавьте релевантность и бизнес-ценность: высокая частотность сама по себе не задаёт приоритет.</t>
  </si>
  <si>
    <t>Нули используются только как реальные значения, а неизвестные данные оставлены пустыми.</t>
  </si>
  <si>
    <t>CPC, руб.</t>
  </si>
  <si>
    <t>Сложность, 0–100</t>
  </si>
  <si>
    <t>Проверьте выдачу вручную перед созданием или переработкой посадочной страницы.</t>
  </si>
  <si>
    <t>Релевантность, 1–5</t>
  </si>
  <si>
    <t>Кластер и намерение проверены по фактической выдаче.</t>
  </si>
  <si>
    <t>Бизнес-ценность, 1–5</t>
  </si>
  <si>
    <t>Приоритетные запросы перенесены в план действий с ответственным и сроком.</t>
  </si>
  <si>
    <t>URL / посадочная</t>
  </si>
  <si>
    <t>Брендовый</t>
  </si>
  <si>
    <t>Геозависимый</t>
  </si>
  <si>
    <t>Ограничения методики</t>
  </si>
  <si>
    <t>Длина запроса</t>
  </si>
  <si>
    <t>Дубли, шт.</t>
  </si>
  <si>
    <t>Частотность — оценка спроса в конкретном источнике, регионе и периоде, а не гарантированный трафик. Позиция из Search Console может быть усреднённой и зависит от агрегации. Сложность из разных SEO-сервисов рассчитана по разным методикам и не должна смешиваться без нормализации. Балл возможности — экспертная модель приоритизации; он не прогнозирует конверсию, выручку, сроки или достижение позиции. Для решения обязательно проверяйте выдачу, сезонность, тип страницы, качество продукта и экономику предложения.</t>
  </si>
  <si>
    <t>Полнота данных</t>
  </si>
  <si>
    <t>Приоритет</t>
  </si>
  <si>
    <t>Рекомендованное действие</t>
  </si>
  <si>
    <t>Анализ и статистика</t>
  </si>
  <si>
    <t>Маркетинг Практика · показатели обновляются из листа 00_Старт</t>
  </si>
  <si>
    <t>Пустые карточки и диаграммы означают, что данных ещё нет. Не подменяйте неизвестные значения нулями.</t>
  </si>
  <si>
    <t>Запросов</t>
  </si>
  <si>
    <t>Суммарная частотность</t>
  </si>
  <si>
    <t>Медианная частотность</t>
  </si>
  <si>
    <t>Высокий приоритет</t>
  </si>
  <si>
    <t>Средняя полнота</t>
  </si>
  <si>
    <t>Строк с дублями</t>
  </si>
  <si>
    <t>Доля запросов</t>
  </si>
  <si>
    <t>Доля спроса</t>
  </si>
  <si>
    <t>Средний балл</t>
  </si>
  <si>
    <t>Средняя позиция</t>
  </si>
  <si>
    <t>Настройки и методика</t>
  </si>
  <si>
    <t>Балл</t>
  </si>
  <si>
    <t>Частотность</t>
  </si>
  <si>
    <t>Маркетинг Практика · редактируйте только светло-персиковые ячейки</t>
  </si>
  <si>
    <t>Классификация частотности в версии 1.1 зафиксирована методикой продукта: ВЧ ≥ 10 000, СЧ 1 000–9 999, НЧ &lt; 1 000. Веса и правила приоритета открыты для проверки.</t>
  </si>
  <si>
    <t>ВЧ</t>
  </si>
  <si>
    <t>Классификация частотности</t>
  </si>
  <si>
    <t>Значение</t>
  </si>
  <si>
    <t>Пояснение</t>
  </si>
  <si>
    <t>Справочник</t>
  </si>
  <si>
    <t>Режим классификации</t>
  </si>
  <si>
    <t>Фиксированные пороги</t>
  </si>
  <si>
    <t>Единая методика версии 1.1 для автоматического заполнения типа частотности.</t>
  </si>
  <si>
    <t>Да / Нет</t>
  </si>
  <si>
    <t>Да</t>
  </si>
  <si>
    <t>Порог ВЧ (включительно)</t>
  </si>
  <si>
    <t>ВЧ: частотность от 10 000 запросов в месяц.</t>
  </si>
  <si>
    <t>Нет</t>
  </si>
  <si>
    <t>Порог СЧ (включительно)</t>
  </si>
  <si>
    <t>СЧ: от 1 000 до 9 999; НЧ: менее 1 000.</t>
  </si>
  <si>
    <t>Не определено</t>
  </si>
  <si>
    <t>Правило ВЧ</t>
  </si>
  <si>
    <t>≥ 10 000</t>
  </si>
  <si>
    <t>Граничное значение 10 000 относится к ВЧ.</t>
  </si>
  <si>
    <t>Правило СЧ</t>
  </si>
  <si>
    <t>1 000–9 999</t>
  </si>
  <si>
    <t>Граничное значение 1 000 относится к СЧ.</t>
  </si>
  <si>
    <t>План действий</t>
  </si>
  <si>
    <t>Статус плана</t>
  </si>
  <si>
    <t>Не начато</t>
  </si>
  <si>
    <t>Рабочий порог ВЧ</t>
  </si>
  <si>
    <t>Маркетинг Практика · перенесите выбранные запросы и назначьте исполнение</t>
  </si>
  <si>
    <t>Ссылка на установленный порог ВЧ.</t>
  </si>
  <si>
    <t>Введите запрос точно так же, как на 00_Старт. Балл, приоритет, основание и рекомендуемое действие подтянутся автоматически; управленческие поля заполняются вручную.</t>
  </si>
  <si>
    <t>В работе</t>
  </si>
  <si>
    <t>Рабочий порог СЧ</t>
  </si>
  <si>
    <t>Ссылка на установленный порог СЧ.</t>
  </si>
  <si>
    <t>Выполнено</t>
  </si>
  <si>
    <t>Контроль порогов</t>
  </si>
  <si>
    <t>Рабочие пороги должны быть равны 10 000 и 1 000.</t>
  </si>
  <si>
    <t>Отложено</t>
  </si>
  <si>
    <t>Позиция-цель по умолчанию</t>
  </si>
  <si>
    <t>Используется, если в строке не указана своя цель.</t>
  </si>
  <si>
    <t>Компонент балла возможности</t>
  </si>
  <si>
    <t>Вес</t>
  </si>
  <si>
    <t>Контроль</t>
  </si>
  <si>
    <t>Логика 0–100</t>
  </si>
  <si>
    <t>Спрос</t>
  </si>
  <si>
    <t>СЧ</t>
  </si>
  <si>
    <t>Основание</t>
  </si>
  <si>
    <t>Логарифмическая нормализация частотности.</t>
  </si>
  <si>
    <t>Ответственный</t>
  </si>
  <si>
    <t>Разрыв между текущей и целевой позицией.</t>
  </si>
  <si>
    <t>Срок</t>
  </si>
  <si>
    <t>Статус</t>
  </si>
  <si>
    <t>100 минус сложность.</t>
  </si>
  <si>
    <t>Ожидаемый эффект</t>
  </si>
  <si>
    <t>Релевантность</t>
  </si>
  <si>
    <t>Фактический результат / комментарий</t>
  </si>
  <si>
    <t>Оценка пользователя 1–5, переведённая в 0–100.</t>
  </si>
  <si>
    <t>Бизнес-ценность</t>
  </si>
  <si>
    <t>Сумма весов</t>
  </si>
  <si>
    <t>Должна быть равна 100%.</t>
  </si>
  <si>
    <t>Статус весов</t>
  </si>
  <si>
    <t>Контроль модели.</t>
  </si>
  <si>
    <t>Порог высокого приоритета</t>
  </si>
  <si>
    <t>Балл от этого значения считается высоким.</t>
  </si>
  <si>
    <t>Порог среднего приоритета</t>
  </si>
  <si>
    <t>Балл от этого значения до высокого считается средним.</t>
  </si>
  <si>
    <t>Минимальная полнота для балла</t>
  </si>
  <si>
    <t>Доля заполненных компонентов из пяти.</t>
  </si>
  <si>
    <t>Контроль приоритетов</t>
  </si>
  <si>
    <t>Высокий порог должен быть выше среднего.</t>
  </si>
  <si>
    <t>Источники данных и трактовок</t>
  </si>
  <si>
    <t>НЧ</t>
  </si>
  <si>
    <t>Источник</t>
  </si>
  <si>
    <t>Что берём</t>
  </si>
  <si>
    <t>Актуальность</t>
  </si>
  <si>
    <t>URL</t>
  </si>
  <si>
    <t>Яндекс Вордстат</t>
  </si>
  <si>
    <t>Статистика и динамика поисковых запросов; региональность.</t>
  </si>
  <si>
    <t>14.08.2026</t>
  </si>
  <si>
    <t>https://wordstat.yandex.ru/</t>
  </si>
  <si>
    <t>Google Ads Keyword Planner</t>
  </si>
  <si>
    <t>Среднее число поисков, конкуренция и ставки — как источник выгрузки.</t>
  </si>
  <si>
    <t>https://support.google.com/google-ads/answer/7337243?hl=ru</t>
  </si>
  <si>
    <t>Google Search Console</t>
  </si>
  <si>
    <t>Определение показов, кликов и позиции.</t>
  </si>
  <si>
    <t>https://support.google.com/webmasters/answer/7042828?hl=ru</t>
  </si>
  <si>
    <t>Ограничения, агрегация и расхождения данных.</t>
  </si>
  <si>
    <t>https://support.google.com/webmasters/answer/17010575?hl=ru</t>
  </si>
  <si>
    <t>Версия продукта</t>
  </si>
  <si>
    <t>Код продукта</t>
  </si>
  <si>
    <t>Версия</t>
  </si>
  <si>
    <t>Дата версии</t>
  </si>
  <si>
    <t>Изменения</t>
  </si>
  <si>
    <t>MP-TAL-ASQ-001</t>
  </si>
  <si>
    <t>1.1</t>
  </si>
  <si>
    <t>15.08.2026</t>
  </si>
  <si>
    <t>Обновлены фиксированные пороги частотности и автоматическая классификация: ВЧ ≥ 10 000; СЧ 1 000–9 999; НЧ &lt; 1 000.</t>
  </si>
  <si>
    <t>Автоматический анализ</t>
  </si>
  <si>
    <t>Контроль качества данных</t>
  </si>
  <si>
    <t>Показатель</t>
  </si>
  <si>
    <t>Как читать</t>
  </si>
  <si>
    <t>Проверка</t>
  </si>
  <si>
    <t>Строк</t>
  </si>
  <si>
    <t>Ключевой принцип: рейтинг используется только как порядок разбора возможностей. Он не прогнозирует трафик, выручку или позицию и не заменяет проверку поисковой выдачи.</t>
  </si>
  <si>
    <t>Доля спроса ВЧ</t>
  </si>
  <si>
    <t>Высокая доля означает концентрацию спроса в небольшом числе популярных формулировок; это не отменяет ценность НЧ-запросов.</t>
  </si>
  <si>
    <t>Без частотности</t>
  </si>
  <si>
    <t>Запросов с низкой полнотой</t>
  </si>
  <si>
    <t>Дополните недостающие компоненты до минимальной полноты, прежде чем сравнивать баллы.</t>
  </si>
  <si>
    <t>Без намерения</t>
  </si>
  <si>
    <t>Запросов без URL</t>
  </si>
  <si>
    <t>Назначьте релевантную посадочную страницу или зафиксируйте необходимость её создания.</t>
  </si>
  <si>
    <t>Без кластера</t>
  </si>
  <si>
    <t>Позиция улучшилась</t>
  </si>
  <si>
    <t>Положительное число строк показывает рост позиций относительно прошлого замера.</t>
  </si>
  <si>
    <t>Без релевантности</t>
  </si>
  <si>
    <t>Позиция ухудшилась</t>
  </si>
  <si>
    <t>Отрицательная динамика требует проверки страницы, выдачи и корректности периода сравнения.</t>
  </si>
  <si>
    <t>С дублями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</si>
</sst>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dd.mm.yyyy"/>
  </numFmts>
  <fonts count="21">
    <font>
      <sz val="11.0"/>
      <color rgb="FF000000"/>
      <name val="Carlito"/>
      <scheme val="minor"/>
    </font>
    <font>
      <b/>
      <sz val="22.0"/>
      <color rgb="FF202124"/>
      <name val="Play"/>
    </font>
    <font/>
    <font>
      <sz val="10.0"/>
      <color rgb="FF697078"/>
      <name val="Aptos"/>
    </font>
    <font>
      <sz val="10.0"/>
      <color rgb="FF202124"/>
      <name val="Aptos"/>
    </font>
    <font>
      <sz val="10.0"/>
      <color rgb="FF9A6A14"/>
      <name val="Aptos"/>
    </font>
    <font>
      <b/>
      <sz val="12.0"/>
      <color rgb="FF202124"/>
      <name val="Aptos"/>
    </font>
    <font>
      <b/>
      <sz val="10.0"/>
      <color rgb="FF202124"/>
      <name val="Aptos"/>
    </font>
    <font>
      <b/>
      <sz val="10.0"/>
      <color rgb="FFB83E17"/>
      <name val="Aptos"/>
    </font>
    <font>
      <b/>
      <sz val="10.0"/>
      <color rgb="FF2E7D5A"/>
      <name val="Aptos"/>
    </font>
    <font>
      <b/>
      <sz val="12.0"/>
      <color rgb="FFE6531E"/>
      <name val="Aptos"/>
    </font>
    <font>
      <sz val="9.0"/>
      <color rgb="FF202124"/>
      <name val="Aptos"/>
    </font>
    <font>
      <sz val="9.0"/>
      <color rgb="FF697078"/>
      <name val="Aptos"/>
    </font>
    <font>
      <b/>
      <sz val="9.0"/>
      <color rgb="FF697078"/>
      <name val="Aptos"/>
    </font>
    <font>
      <b/>
      <sz val="11.0"/>
      <color rgb="FF2E7D5A"/>
      <name val="Aptos"/>
    </font>
    <font>
      <b/>
      <sz val="10.0"/>
      <color rgb="FF202124"/>
      <name val="Arial"/>
    </font>
    <font>
      <sz val="10.0"/>
      <color rgb="FF202124"/>
      <name val="Arial"/>
    </font>
    <font>
      <b/>
      <sz val="10.0"/>
      <color rgb="FF697078"/>
      <name val="Aptos"/>
    </font>
    <font>
      <b/>
      <sz val="18.0"/>
      <color rgb="FF202124"/>
      <name val="Play"/>
    </font>
    <font>
      <b/>
      <sz val="18.0"/>
      <color rgb="FFE6531E"/>
      <name val="Play"/>
    </font>
    <font>
      <b/>
      <sz val="9.0"/>
      <color rgb="FF202124"/>
      <name val="Aptos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AF7F2"/>
        <bgColor rgb="FFFAF7F2"/>
      </patternFill>
    </fill>
    <fill>
      <patternFill patternType="solid">
        <fgColor rgb="FFFFF4D6"/>
        <bgColor rgb="FFFFF4D6"/>
      </patternFill>
    </fill>
    <fill>
      <patternFill patternType="solid">
        <fgColor rgb="FFFFF0E5"/>
        <bgColor rgb="FFFFF0E5"/>
      </patternFill>
    </fill>
    <fill>
      <patternFill patternType="solid">
        <fgColor rgb="FFE5F3EB"/>
        <bgColor rgb="FFE5F3EB"/>
      </patternFill>
    </fill>
    <fill>
      <patternFill patternType="solid">
        <fgColor rgb="FFEAF1F4"/>
        <bgColor rgb="FFEAF1F4"/>
      </patternFill>
    </fill>
    <fill>
      <patternFill patternType="solid">
        <fgColor rgb="FFFBE9E7"/>
        <bgColor rgb="FFFBE9E7"/>
      </patternFill>
    </fill>
  </fills>
  <borders count="29">
    <border/>
    <border>
      <bottom style="medium">
        <color rgb="FFE6531E"/>
      </bottom>
    </border>
    <border>
      <left style="thin">
        <color rgb="FFE5DED5"/>
      </left>
      <top style="thin">
        <color rgb="FFE5DED5"/>
      </top>
      <bottom style="thin">
        <color rgb="FFE5DED5"/>
      </bottom>
    </border>
    <border>
      <left style="thin">
        <color rgb="FF9A6A14"/>
      </left>
      <top style="thin">
        <color rgb="FF9A6A14"/>
      </top>
      <bottom style="thin">
        <color rgb="FF9A6A14"/>
      </bottom>
    </border>
    <border>
      <top style="thin">
        <color rgb="FF9A6A14"/>
      </top>
      <bottom style="thin">
        <color rgb="FF9A6A14"/>
      </bottom>
    </border>
    <border>
      <top style="thin">
        <color rgb="FFE5DED5"/>
      </top>
      <bottom style="thin">
        <color rgb="FFE5DED5"/>
      </bottom>
    </border>
    <border>
      <right style="thin">
        <color rgb="FF9A6A14"/>
      </right>
      <top style="thin">
        <color rgb="FF9A6A14"/>
      </top>
      <bottom style="thin">
        <color rgb="FF9A6A14"/>
      </bottom>
    </border>
    <border>
      <right style="thin">
        <color rgb="FFE5DED5"/>
      </right>
      <top style="thin">
        <color rgb="FFE5DED5"/>
      </top>
      <bottom style="thin">
        <color rgb="FFE5DED5"/>
      </bottom>
    </border>
    <border>
      <bottom style="thin">
        <color rgb="FFE6531E"/>
      </bottom>
    </border>
    <border>
      <left style="thin">
        <color rgb="FFE5DED5"/>
      </left>
      <right style="thin">
        <color rgb="FFE5DED5"/>
      </right>
      <top style="thin">
        <color rgb="FFE5DED5"/>
      </top>
      <bottom style="thin">
        <color rgb="FFE5DED5"/>
      </bottom>
    </border>
    <border>
      <left style="thin">
        <color rgb="FF2E7D5A"/>
      </left>
      <top style="thin">
        <color rgb="FF2E7D5A"/>
      </top>
      <bottom style="thin">
        <color rgb="FF2E7D5A"/>
      </bottom>
    </border>
    <border>
      <top style="thin">
        <color rgb="FF2E7D5A"/>
      </top>
      <bottom style="thin">
        <color rgb="FF2E7D5A"/>
      </bottom>
    </border>
    <border>
      <right style="thin">
        <color rgb="FF2E7D5A"/>
      </right>
      <top style="thin">
        <color rgb="FF2E7D5A"/>
      </top>
      <bottom style="thin">
        <color rgb="FF2E7D5A"/>
      </bottom>
    </border>
    <border>
      <left style="thin">
        <color rgb="FFE5DED5"/>
      </left>
      <top style="thin">
        <color rgb="FFE5DED5"/>
      </top>
    </border>
    <border>
      <top style="thin">
        <color rgb="FFE5DED5"/>
      </top>
    </border>
    <border>
      <right style="thin">
        <color rgb="FFE5DED5"/>
      </right>
      <top style="thin">
        <color rgb="FFE5DED5"/>
      </top>
    </border>
    <border>
      <left style="thin">
        <color rgb="FF9A6A14"/>
      </left>
      <top style="thin">
        <color rgb="FF9A6A14"/>
      </top>
    </border>
    <border>
      <top style="thin">
        <color rgb="FF9A6A14"/>
      </top>
    </border>
    <border>
      <right style="thin">
        <color rgb="FF9A6A14"/>
      </right>
      <top style="thin">
        <color rgb="FF9A6A14"/>
      </top>
    </border>
    <border>
      <left style="thin">
        <color rgb="FFE5DED5"/>
      </left>
      <bottom style="thin">
        <color rgb="FFE5DED5"/>
      </bottom>
    </border>
    <border>
      <bottom style="thin">
        <color rgb="FFE5DED5"/>
      </bottom>
    </border>
    <border>
      <right style="thin">
        <color rgb="FFE5DED5"/>
      </right>
      <bottom style="thin">
        <color rgb="FFE5DED5"/>
      </bottom>
    </border>
    <border>
      <left style="thin">
        <color rgb="FF9A6A14"/>
      </left>
      <bottom style="thin">
        <color rgb="FF9A6A14"/>
      </bottom>
    </border>
    <border>
      <bottom style="thin">
        <color rgb="FF9A6A14"/>
      </bottom>
    </border>
    <border>
      <right style="thin">
        <color rgb="FF9A6A14"/>
      </right>
      <bottom style="thin">
        <color rgb="FF9A6A14"/>
      </bottom>
    </border>
    <border>
      <left style="thin">
        <color rgb="FF9A6A14"/>
      </left>
    </border>
    <border>
      <right style="thin">
        <color rgb="FF9A6A14"/>
      </right>
    </border>
    <border>
      <left style="thin">
        <color rgb="FFE5DED5"/>
      </left>
      <right style="thin">
        <color rgb="FFE5DED5"/>
      </right>
      <bottom style="thin">
        <color rgb="FFE5DED5"/>
      </bottom>
    </border>
    <border>
      <left style="thin">
        <color rgb="FFE5DED5"/>
      </left>
      <right style="thin">
        <color rgb="FFE5DED5"/>
      </right>
      <top style="thin">
        <color rgb="FFE5DED5"/>
      </top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0" fontId="2" numFmtId="0" xfId="0" applyBorder="1" applyFont="1"/>
    <xf borderId="0" fillId="2" fontId="3" numFmtId="0" xfId="0" applyAlignment="1" applyFont="1">
      <alignment horizontal="left" vertical="center"/>
    </xf>
    <xf borderId="2" fillId="3" fontId="4" numFmtId="0" xfId="0" applyAlignment="1" applyBorder="1" applyFill="1" applyFont="1">
      <alignment shrinkToFit="0" vertical="center" wrapText="1"/>
    </xf>
    <xf borderId="3" fillId="4" fontId="5" numFmtId="0" xfId="0" applyAlignment="1" applyBorder="1" applyFill="1" applyFont="1">
      <alignment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0" fillId="2" fontId="4" numFmtId="0" xfId="0" applyAlignment="1" applyFont="1">
      <alignment vertical="center"/>
    </xf>
    <xf borderId="8" fillId="3" fontId="6" numFmtId="0" xfId="0" applyAlignment="1" applyBorder="1" applyFont="1">
      <alignment vertical="center"/>
    </xf>
    <xf borderId="8" fillId="0" fontId="2" numFmtId="0" xfId="0" applyBorder="1" applyFont="1"/>
    <xf borderId="9" fillId="3" fontId="7" numFmtId="0" xfId="0" applyAlignment="1" applyBorder="1" applyFont="1">
      <alignment shrinkToFit="0" vertical="top" wrapText="1"/>
    </xf>
    <xf borderId="9" fillId="5" fontId="8" numFmtId="0" xfId="0" applyAlignment="1" applyBorder="1" applyFill="1" applyFont="1">
      <alignment vertical="center"/>
    </xf>
    <xf borderId="9" fillId="2" fontId="4" numFmtId="0" xfId="0" applyAlignment="1" applyBorder="1" applyFont="1">
      <alignment shrinkToFit="0" vertical="top" wrapText="1"/>
    </xf>
    <xf borderId="2" fillId="2" fontId="4" numFmtId="0" xfId="0" applyAlignment="1" applyBorder="1" applyFont="1">
      <alignment shrinkToFit="0" vertical="center" wrapText="1"/>
    </xf>
    <xf borderId="10" fillId="6" fontId="9" numFmtId="0" xfId="0" applyAlignment="1" applyBorder="1" applyFill="1" applyFont="1">
      <alignment horizontal="left" vertical="center"/>
    </xf>
    <xf borderId="11" fillId="0" fontId="2" numFmtId="0" xfId="0" applyBorder="1" applyFont="1"/>
    <xf borderId="12" fillId="0" fontId="2" numFmtId="0" xfId="0" applyBorder="1" applyFont="1"/>
    <xf borderId="13" fillId="2" fontId="4" numFmtId="0" xfId="0" applyAlignment="1" applyBorder="1" applyFont="1">
      <alignment shrinkToFit="0" vertical="top" wrapText="1"/>
    </xf>
    <xf borderId="14" fillId="0" fontId="2" numFmtId="0" xfId="0" applyBorder="1" applyFont="1"/>
    <xf borderId="15" fillId="0" fontId="2" numFmtId="0" xfId="0" applyBorder="1" applyFont="1"/>
    <xf borderId="9" fillId="5" fontId="10" numFmtId="0" xfId="0" applyAlignment="1" applyBorder="1" applyFont="1">
      <alignment horizontal="center" vertical="center"/>
    </xf>
    <xf borderId="9" fillId="3" fontId="7" numFmtId="0" xfId="0" applyAlignment="1" applyBorder="1" applyFont="1">
      <alignment shrinkToFit="0" vertical="center" wrapText="1"/>
    </xf>
    <xf borderId="16" fillId="4" fontId="5" numFmtId="0" xfId="0" applyAlignment="1" applyBorder="1" applyFont="1">
      <alignment shrinkToFit="0" vertical="top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9" fillId="5" fontId="11" numFmtId="0" xfId="0" applyAlignment="1" applyBorder="1" applyFont="1">
      <alignment horizontal="center" vertical="center"/>
    </xf>
    <xf borderId="9" fillId="7" fontId="11" numFmtId="0" xfId="0" applyAlignment="1" applyBorder="1" applyFill="1" applyFont="1">
      <alignment horizontal="center" vertical="center"/>
    </xf>
    <xf borderId="9" fillId="2" fontId="11" numFmtId="0" xfId="0" applyAlignment="1" applyBorder="1" applyFont="1">
      <alignment horizontal="center" vertical="center"/>
    </xf>
    <xf borderId="9" fillId="6" fontId="11" numFmtId="0" xfId="0" applyAlignment="1" applyBorder="1" applyFont="1">
      <alignment horizontal="center" vertical="center"/>
    </xf>
    <xf borderId="9" fillId="7" fontId="7" numFmtId="0" xfId="0" applyAlignment="1" applyBorder="1" applyFont="1">
      <alignment shrinkToFit="0" vertical="center" wrapText="1"/>
    </xf>
    <xf borderId="9" fillId="4" fontId="11" numFmtId="0" xfId="0" applyAlignment="1" applyBorder="1" applyFont="1">
      <alignment horizontal="center" vertical="center"/>
    </xf>
    <xf borderId="9" fillId="8" fontId="11" numFmtId="0" xfId="0" applyAlignment="1" applyBorder="1" applyFill="1" applyFont="1">
      <alignment horizontal="center" vertical="center"/>
    </xf>
    <xf borderId="2" fillId="3" fontId="12" numFmtId="0" xfId="0" applyAlignment="1" applyBorder="1" applyFont="1">
      <alignment shrinkToFit="0" vertical="center" wrapText="1"/>
    </xf>
    <xf borderId="8" fillId="2" fontId="13" numFmtId="0" xfId="0" applyAlignment="1" applyBorder="1" applyFont="1">
      <alignment vertical="center"/>
    </xf>
    <xf borderId="9" fillId="7" fontId="7" numFmtId="0" xfId="0" applyAlignment="1" applyBorder="1" applyFont="1">
      <alignment horizontal="center" readingOrder="0" shrinkToFit="0" vertical="center" wrapText="1"/>
    </xf>
    <xf borderId="9" fillId="5" fontId="7" numFmtId="0" xfId="0" applyAlignment="1" applyBorder="1" applyFont="1">
      <alignment horizontal="center" readingOrder="0" shrinkToFit="0" vertical="center" wrapText="1"/>
    </xf>
    <xf borderId="9" fillId="6" fontId="14" numFmtId="0" xfId="0" applyAlignment="1" applyBorder="1" applyFont="1">
      <alignment horizontal="center" vertical="center"/>
    </xf>
    <xf borderId="9" fillId="5" fontId="15" numFmtId="0" xfId="0" applyAlignment="1" applyBorder="1" applyFont="1">
      <alignment horizontal="center" readingOrder="0" shrinkToFit="0" vertical="center" wrapText="1"/>
    </xf>
    <xf borderId="25" fillId="0" fontId="2" numFmtId="0" xfId="0" applyBorder="1" applyFont="1"/>
    <xf borderId="26" fillId="0" fontId="2" numFmtId="0" xfId="0" applyBorder="1" applyFont="1"/>
    <xf borderId="21" fillId="7" fontId="4" numFmtId="0" xfId="0" applyAlignment="1" applyBorder="1" applyFont="1">
      <alignment shrinkToFit="0" vertical="center" wrapText="0"/>
    </xf>
    <xf borderId="27" fillId="5" fontId="4" numFmtId="0" xfId="0" applyAlignment="1" applyBorder="1" applyFont="1">
      <alignment shrinkToFit="0" vertical="center" wrapText="1"/>
    </xf>
    <xf borderId="27" fillId="5" fontId="16" numFmtId="3" xfId="0" applyAlignment="1" applyBorder="1" applyFont="1" applyNumberFormat="1">
      <alignment readingOrder="0" shrinkToFit="0" vertical="center" wrapText="0"/>
    </xf>
    <xf borderId="27" fillId="7" fontId="4" numFmtId="0" xfId="0" applyAlignment="1" applyBorder="1" applyFont="1">
      <alignment shrinkToFit="0" vertical="center" wrapText="0"/>
    </xf>
    <xf borderId="27" fillId="5" fontId="4" numFmtId="1" xfId="0" applyAlignment="1" applyBorder="1" applyFont="1" applyNumberFormat="1">
      <alignment shrinkToFit="0" vertical="center" wrapText="0"/>
    </xf>
    <xf borderId="27" fillId="5" fontId="16" numFmtId="1" xfId="0" applyAlignment="1" applyBorder="1" applyFont="1" applyNumberFormat="1">
      <alignment readingOrder="0" shrinkToFit="0" vertical="center" wrapText="0"/>
    </xf>
    <xf borderId="2" fillId="3" fontId="12" numFmtId="0" xfId="0" applyAlignment="1" applyBorder="1" applyFont="1">
      <alignment vertical="center"/>
    </xf>
    <xf borderId="27" fillId="7" fontId="4" numFmtId="1" xfId="0" applyAlignment="1" applyBorder="1" applyFont="1" applyNumberFormat="1">
      <alignment shrinkToFit="0" vertical="center" wrapText="0"/>
    </xf>
    <xf borderId="27" fillId="5" fontId="4" numFmtId="4" xfId="0" applyAlignment="1" applyBorder="1" applyFont="1" applyNumberFormat="1">
      <alignment shrinkToFit="0" vertical="center" wrapText="0"/>
    </xf>
    <xf borderId="2" fillId="3" fontId="17" numFmtId="0" xfId="0" applyAlignment="1" applyBorder="1" applyFont="1">
      <alignment horizontal="center" vertical="center"/>
    </xf>
    <xf borderId="27" fillId="5" fontId="4" numFmtId="0" xfId="0" applyAlignment="1" applyBorder="1" applyFont="1">
      <alignment shrinkToFit="0" vertical="center" wrapText="0"/>
    </xf>
    <xf borderId="27" fillId="5" fontId="4" numFmtId="0" xfId="0" applyAlignment="1" applyBorder="1" applyFont="1">
      <alignment shrinkToFit="0" vertical="center" wrapText="0"/>
    </xf>
    <xf borderId="13" fillId="7" fontId="18" numFmtId="3" xfId="0" applyAlignment="1" applyBorder="1" applyFont="1" applyNumberFormat="1">
      <alignment horizontal="center" vertical="center"/>
    </xf>
    <xf borderId="27" fillId="7" fontId="4" numFmtId="164" xfId="0" applyAlignment="1" applyBorder="1" applyFont="1" applyNumberFormat="1">
      <alignment shrinkToFit="0" vertical="center" wrapText="0"/>
    </xf>
    <xf borderId="13" fillId="7" fontId="19" numFmtId="3" xfId="0" applyAlignment="1" applyBorder="1" applyFont="1" applyNumberFormat="1">
      <alignment horizontal="center" vertical="center"/>
    </xf>
    <xf borderId="27" fillId="7" fontId="4" numFmtId="9" xfId="0" applyAlignment="1" applyBorder="1" applyFont="1" applyNumberFormat="1">
      <alignment shrinkToFit="0" vertical="center" wrapText="0"/>
    </xf>
    <xf borderId="13" fillId="7" fontId="18" numFmtId="9" xfId="0" applyAlignment="1" applyBorder="1" applyFont="1" applyNumberFormat="1">
      <alignment horizontal="center" vertical="center"/>
    </xf>
    <xf borderId="9" fillId="3" fontId="7" numFmtId="0" xfId="0" applyAlignment="1" applyBorder="1" applyFont="1">
      <alignment horizontal="center" shrinkToFit="0" vertical="center" wrapText="1"/>
    </xf>
    <xf borderId="2" fillId="3" fontId="3" numFmtId="0" xfId="0" applyAlignment="1" applyBorder="1" applyFont="1">
      <alignment vertical="center"/>
    </xf>
    <xf borderId="19" fillId="7" fontId="4" numFmtId="0" xfId="0" applyAlignment="1" applyBorder="1" applyFont="1">
      <alignment shrinkToFit="0" vertical="center" wrapText="1"/>
    </xf>
    <xf borderId="9" fillId="2" fontId="4" numFmtId="0" xfId="0" applyAlignment="1" applyBorder="1" applyFont="1">
      <alignment vertical="center"/>
    </xf>
    <xf borderId="7" fillId="7" fontId="4" numFmtId="0" xfId="0" applyAlignment="1" applyBorder="1" applyFont="1">
      <alignment shrinkToFit="0" vertical="center" wrapText="0"/>
    </xf>
    <xf borderId="9" fillId="5" fontId="4" numFmtId="0" xfId="0" applyAlignment="1" applyBorder="1" applyFont="1">
      <alignment shrinkToFit="0" vertical="center" wrapText="1"/>
    </xf>
    <xf borderId="9" fillId="3" fontId="7" numFmtId="0" xfId="0" applyAlignment="1" applyBorder="1" applyFont="1">
      <alignment vertical="center"/>
    </xf>
    <xf borderId="9" fillId="2" fontId="4" numFmtId="3" xfId="0" applyAlignment="1" applyBorder="1" applyFont="1" applyNumberFormat="1">
      <alignment vertical="center"/>
    </xf>
    <xf borderId="9" fillId="5" fontId="16" numFmtId="3" xfId="0" applyAlignment="1" applyBorder="1" applyFont="1" applyNumberFormat="1">
      <alignment readingOrder="0" shrinkToFit="0" vertical="center" wrapText="0"/>
    </xf>
    <xf borderId="9" fillId="2" fontId="4" numFmtId="9" xfId="0" applyAlignment="1" applyBorder="1" applyFont="1" applyNumberFormat="1">
      <alignment vertical="center"/>
    </xf>
    <xf borderId="9" fillId="7" fontId="4" numFmtId="0" xfId="0" applyAlignment="1" applyBorder="1" applyFont="1">
      <alignment vertical="center"/>
    </xf>
    <xf borderId="9" fillId="7" fontId="4" numFmtId="0" xfId="0" applyAlignment="1" applyBorder="1" applyFont="1">
      <alignment shrinkToFit="0" vertical="center" wrapText="0"/>
    </xf>
    <xf borderId="9" fillId="5" fontId="4" numFmtId="1" xfId="0" applyAlignment="1" applyBorder="1" applyFont="1" applyNumberFormat="1">
      <alignment shrinkToFit="0" vertical="center" wrapText="0"/>
    </xf>
    <xf borderId="9" fillId="7" fontId="4" numFmtId="3" xfId="0" applyAlignment="1" applyBorder="1" applyFont="1" applyNumberFormat="1">
      <alignment vertical="center"/>
    </xf>
    <xf borderId="9" fillId="7" fontId="4" numFmtId="1" xfId="0" applyAlignment="1" applyBorder="1" applyFont="1" applyNumberFormat="1">
      <alignment shrinkToFit="0" vertical="center" wrapText="0"/>
    </xf>
    <xf borderId="9" fillId="5" fontId="4" numFmtId="4" xfId="0" applyAlignment="1" applyBorder="1" applyFont="1" applyNumberFormat="1">
      <alignment shrinkToFit="0" vertical="center" wrapText="0"/>
    </xf>
    <xf borderId="9" fillId="2" fontId="4" numFmtId="164" xfId="0" applyAlignment="1" applyBorder="1" applyFont="1" applyNumberFormat="1">
      <alignment vertical="center"/>
    </xf>
    <xf borderId="9" fillId="5" fontId="4" numFmtId="0" xfId="0" applyAlignment="1" applyBorder="1" applyFont="1">
      <alignment shrinkToFit="0" vertical="center" wrapText="0"/>
    </xf>
    <xf borderId="9" fillId="5" fontId="4" numFmtId="0" xfId="0" applyAlignment="1" applyBorder="1" applyFont="1">
      <alignment shrinkToFit="0" vertical="center" wrapText="0"/>
    </xf>
    <xf borderId="9" fillId="7" fontId="4" numFmtId="164" xfId="0" applyAlignment="1" applyBorder="1" applyFont="1" applyNumberFormat="1">
      <alignment shrinkToFit="0" vertical="center" wrapText="0"/>
    </xf>
    <xf borderId="9" fillId="2" fontId="4" numFmtId="0" xfId="0" applyAlignment="1" applyBorder="1" applyFont="1">
      <alignment shrinkToFit="0" vertical="center" wrapText="1"/>
    </xf>
    <xf borderId="2" fillId="3" fontId="3" numFmtId="0" xfId="0" applyAlignment="1" applyBorder="1" applyFont="1">
      <alignment shrinkToFit="0" vertical="center" wrapText="1"/>
    </xf>
    <xf borderId="9" fillId="7" fontId="4" numFmtId="9" xfId="0" applyAlignment="1" applyBorder="1" applyFont="1" applyNumberFormat="1">
      <alignment shrinkToFit="0" vertical="center" wrapText="0"/>
    </xf>
    <xf borderId="9" fillId="5" fontId="4" numFmtId="0" xfId="0" applyAlignment="1" applyBorder="1" applyFont="1">
      <alignment vertical="center"/>
    </xf>
    <xf borderId="9" fillId="3" fontId="7" numFmtId="0" xfId="0" applyAlignment="1" applyBorder="1" applyFont="1">
      <alignment horizontal="center" readingOrder="0" shrinkToFit="0" vertical="center" wrapText="1"/>
    </xf>
    <xf borderId="9" fillId="5" fontId="4" numFmtId="9" xfId="0" applyAlignment="1" applyBorder="1" applyFont="1" applyNumberFormat="1">
      <alignment vertical="center"/>
    </xf>
    <xf borderId="9" fillId="2" fontId="4" numFmtId="0" xfId="0" applyAlignment="1" applyBorder="1" applyFont="1">
      <alignment shrinkToFit="0" vertical="center" wrapText="1"/>
    </xf>
    <xf borderId="2" fillId="7" fontId="4" numFmtId="0" xfId="0" applyAlignment="1" applyBorder="1" applyFont="1">
      <alignment shrinkToFit="0" vertical="center" wrapText="1"/>
    </xf>
    <xf borderId="9" fillId="7" fontId="4" numFmtId="9" xfId="0" applyAlignment="1" applyBorder="1" applyFont="1" applyNumberFormat="1">
      <alignment vertical="center"/>
    </xf>
    <xf borderId="9" fillId="5" fontId="4" numFmtId="3" xfId="0" applyAlignment="1" applyBorder="1" applyFont="1" applyNumberFormat="1">
      <alignment shrinkToFit="0" vertical="center" wrapText="0"/>
    </xf>
    <xf borderId="9" fillId="7" fontId="4" numFmtId="0" xfId="0" applyAlignment="1" applyBorder="1" applyFont="1">
      <alignment shrinkToFit="0" vertical="center" wrapText="1"/>
    </xf>
    <xf borderId="9" fillId="7" fontId="4" numFmtId="164" xfId="0" applyAlignment="1" applyBorder="1" applyFont="1" applyNumberFormat="1">
      <alignment shrinkToFit="0" vertical="center" wrapText="1"/>
    </xf>
    <xf borderId="9" fillId="3" fontId="20" numFmtId="0" xfId="0" applyAlignment="1" applyBorder="1" applyFont="1">
      <alignment shrinkToFit="0" vertical="top" wrapText="1"/>
    </xf>
    <xf borderId="2" fillId="3" fontId="20" numFmtId="0" xfId="0" applyAlignment="1" applyBorder="1" applyFont="1">
      <alignment shrinkToFit="0" vertical="top" wrapText="1"/>
    </xf>
    <xf borderId="9" fillId="2" fontId="11" numFmtId="0" xfId="0" applyAlignment="1" applyBorder="1" applyFont="1">
      <alignment shrinkToFit="0" vertical="top" wrapText="1"/>
    </xf>
    <xf borderId="2" fillId="2" fontId="11" numFmtId="0" xfId="0" applyAlignment="1" applyBorder="1" applyFont="1">
      <alignment shrinkToFit="0" vertical="top" wrapText="1"/>
    </xf>
    <xf borderId="9" fillId="5" fontId="4" numFmtId="165" xfId="0" applyAlignment="1" applyBorder="1" applyFont="1" applyNumberFormat="1">
      <alignment shrinkToFit="0" vertical="center" wrapText="1"/>
    </xf>
    <xf borderId="2" fillId="3" fontId="7" numFmtId="0" xfId="0" applyAlignment="1" applyBorder="1" applyFont="1">
      <alignment shrinkToFit="0" vertical="center" wrapText="1"/>
    </xf>
    <xf borderId="2" fillId="7" fontId="7" numFmtId="0" xfId="0" applyAlignment="1" applyBorder="1" applyFont="1">
      <alignment shrinkToFit="0" vertical="center" wrapText="1"/>
    </xf>
    <xf borderId="2" fillId="7" fontId="4" numFmtId="0" xfId="0" applyAlignment="1" applyBorder="1" applyFont="1">
      <alignment shrinkToFit="0" vertical="center" wrapText="1"/>
    </xf>
    <xf borderId="15" fillId="7" fontId="4" numFmtId="0" xfId="0" applyAlignment="1" applyBorder="1" applyFont="1">
      <alignment shrinkToFit="0" vertical="center" wrapText="0"/>
    </xf>
    <xf borderId="28" fillId="5" fontId="4" numFmtId="0" xfId="0" applyAlignment="1" applyBorder="1" applyFont="1">
      <alignment shrinkToFit="0" vertical="center" wrapText="1"/>
    </xf>
    <xf borderId="28" fillId="5" fontId="4" numFmtId="3" xfId="0" applyAlignment="1" applyBorder="1" applyFont="1" applyNumberFormat="1">
      <alignment shrinkToFit="0" vertical="center" wrapText="0"/>
    </xf>
    <xf borderId="28" fillId="7" fontId="4" numFmtId="0" xfId="0" applyAlignment="1" applyBorder="1" applyFont="1">
      <alignment shrinkToFit="0" vertical="center" wrapText="0"/>
    </xf>
    <xf borderId="28" fillId="5" fontId="4" numFmtId="1" xfId="0" applyAlignment="1" applyBorder="1" applyFont="1" applyNumberFormat="1">
      <alignment shrinkToFit="0" vertical="center" wrapText="0"/>
    </xf>
    <xf borderId="28" fillId="7" fontId="4" numFmtId="1" xfId="0" applyAlignment="1" applyBorder="1" applyFont="1" applyNumberFormat="1">
      <alignment shrinkToFit="0" vertical="center" wrapText="0"/>
    </xf>
    <xf borderId="28" fillId="5" fontId="4" numFmtId="4" xfId="0" applyAlignment="1" applyBorder="1" applyFont="1" applyNumberFormat="1">
      <alignment shrinkToFit="0" vertical="center" wrapText="0"/>
    </xf>
    <xf borderId="28" fillId="5" fontId="4" numFmtId="0" xfId="0" applyAlignment="1" applyBorder="1" applyFont="1">
      <alignment shrinkToFit="0" vertical="center" wrapText="0"/>
    </xf>
    <xf borderId="28" fillId="5" fontId="4" numFmtId="0" xfId="0" applyAlignment="1" applyBorder="1" applyFont="1">
      <alignment shrinkToFit="0" vertical="center" wrapText="0"/>
    </xf>
    <xf borderId="28" fillId="7" fontId="4" numFmtId="164" xfId="0" applyAlignment="1" applyBorder="1" applyFont="1" applyNumberFormat="1">
      <alignment shrinkToFit="0" vertical="center" wrapText="0"/>
    </xf>
    <xf borderId="28" fillId="7" fontId="4" numFmtId="9" xfId="0" applyAlignment="1" applyBorder="1" applyFont="1" applyNumberFormat="1">
      <alignment shrinkToFit="0" vertical="center" wrapText="0"/>
    </xf>
    <xf borderId="13" fillId="7" fontId="4" numFmtId="0" xfId="0" applyAlignment="1" applyBorder="1" applyFont="1">
      <alignment shrinkToFit="0" vertical="center" wrapText="1"/>
    </xf>
  </cellXfs>
  <cellStyles count="1">
    <cellStyle xfId="0" name="Normal" builtinId="0"/>
  </cellStyles>
  <dxfs count="11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color rgb="FF2E7D5A"/>
      </font>
      <fill>
        <patternFill patternType="solid">
          <fgColor rgb="FFE5F3EB"/>
          <bgColor rgb="FFE5F3EB"/>
        </patternFill>
      </fill>
      <border/>
    </dxf>
    <dxf>
      <font>
        <b/>
        <color rgb="FFB6453B"/>
      </font>
      <fill>
        <patternFill patternType="solid">
          <fgColor rgb="FFFBE9E7"/>
          <bgColor rgb="FFFBE9E7"/>
        </patternFill>
      </fill>
      <border/>
    </dxf>
    <dxf>
      <font>
        <color rgb="FF9A6A14"/>
      </font>
      <fill>
        <patternFill patternType="solid">
          <fgColor rgb="FFFFF4D6"/>
          <bgColor rgb="FFFFF4D6"/>
        </patternFill>
      </fill>
      <border/>
    </dxf>
    <dxf>
      <font>
        <color rgb="FFB6453B"/>
      </font>
      <fill>
        <patternFill patternType="solid">
          <fgColor rgb="FFFBE9E7"/>
          <bgColor rgb="FFFBE9E7"/>
        </patternFill>
      </fill>
      <border/>
    </dxf>
    <dxf>
      <font>
        <b/>
        <color rgb="FFB83E17"/>
      </font>
      <fill>
        <patternFill patternType="solid">
          <fgColor rgb="FFFFF0E5"/>
          <bgColor rgb="FFFFF0E5"/>
        </patternFill>
      </fill>
      <border/>
    </dxf>
    <dxf>
      <font>
        <color rgb="FF697078"/>
      </font>
      <fill>
        <patternFill patternType="solid">
          <fgColor rgb="FFDCE5E9"/>
          <bgColor rgb="FFDCE5E9"/>
        </patternFill>
      </fill>
      <border/>
    </dxf>
    <dxf>
      <font>
        <color rgb="FF2E7D5A"/>
      </font>
      <fill>
        <patternFill patternType="solid">
          <fgColor rgb="FFE5F3EB"/>
          <bgColor rgb="FFE5F3EB"/>
        </patternFill>
      </fill>
      <border/>
    </dxf>
  </dxfs>
  <tableStyles count="2">
    <tableStyle count="4" pivot="0" name="00_Старт-style">
      <tableStyleElement dxfId="1" type="headerRow"/>
      <tableStyleElement dxfId="2" type="firstRowStripe"/>
      <tableStyleElement dxfId="1" type="secondRowStripe"/>
      <tableStyleElement dxfId="3" size="0" type="wholeTable"/>
    </tableStyle>
    <tableStyle count="4" pivot="0" name="05_План действий-style">
      <tableStyleElement dxfId="1" type="headerRow"/>
      <tableStyleElement dxfId="2" type="firstRowStripe"/>
      <tableStyleElement dxfId="1" type="secondRowStripe"/>
      <tableStyleElement dxfId="3" size="0" type="wholeTable"/>
    </tableStyle>
  </tableStyles>
</styleShee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theme" Target="theme/theme1.xml" /><ns0:Relationship Id="rId2" Type="http://schemas.openxmlformats.org/officeDocument/2006/relationships/styles" Target="styles.xml" /><ns0:Relationship Id="rId3" Type="http://schemas.openxmlformats.org/officeDocument/2006/relationships/sharedStrings" Target="sharedStrings.xml" /><ns0:Relationship Id="rId4" Type="http://schemas.openxmlformats.org/officeDocument/2006/relationships/worksheet" Target="worksheets/sheet1.xml" /><ns0:Relationship Id="rId10" Type="http://customschemas.google.com/relationships/workbookmetadata" Target="metadata" /><ns0:Relationship Id="rId9" Type="http://schemas.openxmlformats.org/officeDocument/2006/relationships/worksheet" Target="worksheets/sheet6.xml" /><ns0:Relationship Id="rId5" Type="http://schemas.openxmlformats.org/officeDocument/2006/relationships/worksheet" Target="worksheets/sheet2.xml" /><ns0:Relationship Id="rId6" Type="http://schemas.openxmlformats.org/officeDocument/2006/relationships/worksheet" Target="worksheets/sheet3.xml" /><ns0:Relationship Id="rId7" Type="http://schemas.openxmlformats.org/officeDocument/2006/relationships/worksheet" Target="worksheets/sheet4.xml" /><ns0:Relationship Id="rId8" Type="http://schemas.openxmlformats.org/officeDocument/2006/relationships/worksheet" Target="worksheets/sheet5.xml" /></ns0: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Распределение запросов по частотности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Запросов</c:v>
          </c:tx>
          <c:spPr>
            <a:solidFill>
              <a:srgbClr val="E6531E"/>
            </a:solidFill>
            <a:ln cmpd="sng">
              <a:noFill/>
            </a:ln>
          </c:spPr>
          <c:cat>
            <c:strRef>
              <c:f>'01_Анализ'!$A$10:$A$13</c:f>
            </c:strRef>
          </c:cat>
          <c:val>
            <c:numRef>
              <c:f>'01_Анализ'!$B$10:$B$13</c:f>
              <c:numCache/>
            </c:numRef>
          </c:val>
        </c:ser>
        <c:axId val="1703065685"/>
        <c:axId val="1834465604"/>
      </c:barChart>
      <c:catAx>
        <c:axId val="17030656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600">
                <a:solidFill>
                  <a:srgbClr val="000000"/>
                </a:solidFill>
                <a:latin typeface="+mn-lt"/>
              </a:defRPr>
            </a:pPr>
          </a:p>
        </c:txPr>
        <c:crossAx val="1834465604"/>
      </c:catAx>
      <c:valAx>
        <c:axId val="18344656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03065685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Топ-10 запросов по баллу возможности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cat>
            <c:strRef>
              <c:f>'01_Анализ'!$J$10:$J$19</c:f>
            </c:strRef>
          </c:cat>
          <c:val>
            <c:numRef>
              <c:f>'01_Анализ'!$K$10:$K$19</c:f>
              <c:numCache/>
            </c:numRef>
          </c:val>
        </c:ser>
        <c:axId val="1782476661"/>
        <c:axId val="1228613380"/>
      </c:barChart>
      <c:catAx>
        <c:axId val="17824766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28613380"/>
      </c:catAx>
      <c:valAx>
        <c:axId val="1228613380"/>
        <c:scaling>
          <c:orientation val="minMax"/>
        </c:scaling>
        <c:delete val="0"/>
        <c:axPos val="l"/>
        <c:tickLblPos val="nextTo"/>
        <c:spPr>
          <a:ln>
            <a:noFill/>
          </a:ln>
        </c:spPr>
        <c:crossAx val="1782476661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15</xdr:row>
      <xdr:rowOff>0</xdr:rowOff>
    </xdr:from>
    <xdr:ext cx="8305800" cy="3810000"/>
    <xdr:graphicFrame>
      <xdr:nvGraphicFramePr>
        <xdr:cNvPr id="70188408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0</xdr:colOff>
      <xdr:row>20</xdr:row>
      <xdr:rowOff>0</xdr:rowOff>
    </xdr:from>
    <xdr:ext cx="9067800" cy="2200275"/>
    <xdr:graphicFrame>
      <xdr:nvGraphicFramePr>
        <xdr:cNvPr id="1118548985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0:AA2010" displayName="SearchQueriesTable" name="SearchQueriesTable" id="1">
  <tableColumns count="27">
    <tableColumn name="ID" id="1"/>
    <tableColumn name="Поисковый запрос" id="2"/>
    <tableColumn name="Кластер" id="3"/>
    <tableColumn name="Намерение" id="4"/>
    <tableColumn name="Частотность значения/месяц" id="5"/>
    <tableColumn name="Тип частотности" id="6"/>
    <tableColumn name="Текущая позиция" id="7"/>
    <tableColumn name="Предыдущая позиция" id="8"/>
    <tableColumn name="Динамика позиции" id="9"/>
    <tableColumn name="Целевая позиция" id="10"/>
    <tableColumn name="CPC, руб." id="11"/>
    <tableColumn name="Сложность, 0–100" id="12"/>
    <tableColumn name="Релевантность, 1–5" id="13"/>
    <tableColumn name="Бизнес-ценность, 1–5" id="14"/>
    <tableColumn name="URL / посадочная" id="15"/>
    <tableColumn name="Брендовый" id="16"/>
    <tableColumn name="Геозависимый" id="17"/>
    <tableColumn name="Длина запроса" id="18"/>
    <tableColumn name="Дубли, шт." id="19"/>
    <tableColumn name="Балл спроса" id="20"/>
    <tableColumn name="Резерв позиции" id="21"/>
    <tableColumn name="Доступность" id="22"/>
    <tableColumn name="Полнота данных" id="23"/>
    <tableColumn name="Балл возможности" id="24"/>
    <tableColumn name="Приоритет" id="25"/>
    <tableColumn name="Ранг" id="26"/>
    <tableColumn name="Рекомендованное действие" id="27"/>
  </tableColumns>
  <tableStyleInfo name="00_Старт-style" showColumnStripes="0" showFirstColumn="1" showLastColumn="1" showRowStripes="1"/>
</table>
</file>

<file path=xl/tables/table2.xml><?xml version="1.0" encoding="utf-8"?>
<table xmlns="http://schemas.openxmlformats.org/spreadsheetml/2006/main" ref="A5:L55" displayName="ActionPlanTable" name="ActionPlanTable" id="2">
  <tableColumns count="12">
    <tableColumn name="ID" id="1"/>
    <tableColumn name="Поисковый запрос" id="2"/>
    <tableColumn name="Контроль" id="3"/>
    <tableColumn name="Балл" id="4"/>
    <tableColumn name="Приоритет" id="5"/>
    <tableColumn name="Основание" id="6"/>
    <tableColumn name="Рекомендованное действие" id="7"/>
    <tableColumn name="Ответственный" id="8"/>
    <tableColumn name="Срок" id="9"/>
    <tableColumn name="Статус" id="10"/>
    <tableColumn name="Ожидаемый эффект" id="11"/>
    <tableColumn name="Фактический результат / комментарий" id="12"/>
  </tableColumns>
  <tableStyleInfo name="05_План действий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2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2.xml"/></Relationships>
</file>

<file path=xl/worksheets/sheet1.xml><?xml version="1.0" encoding="utf-8"?>
<s:worksheet xmlns:ns1="http://customooxmlschemas.google.com/" xmlns:r="http://schemas.openxmlformats.org/officeDocument/2006/relationships" xmlns:s="http://schemas.openxmlformats.org/spreadsheetml/2006/main">
  <s:sheetPr>
    <s:pageSetUpPr/>
  </s:sheetPr>
  <s:sheetViews>
    <s:sheetView showGridLines="0" workbookViewId="0">
      <s:pane xSplit="2.0" ySplit="10.0" topLeftCell="C11" activePane="bottomRight" state="frozen"/>
      <s:selection activeCell="C1" sqref="C1" pane="topRight"/>
      <s:selection activeCell="A11" sqref="A11" pane="bottomLeft"/>
      <s:selection activeCell="C11" sqref="C11" pane="bottomRight"/>
    </s:sheetView>
  </s:sheetViews>
  <s:sheetFormatPr customHeight="1" defaultColWidth="12.63" defaultRowHeight="15.0"/>
  <s:cols>
    <s:col customWidth="1" min="1" max="1" width="7.0"/>
    <s:col customWidth="1" min="2" max="2" width="30.0"/>
    <s:col customWidth="1" min="3" max="3" width="21.0"/>
    <s:col customWidth="1" min="4" max="4" width="18.0"/>
    <s:col customWidth="1" min="5" max="5" width="17.0"/>
    <s:col customWidth="1" min="6" max="6" width="16.0"/>
    <s:col customWidth="1" min="7" max="7" width="14.0"/>
    <s:col customWidth="1" min="8" max="8" width="15.0"/>
    <s:col customWidth="1" min="9" max="10" width="14.0"/>
    <s:col customWidth="1" min="11" max="11" width="12.0"/>
    <s:col customWidth="1" min="12" max="13" width="15.0"/>
    <s:col customWidth="1" min="14" max="14" width="16.0"/>
    <s:col customWidth="1" min="15" max="15" width="34.0"/>
    <s:col customWidth="1" min="16" max="16" width="13.0"/>
    <s:col customWidth="1" min="17" max="17" width="14.0"/>
    <s:col customWidth="1" min="18" max="18" width="16.0"/>
    <s:col customWidth="1" min="19" max="19" width="11.0"/>
    <s:col customWidth="1" min="20" max="20" width="13.0"/>
    <s:col customWidth="1" min="21" max="21" width="14.0"/>
    <s:col customWidth="1" min="22" max="22" width="13.0"/>
    <s:col customWidth="1" min="23" max="23" width="14.0"/>
    <s:col customWidth="1" min="24" max="24" width="16.0"/>
    <s:col customWidth="1" min="25" max="25" width="18.0"/>
    <s:col customWidth="1" min="26" max="26" width="9.0"/>
    <s:col customWidth="1" min="27" max="27" width="34.0"/>
  </s:cols>
  <s:sheetData>
    <s:row r="1" ht="31.5" customHeight="1">
      <s:c r="A1" s="1" t="s">
        <s:v>7</s:v>
      </s:c>
      <s:c r="B1" s="2"/>
      <s:c r="C1" s="2"/>
      <s:c r="D1" s="2"/>
      <s:c r="E1" s="2"/>
      <s:c r="F1" s="2"/>
      <s:c r="G1" s="2"/>
      <s:c r="H1" s="2"/>
      <s:c r="I1" s="2"/>
      <s:c r="J1" s="2"/>
      <s:c r="K1" s="2"/>
      <s:c r="L1" s="2"/>
      <s:c r="M1" s="2"/>
      <s:c r="N1" s="2"/>
      <s:c r="O1" s="2"/>
      <s:c r="P1" s="2"/>
      <s:c r="Q1" s="2"/>
      <s:c r="R1" s="2"/>
      <s:c r="S1" s="2"/>
      <s:c r="T1" s="2"/>
      <s:c r="U1" s="2"/>
      <s:c r="V1" s="2"/>
      <s:c r="W1" s="2"/>
      <s:c r="X1" s="2"/>
      <s:c r="Y1" s="2"/>
      <s:c r="Z1" s="2"/>
      <s:c r="AA1" s="2"/>
    </s:row>
    <s:row r="2" ht="21.75" customHeight="1">
      <s:c r="A2" s="3" t="s">
        <s:v>14</s:v>
      </s:c>
    </s:row>
    <s:row r="3" ht="24.0" customHeight="1">
      <s:c r="A3" s="17" t="s">
        <s:v>17</s:v>
      </s:c>
      <s:c r="B3" s="18"/>
      <s:c r="C3" s="18"/>
      <s:c r="D3" s="18"/>
      <s:c r="E3" s="18"/>
      <s:c r="F3" s="18"/>
      <s:c r="G3" s="18"/>
      <s:c r="H3" s="18"/>
      <s:c r="I3" s="18"/>
      <s:c r="J3" s="18"/>
      <s:c r="K3" s="18"/>
      <s:c r="L3" s="18"/>
      <s:c r="M3" s="18"/>
      <s:c r="N3" s="18"/>
      <s:c r="O3" s="18"/>
      <s:c r="P3" s="18"/>
      <s:c r="Q3" s="18"/>
      <s:c r="R3" s="18"/>
      <s:c r="S3" s="18"/>
      <s:c r="T3" s="18"/>
      <s:c r="U3" s="18"/>
      <s:c r="V3" s="18"/>
      <s:c r="W3" s="18"/>
      <s:c r="X3" s="18"/>
      <s:c r="Y3" s="18"/>
      <s:c r="Z3" s="18"/>
      <s:c r="AA3" s="19"/>
    </s:row>
    <s:row r="4">
      <s:c r="A4" s="11" t="s">
        <s:v>32</s:v>
      </s:c>
      <s:c r="B4" s="12"/>
      <s:c r="C4" s="12"/>
      <s:c r="D4" s="12"/>
      <s:c r="E4" s="12"/>
      <s:c r="F4" s="12"/>
      <s:c r="G4" s="11" t="s">
        <s:v>35</s:v>
      </s:c>
      <s:c r="H4" s="12"/>
      <s:c r="I4" s="12"/>
      <s:c r="J4" s="12"/>
      <s:c r="K4" s="12"/>
      <s:c r="L4" s="12"/>
      <s:c r="M4" s="11" t="s">
        <s:v>39</s:v>
      </s:c>
      <s:c r="N4" s="12"/>
      <s:c r="O4" s="12"/>
      <s:c r="P4" s="12"/>
      <s:c r="Q4" s="12"/>
      <s:c r="R4" s="12"/>
      <s:c r="S4" s="11" t="s">
        <s:v>42</s:v>
      </s:c>
      <s:c r="T4" s="12"/>
      <s:c r="U4" s="12"/>
      <s:c r="V4" s="12"/>
      <s:c r="W4" s="12"/>
      <s:c r="X4" s="12"/>
      <s:c r="Y4" s="12"/>
      <s:c r="Z4" s="12"/>
      <s:c r="AA4" s="12"/>
    </s:row>
    <s:row r="5" ht="30.0" customHeight="1">
      <s:c r="A5" s="20" t="s">
        <s:v>48</s:v>
      </s:c>
      <s:c r="B5" s="21"/>
      <s:c r="C5" s="21"/>
      <s:c r="D5" s="21"/>
      <s:c r="E5" s="21"/>
      <s:c r="F5" s="22"/>
      <s:c r="G5" s="20" t="s">
        <s:v>54</s:v>
      </s:c>
      <s:c r="H5" s="21"/>
      <s:c r="I5" s="21"/>
      <s:c r="J5" s="21"/>
      <s:c r="K5" s="21"/>
      <s:c r="L5" s="22"/>
      <s:c r="M5" s="20" t="s">
        <s:v>56</s:v>
      </s:c>
      <s:c r="N5" s="21"/>
      <s:c r="O5" s="21"/>
      <s:c r="P5" s="21"/>
      <s:c r="Q5" s="21"/>
      <s:c r="R5" s="22"/>
      <s:c r="S5" s="25" t="s">
        <s:v>59</s:v>
      </s:c>
      <s:c r="T5" s="26"/>
      <s:c r="U5" s="26"/>
      <s:c r="V5" s="26"/>
      <s:c r="W5" s="26"/>
      <s:c r="X5" s="26"/>
      <s:c r="Y5" s="26"/>
      <s:c r="Z5" s="26"/>
      <s:c r="AA5" s="27"/>
    </s:row>
    <s:row r="6" ht="30.0" customHeight="1">
      <s:c r="A6" s="28"/>
      <s:c r="B6" s="29"/>
      <s:c r="C6" s="29"/>
      <s:c r="D6" s="29"/>
      <s:c r="E6" s="29"/>
      <s:c r="F6" s="30"/>
      <s:c r="G6" s="28"/>
      <s:c r="H6" s="29"/>
      <s:c r="I6" s="29"/>
      <s:c r="J6" s="29"/>
      <s:c r="K6" s="29"/>
      <s:c r="L6" s="30"/>
      <s:c r="M6" s="28"/>
      <s:c r="N6" s="29"/>
      <s:c r="O6" s="29"/>
      <s:c r="P6" s="29"/>
      <s:c r="Q6" s="29"/>
      <s:c r="R6" s="30"/>
      <s:c r="S6" s="31"/>
      <s:c r="T6" s="32"/>
      <s:c r="U6" s="32"/>
      <s:c r="V6" s="32"/>
      <s:c r="W6" s="32"/>
      <s:c r="X6" s="32"/>
      <s:c r="Y6" s="32"/>
      <s:c r="Z6" s="32"/>
      <s:c r="AA6" s="33"/>
    </s:row>
    <s:row r="7">
      <s:c r="A7" s="10"/>
      <s:c r="B7" s="10"/>
      <s:c r="C7" s="10"/>
      <s:c r="D7" s="10"/>
      <s:c r="E7" s="10"/>
      <s:c r="F7" s="10"/>
      <s:c r="G7" s="10"/>
      <s:c r="H7" s="10"/>
      <s:c r="I7" s="10"/>
      <s:c r="J7" s="10"/>
      <s:c r="K7" s="10"/>
      <s:c r="L7" s="10"/>
      <s:c r="M7" s="10"/>
      <s:c r="N7" s="10"/>
      <s:c r="O7" s="10"/>
      <s:c r="P7" s="10"/>
      <s:c r="Q7" s="10"/>
      <s:c r="R7" s="10"/>
      <s:c r="S7" s="10"/>
      <s:c r="T7" s="10"/>
      <s:c r="U7" s="10"/>
      <s:c r="V7" s="10"/>
      <s:c r="W7" s="10"/>
      <s:c r="X7" s="10"/>
      <s:c r="Y7" s="10"/>
      <s:c r="Z7" s="10"/>
      <s:c r="AA7" s="10"/>
    </s:row>
    <s:row r="8" ht="27.75" customHeight="1">
      <s:c r="A8" s="34" t="s">
        <s:v>91</s:v>
      </s:c>
      <s:c r="B8" s="34" t="s">
        <s:v>97</s:v>
      </s:c>
      <s:c r="C8" s="35" t="s">
        <s:v>104</s:v>
      </s:c>
      <s:c r="D8" s="35" t="s">
        <s:v>108</s:v>
      </s:c>
      <s:c r="E8" s="36" t="s">
        <s:v>110</s:v>
      </s:c>
      <s:c r="F8" s="36" t="s">
        <s:v>112</s:v>
      </s:c>
      <s:c r="G8" s="37" t="s">
        <s:v>113</s:v>
      </s:c>
      <s:c r="H8" s="37" t="s">
        <s:v>115</s:v>
      </s:c>
      <s:c r="I8" s="39" t="s">
        <s:v>118</s:v>
      </s:c>
      <s:c r="J8" s="39" t="s">
        <s:v>119</s:v>
      </s:c>
      <s:c r="K8" s="40" t="s">
        <s:v>120</s:v>
      </s:c>
      <s:c r="L8" s="40" t="s">
        <s:v>125</s:v>
      </s:c>
      <s:c r="M8" s="41" t="s">
        <s:v>127</s:v>
      </s:c>
      <s:c r="N8" s="7"/>
      <s:c r="O8" s="7"/>
      <s:c r="P8" s="7"/>
      <s:c r="Q8" s="7"/>
      <s:c r="R8" s="7"/>
      <s:c r="S8" s="7"/>
      <s:c r="T8" s="7"/>
      <s:c r="U8" s="7"/>
      <s:c r="V8" s="7"/>
      <s:c r="W8" s="7"/>
      <s:c r="X8" s="7"/>
      <s:c r="Y8" s="7"/>
      <s:c r="Z8" s="7"/>
      <s:c r="AA8" s="9"/>
    </s:row>
    <s:row r="9" ht="21.75" customHeight="1">
      <s:c r="A9" s="42" t="s">
        <s:v>138</s:v>
      </s:c>
      <s:c r="B9" s="12"/>
      <s:c r="C9" s="12"/>
      <s:c r="D9" s="12"/>
      <s:c r="E9" s="12"/>
      <s:c r="F9" s="12"/>
      <s:c r="G9" s="12"/>
      <s:c r="H9" s="12"/>
      <s:c r="I9" s="12"/>
      <s:c r="J9" s="12"/>
      <s:c r="K9" s="12"/>
      <s:c r="L9" s="12"/>
      <s:c r="M9" s="12"/>
      <s:c r="N9" s="12"/>
      <s:c r="O9" s="12"/>
      <s:c r="P9" s="12"/>
      <s:c r="Q9" s="12"/>
      <s:c r="R9" s="12"/>
      <s:c r="S9" s="12"/>
      <s:c r="T9" s="12"/>
      <s:c r="U9" s="12"/>
      <s:c r="V9" s="12"/>
      <s:c r="W9" s="12"/>
      <s:c r="X9" s="12"/>
      <s:c r="Y9" s="12"/>
      <s:c r="Z9" s="12"/>
      <s:c r="AA9" s="12"/>
    </s:row>
    <s:row r="10" ht="51.75" customHeight="1">
      <s:c r="A10" s="43" t="s">
        <s:v>149</s:v>
      </s:c>
      <s:c r="B10" s="44" t="s">
        <s:v>159</s:v>
      </s:c>
      <s:c r="C10" s="44" t="s">
        <s:v>150</s:v>
      </s:c>
      <s:c r="D10" s="44" t="s">
        <s:v>165</s:v>
      </s:c>
      <s:c r="E10" s="46" t="s">
        <s:v>168</s:v>
      </s:c>
      <s:c r="F10" s="43" t="s">
        <s:v>114</s:v>
      </s:c>
      <s:c r="G10" s="44" t="s">
        <s:v>171</s:v>
      </s:c>
      <s:c r="H10" s="44" t="s">
        <s:v>173</s:v>
      </s:c>
      <s:c r="I10" s="43" t="s">
        <s:v>175</s:v>
      </s:c>
      <s:c r="J10" s="44" t="s">
        <s:v>176</s:v>
      </s:c>
      <s:c r="K10" s="44" t="s">
        <s:v>179</s:v>
      </s:c>
      <s:c r="L10" s="44" t="s">
        <s:v>180</s:v>
      </s:c>
      <s:c r="M10" s="44" t="s">
        <s:v>182</s:v>
      </s:c>
      <s:c r="N10" s="44" t="s">
        <s:v>184</s:v>
      </s:c>
      <s:c r="O10" s="44" t="s">
        <s:v>186</s:v>
      </s:c>
      <s:c r="P10" s="44" t="s">
        <s:v>187</s:v>
      </s:c>
      <s:c r="Q10" s="44" t="s">
        <s:v>188</s:v>
      </s:c>
      <s:c r="R10" s="43" t="s">
        <s:v>190</s:v>
      </s:c>
      <s:c r="S10" s="43" t="s">
        <s:v>191</s:v>
      </s:c>
      <s:c r="T10" s="43" t="s">
        <s:v>122</s:v>
      </s:c>
      <s:c r="U10" s="43" t="s">
        <s:v>128</s:v>
      </s:c>
      <s:c r="V10" s="43" t="s">
        <s:v>134</s:v>
      </s:c>
      <s:c r="W10" s="43" t="s">
        <s:v>193</s:v>
      </s:c>
      <s:c r="X10" s="43" t="s">
        <s:v>145</s:v>
      </s:c>
      <s:c r="Y10" s="43" t="s">
        <s:v>194</s:v>
      </s:c>
      <s:c r="Z10" s="43" t="s">
        <s:v>151</s:v>
      </s:c>
      <s:c r="AA10" s="43" t="s">
        <s:v>195</s:v>
      </s:c>
    </s:row>
    <s:row r="11" ht="22.5" customHeight="1">
      <s:c r="A11" s="49" t="str">
        <s:f t="shared" ref="A11:A2010" si="1">IF(B11="","",ROW()-10)</s:f>
        <s:v/>
      </s:c>
      <s:c r="B11" s="50"/>
      <s:c r="C11" s="50"/>
      <s:c r="D11" s="50"/>
      <s:c r="E11" s="51"/>
      <s:c r="F11" s="52" t="str">
        <s:f>IF(ISBLANK(E11),"",IF(E11&gt;='04_Настройки'!$B$11,"ВЧ",IF(E11&gt;='04_Настройки'!$B$12,"СЧ","НЧ")))</s:f>
      </s:c>
      <s:c r="G11" s="53"/>
      <s:c r="H11" s="54"/>
      <s:c r="I11" s="56" t="str">
        <s:f t="shared" ref="I11:I2010" si="2">IF(OR(G11="",H11=""),"",H11-G11)</s:f>
        <s:v/>
      </s:c>
      <s:c r="J11" s="53"/>
      <s:c r="K11" s="57"/>
      <s:c r="L11" s="53"/>
      <s:c r="M11" s="53"/>
      <s:c r="N11" s="53"/>
      <s:c r="O11" s="59"/>
      <s:c r="P11" s="60"/>
      <s:c r="Q11" s="60"/>
      <s:c r="R11" s="52" t="str">
        <s:f t="shared" ref="R11:R2010" si="3">IF(B11="","",IF(LEN(TRIM(B11))-LEN(SUBSTITUTE(TRIM(B11)," ",""))+1&lt;=2,"Короткий",IF(LEN(TRIM(B11))-LEN(SUBSTITUTE(TRIM(B11)," ",""))+1&lt;=4,"Средний","Длинный хвост")))</s:f>
        <s:v/>
      </s:c>
      <s:c r="S11" s="62" t="str">
        <s:f t="shared" ref="S11:S2010" si="4">IF(B11="","",COUNTIF($B$11:$B$2010,B11))</s:f>
        <s:v/>
      </s:c>
      <s:c r="T11" s="62" t="str">
        <s:f t="shared" ref="T11:T2010" si="5">IF(B11="","",IF(ISBLANK(E11),"",IF(MAX($E$11:$E$2010)&lt;=0,0,ROUND(LN(1+E11)/LN(1+MAX($E$11:$E$2010))*100,1))))</s:f>
        <s:v/>
      </s:c>
      <s:c r="U11" s="62" t="str">
        <s:f>IF(OR(B11="",G11=""),"",ROUND(MAX(0,MIN(100,(G11-IF(J11="",'04_Настройки'!$B$14,J11))/(100-IF(J11="",'04_Настройки'!$B$14,J11))*100)),1))</s:f>
        <s:v/>
      </s:c>
      <s:c r="V11" s="62" t="str">
        <s:f t="shared" ref="V11:V2010" si="6">IF(B11="","",IF(ISBLANK(L11),"",100-L11))</s:f>
        <s:v/>
      </s:c>
      <s:c r="W11" s="64" t="str">
        <s:f t="shared" ref="W11:W2010" si="7">IF(B11="","",COUNT(E11,G11,L11,M11,N11)/5)</s:f>
        <s:v/>
      </s:c>
      <s:c r="X11" s="62" t="str">
        <s:f>IF(B11="","",IF(W11&lt;'04_Настройки'!$B$26,"",ROUND((IF(ISBLANK(T11),0,T11*'04_Настройки'!$B$16)+IF(ISBLANK(U11),0,U11*'04_Настройки'!$B$17)+IF(ISBLANK(V11),0,V11*'04_Настройки'!$B$18)+IF(ISBLANK(M11),0,M11/5*100*'04_Настройки'!$B$19)+IF(ISBLANK(N11),0,N11/5*100*'04_Настройки'!$B$20))/(IF(ISBLANK(T11),0,'04_Настройки'!$B$16)+IF(ISBLANK(U11),0,'04_Настройки'!$B$17)+IF(ISBLANK(V11),0,'04_Настройки'!$B$18)+IF(ISBLANK(M11),0,'04_Настройки'!$B$19)+IF(ISBLANK(N11),0,'04_Настройки'!$B$20)),1)))</s:f>
        <s:v/>
      </s:c>
      <s:c r="Y11" s="52" t="str">
        <s:f>IF(B11="","",IF(ISBLANK(X11),"Недостаточно данных",IF(X11&gt;='04_Настройки'!$B$24,"Высокий",IF(X11&gt;='04_Настройки'!$B$25,"Средний","Низкий"))))</s:f>
        <s:v/>
      </s:c>
      <s:c r="Z11" s="56">
        <s:f t="shared" ref="Z11:Z2010" si="8">IF(ISBLANK(X11),"",COUNTIF($X$11:$X$2010,"&gt;"&amp;X11)+COUNTIF($X$11:X11,X11))</s:f>
        <s:v>1</s:v>
      </s:c>
      <s:c r="AA11" s="68" t="str">
        <s:f>IF(B11="","",IF(S11&gt;1,"Проверить и объединить дубли",IF(W11&lt;'04_Настройки'!$B$26,"Дополнить исходные данные",IF(AND(M11&lt;&gt;"",M11&lt;=2),"Проверить соответствие запросу и бизнесу",IF(AND(G11&lt;&gt;"",G11&lt;=IF(J11="",'04_Настройки'!$B$14,J11)),"Удерживать позицию и обновлять контент",IF(Y11="Высокий",IF(O11="","Создать или назначить посадочную страницу","Оптимизировать страницу и усилить содержание"),IF(Y11="Средний","Включить в контент-план","Наблюдать или отложить")))))))</s:f>
        <s:v/>
      </s:c>
    </s:row>
    <s:row r="12" ht="22.5" customHeight="1">
      <s:c r="A12" s="70" t="str">
        <s:f t="shared" si="1"/>
        <s:v/>
      </s:c>
      <s:c r="B12" s="71"/>
      <s:c r="C12" s="71"/>
      <s:c r="D12" s="71"/>
      <s:c r="E12" s="74"/>
      <s:c r="F12" s="77" t="str">
        <s:f>IF(ISBLANK(E12),"",IF(E12&gt;='04_Настройки'!$B$11,"ВЧ",IF(E12&gt;='04_Настройки'!$B$12,"СЧ","НЧ")))</s:f>
      </s:c>
      <s:c r="G12" s="78"/>
      <s:c r="H12" s="78"/>
      <s:c r="I12" s="80" t="str">
        <s:f t="shared" si="2"/>
        <s:v/>
      </s:c>
      <s:c r="J12" s="78"/>
      <s:c r="K12" s="81"/>
      <s:c r="L12" s="78"/>
      <s:c r="M12" s="78"/>
      <s:c r="N12" s="78"/>
      <s:c r="O12" s="83"/>
      <s:c r="P12" s="84"/>
      <s:c r="Q12" s="84"/>
      <s:c r="R12" s="77" t="str">
        <s:f t="shared" si="3"/>
        <s:v/>
      </s:c>
      <s:c r="S12" s="85" t="str">
        <s:f t="shared" si="4"/>
        <s:v/>
      </s:c>
      <s:c r="T12" s="85" t="str">
        <s:f t="shared" si="5"/>
        <s:v/>
      </s:c>
      <s:c r="U12" s="85" t="str">
        <s:f>IF(OR(B12="",G12=""),"",ROUND(MAX(0,MIN(100,(G12-IF(J12="",'04_Настройки'!$B$14,J12))/(100-IF(J12="",'04_Настройки'!$B$14,J12))*100)),1))</s:f>
        <s:v/>
      </s:c>
      <s:c r="V12" s="85" t="str">
        <s:f t="shared" si="6"/>
        <s:v/>
      </s:c>
      <s:c r="W12" s="88" t="str">
        <s:f t="shared" si="7"/>
        <s:v/>
      </s:c>
      <s:c r="X12" s="85" t="str">
        <s:f>IF(B12="","",IF(W12&lt;'04_Настройки'!$B$26,"",ROUND((IF(ISBLANK(T12),0,T12*'04_Настройки'!$B$16)+IF(ISBLANK(U12),0,U12*'04_Настройки'!$B$17)+IF(ISBLANK(V12),0,V12*'04_Настройки'!$B$18)+IF(ISBLANK(M12),0,M12/5*100*'04_Настройки'!$B$19)+IF(ISBLANK(N12),0,N12/5*100*'04_Настройки'!$B$20))/(IF(ISBLANK(T12),0,'04_Настройки'!$B$16)+IF(ISBLANK(U12),0,'04_Настройки'!$B$17)+IF(ISBLANK(V12),0,'04_Настройки'!$B$18)+IF(ISBLANK(M12),0,'04_Настройки'!$B$19)+IF(ISBLANK(N12),0,'04_Настройки'!$B$20)),1)))</s:f>
        <s:v/>
      </s:c>
      <s:c r="Y12" s="77" t="str">
        <s:f>IF(B12="","",IF(ISBLANK(X12),"Недостаточно данных",IF(X12&gt;='04_Настройки'!$B$24,"Высокий",IF(X12&gt;='04_Настройки'!$B$25,"Средний","Низкий"))))</s:f>
        <s:v/>
      </s:c>
      <s:c r="Z12" s="80">
        <s:f t="shared" si="8"/>
        <s:v>2</s:v>
      </s:c>
      <s:c r="AA12" s="93" t="str">
        <s:f>IF(B12="","",IF(S12&gt;1,"Проверить и объединить дубли",IF(W12&lt;'04_Настройки'!$B$26,"Дополнить исходные данные",IF(AND(M12&lt;&gt;"",M12&lt;=2),"Проверить соответствие запросу и бизнесу",IF(AND(G12&lt;&gt;"",G12&lt;=IF(J12="",'04_Настройки'!$B$14,J12)),"Удерживать позицию и обновлять контент",IF(Y12="Высокий",IF(O12="","Создать или назначить посадочную страницу","Оптимизировать страницу и усилить содержание"),IF(Y12="Средний","Включить в контент-план","Наблюдать или отложить")))))))</s:f>
        <s:v/>
      </s:c>
    </s:row>
    <s:row r="13" ht="22.5" customHeight="1">
      <s:c r="A13" s="70" t="str">
        <s:f t="shared" si="1"/>
        <s:v/>
      </s:c>
      <s:c r="B13" s="71"/>
      <s:c r="C13" s="71"/>
      <s:c r="D13" s="71"/>
      <s:c r="E13" s="95"/>
      <s:c r="F13" s="77" t="str">
        <s:f>IF(ISBLANK(E13),"",IF(E13&gt;='04_Настройки'!$B$11,"ВЧ",IF(E13&gt;='04_Настройки'!$B$12,"СЧ","НЧ")))</s:f>
      </s:c>
      <s:c r="G13" s="78"/>
      <s:c r="H13" s="78"/>
      <s:c r="I13" s="80" t="str">
        <s:f t="shared" si="2"/>
        <s:v/>
      </s:c>
      <s:c r="J13" s="78"/>
      <s:c r="K13" s="81"/>
      <s:c r="L13" s="78"/>
      <s:c r="M13" s="78"/>
      <s:c r="N13" s="78"/>
      <s:c r="O13" s="83"/>
      <s:c r="P13" s="84"/>
      <s:c r="Q13" s="84"/>
      <s:c r="R13" s="77" t="str">
        <s:f t="shared" si="3"/>
        <s:v/>
      </s:c>
      <s:c r="S13" s="85" t="str">
        <s:f t="shared" si="4"/>
        <s:v/>
      </s:c>
      <s:c r="T13" s="85" t="str">
        <s:f t="shared" si="5"/>
        <s:v/>
      </s:c>
      <s:c r="U13" s="85" t="str">
        <s:f>IF(OR(B13="",G13=""),"",ROUND(MAX(0,MIN(100,(G13-IF(J13="",'04_Настройки'!$B$14,J13))/(100-IF(J13="",'04_Настройки'!$B$14,J13))*100)),1))</s:f>
        <s:v/>
      </s:c>
      <s:c r="V13" s="85" t="str">
        <s:f t="shared" si="6"/>
        <s:v/>
      </s:c>
      <s:c r="W13" s="88" t="str">
        <s:f t="shared" si="7"/>
        <s:v/>
      </s:c>
      <s:c r="X13" s="85" t="str">
        <s:f>IF(B13="","",IF(W13&lt;'04_Настройки'!$B$26,"",ROUND((IF(ISBLANK(T13),0,T13*'04_Настройки'!$B$16)+IF(ISBLANK(U13),0,U13*'04_Настройки'!$B$17)+IF(ISBLANK(V13),0,V13*'04_Настройки'!$B$18)+IF(ISBLANK(M13),0,M13/5*100*'04_Настройки'!$B$19)+IF(ISBLANK(N13),0,N13/5*100*'04_Настройки'!$B$20))/(IF(ISBLANK(T13),0,'04_Настройки'!$B$16)+IF(ISBLANK(U13),0,'04_Настройки'!$B$17)+IF(ISBLANK(V13),0,'04_Настройки'!$B$18)+IF(ISBLANK(M13),0,'04_Настройки'!$B$19)+IF(ISBLANK(N13),0,'04_Настройки'!$B$20)),1)))</s:f>
        <s:v/>
      </s:c>
      <s:c r="Y13" s="77" t="str">
        <s:f>IF(B13="","",IF(ISBLANK(X13),"Недостаточно данных",IF(X13&gt;='04_Настройки'!$B$24,"Высокий",IF(X13&gt;='04_Настройки'!$B$25,"Средний","Низкий"))))</s:f>
        <s:v/>
      </s:c>
      <s:c r="Z13" s="80">
        <s:f t="shared" si="8"/>
        <s:v>3</s:v>
      </s:c>
      <s:c r="AA13" s="93" t="str">
        <s:f>IF(B13="","",IF(S13&gt;1,"Проверить и объединить дубли",IF(W13&lt;'04_Настройки'!$B$26,"Дополнить исходные данные",IF(AND(M13&lt;&gt;"",M13&lt;=2),"Проверить соответствие запросу и бизнесу",IF(AND(G13&lt;&gt;"",G13&lt;=IF(J13="",'04_Настройки'!$B$14,J13)),"Удерживать позицию и обновлять контент",IF(Y13="Высокий",IF(O13="","Создать или назначить посадочную страницу","Оптимизировать страницу и усилить содержание"),IF(Y13="Средний","Включить в контент-план","Наблюдать или отложить")))))))</s:f>
        <s:v/>
      </s:c>
    </s:row>
    <s:row r="14" ht="22.5" customHeight="1">
      <s:c r="A14" s="70" t="str">
        <s:f t="shared" si="1"/>
        <s:v/>
      </s:c>
      <s:c r="B14" s="71"/>
      <s:c r="C14" s="71"/>
      <s:c r="D14" s="71"/>
      <s:c r="E14" s="95"/>
      <s:c r="F14" s="77" t="str">
        <s:f>IF(ISBLANK(E14),"",IF(E14&gt;='04_Настройки'!$B$11,"ВЧ",IF(E14&gt;='04_Настройки'!$B$12,"СЧ","НЧ")))</s:f>
      </s:c>
      <s:c r="G14" s="78"/>
      <s:c r="H14" s="78"/>
      <s:c r="I14" s="80" t="str">
        <s:f t="shared" si="2"/>
        <s:v/>
      </s:c>
      <s:c r="J14" s="78"/>
      <s:c r="K14" s="81"/>
      <s:c r="L14" s="78"/>
      <s:c r="M14" s="78"/>
      <s:c r="N14" s="78"/>
      <s:c r="O14" s="83"/>
      <s:c r="P14" s="84"/>
      <s:c r="Q14" s="84"/>
      <s:c r="R14" s="77" t="str">
        <s:f t="shared" si="3"/>
        <s:v/>
      </s:c>
      <s:c r="S14" s="85" t="str">
        <s:f t="shared" si="4"/>
        <s:v/>
      </s:c>
      <s:c r="T14" s="85" t="str">
        <s:f t="shared" si="5"/>
        <s:v/>
      </s:c>
      <s:c r="U14" s="85" t="str">
        <s:f>IF(OR(B14="",G14=""),"",ROUND(MAX(0,MIN(100,(G14-IF(J14="",'04_Настройки'!$B$14,J14))/(100-IF(J14="",'04_Настройки'!$B$14,J14))*100)),1))</s:f>
        <s:v/>
      </s:c>
      <s:c r="V14" s="85" t="str">
        <s:f t="shared" si="6"/>
        <s:v/>
      </s:c>
      <s:c r="W14" s="88" t="str">
        <s:f t="shared" si="7"/>
        <s:v/>
      </s:c>
      <s:c r="X14" s="85" t="str">
        <s:f>IF(B14="","",IF(W14&lt;'04_Настройки'!$B$26,"",ROUND((IF(ISBLANK(T14),0,T14*'04_Настройки'!$B$16)+IF(ISBLANK(U14),0,U14*'04_Настройки'!$B$17)+IF(ISBLANK(V14),0,V14*'04_Настройки'!$B$18)+IF(ISBLANK(M14),0,M14/5*100*'04_Настройки'!$B$19)+IF(ISBLANK(N14),0,N14/5*100*'04_Настройки'!$B$20))/(IF(ISBLANK(T14),0,'04_Настройки'!$B$16)+IF(ISBLANK(U14),0,'04_Настройки'!$B$17)+IF(ISBLANK(V14),0,'04_Настройки'!$B$18)+IF(ISBLANK(M14),0,'04_Настройки'!$B$19)+IF(ISBLANK(N14),0,'04_Настройки'!$B$20)),1)))</s:f>
        <s:v/>
      </s:c>
      <s:c r="Y14" s="77" t="str">
        <s:f>IF(B14="","",IF(ISBLANK(X14),"Недостаточно данных",IF(X14&gt;='04_Настройки'!$B$24,"Высокий",IF(X14&gt;='04_Настройки'!$B$25,"Средний","Низкий"))))</s:f>
        <s:v/>
      </s:c>
      <s:c r="Z14" s="80">
        <s:f t="shared" si="8"/>
        <s:v>4</s:v>
      </s:c>
      <s:c r="AA14" s="93" t="str">
        <s:f>IF(B14="","",IF(S14&gt;1,"Проверить и объединить дубли",IF(W14&lt;'04_Настройки'!$B$26,"Дополнить исходные данные",IF(AND(M14&lt;&gt;"",M14&lt;=2),"Проверить соответствие запросу и бизнесу",IF(AND(G14&lt;&gt;"",G14&lt;=IF(J14="",'04_Настройки'!$B$14,J14)),"Удерживать позицию и обновлять контент",IF(Y14="Высокий",IF(O14="","Создать или назначить посадочную страницу","Оптимизировать страницу и усилить содержание"),IF(Y14="Средний","Включить в контент-план","Наблюдать или отложить")))))))</s:f>
        <s:v/>
      </s:c>
    </s:row>
    <s:row r="15" ht="22.5" customHeight="1">
      <s:c r="A15" s="70" t="str">
        <s:f t="shared" si="1"/>
        <s:v/>
      </s:c>
      <s:c r="B15" s="71"/>
      <s:c r="C15" s="71"/>
      <s:c r="D15" s="71"/>
      <s:c r="E15" s="95"/>
      <s:c r="F15" s="77" t="str">
        <s:f>IF(ISBLANK(E15),"",IF(E15&gt;='04_Настройки'!$B$11,"ВЧ",IF(E15&gt;='04_Настройки'!$B$12,"СЧ","НЧ")))</s:f>
      </s:c>
      <s:c r="G15" s="78"/>
      <s:c r="H15" s="78"/>
      <s:c r="I15" s="80" t="str">
        <s:f t="shared" si="2"/>
        <s:v/>
      </s:c>
      <s:c r="J15" s="78"/>
      <s:c r="K15" s="81"/>
      <s:c r="L15" s="78"/>
      <s:c r="M15" s="78"/>
      <s:c r="N15" s="78"/>
      <s:c r="O15" s="83"/>
      <s:c r="P15" s="84"/>
      <s:c r="Q15" s="84"/>
      <s:c r="R15" s="77" t="str">
        <s:f t="shared" si="3"/>
        <s:v/>
      </s:c>
      <s:c r="S15" s="85" t="str">
        <s:f t="shared" si="4"/>
        <s:v/>
      </s:c>
      <s:c r="T15" s="85" t="str">
        <s:f t="shared" si="5"/>
        <s:v/>
      </s:c>
      <s:c r="U15" s="85" t="str">
        <s:f>IF(OR(B15="",G15=""),"",ROUND(MAX(0,MIN(100,(G15-IF(J15="",'04_Настройки'!$B$14,J15))/(100-IF(J15="",'04_Настройки'!$B$14,J15))*100)),1))</s:f>
        <s:v/>
      </s:c>
      <s:c r="V15" s="85" t="str">
        <s:f t="shared" si="6"/>
        <s:v/>
      </s:c>
      <s:c r="W15" s="88" t="str">
        <s:f t="shared" si="7"/>
        <s:v/>
      </s:c>
      <s:c r="X15" s="85" t="str">
        <s:f>IF(B15="","",IF(W15&lt;'04_Настройки'!$B$26,"",ROUND((IF(ISBLANK(T15),0,T15*'04_Настройки'!$B$16)+IF(ISBLANK(U15),0,U15*'04_Настройки'!$B$17)+IF(ISBLANK(V15),0,V15*'04_Настройки'!$B$18)+IF(ISBLANK(M15),0,M15/5*100*'04_Настройки'!$B$19)+IF(ISBLANK(N15),0,N15/5*100*'04_Настройки'!$B$20))/(IF(ISBLANK(T15),0,'04_Настройки'!$B$16)+IF(ISBLANK(U15),0,'04_Настройки'!$B$17)+IF(ISBLANK(V15),0,'04_Настройки'!$B$18)+IF(ISBLANK(M15),0,'04_Настройки'!$B$19)+IF(ISBLANK(N15),0,'04_Настройки'!$B$20)),1)))</s:f>
        <s:v/>
      </s:c>
      <s:c r="Y15" s="77" t="str">
        <s:f>IF(B15="","",IF(ISBLANK(X15),"Недостаточно данных",IF(X15&gt;='04_Настройки'!$B$24,"Высокий",IF(X15&gt;='04_Настройки'!$B$25,"Средний","Низкий"))))</s:f>
        <s:v/>
      </s:c>
      <s:c r="Z15" s="80">
        <s:f t="shared" si="8"/>
        <s:v>5</s:v>
      </s:c>
      <s:c r="AA15" s="93" t="str">
        <s:f>IF(B15="","",IF(S15&gt;1,"Проверить и объединить дубли",IF(W15&lt;'04_Настройки'!$B$26,"Дополнить исходные данные",IF(AND(M15&lt;&gt;"",M15&lt;=2),"Проверить соответствие запросу и бизнесу",IF(AND(G15&lt;&gt;"",G15&lt;=IF(J15="",'04_Настройки'!$B$14,J15)),"Удерживать позицию и обновлять контент",IF(Y15="Высокий",IF(O15="","Создать или назначить посадочную страницу","Оптимизировать страницу и усилить содержание"),IF(Y15="Средний","Включить в контент-план","Наблюдать или отложить")))))))</s:f>
        <s:v/>
      </s:c>
    </s:row>
    <s:row r="16" ht="22.5" customHeight="1">
      <s:c r="A16" s="70" t="str">
        <s:f t="shared" si="1"/>
        <s:v/>
      </s:c>
      <s:c r="B16" s="71"/>
      <s:c r="C16" s="71"/>
      <s:c r="D16" s="71"/>
      <s:c r="E16" s="95"/>
      <s:c r="F16" s="77" t="str">
        <s:f>IF(ISBLANK(E16),"",IF(E16&gt;='04_Настройки'!$B$11,"ВЧ",IF(E16&gt;='04_Настройки'!$B$12,"СЧ","НЧ")))</s:f>
      </s:c>
      <s:c r="G16" s="78"/>
      <s:c r="H16" s="78"/>
      <s:c r="I16" s="80" t="str">
        <s:f t="shared" si="2"/>
        <s:v/>
      </s:c>
      <s:c r="J16" s="78"/>
      <s:c r="K16" s="81"/>
      <s:c r="L16" s="78"/>
      <s:c r="M16" s="78"/>
      <s:c r="N16" s="78"/>
      <s:c r="O16" s="83"/>
      <s:c r="P16" s="84"/>
      <s:c r="Q16" s="84"/>
      <s:c r="R16" s="77" t="str">
        <s:f t="shared" si="3"/>
        <s:v/>
      </s:c>
      <s:c r="S16" s="85" t="str">
        <s:f t="shared" si="4"/>
        <s:v/>
      </s:c>
      <s:c r="T16" s="85" t="str">
        <s:f t="shared" si="5"/>
        <s:v/>
      </s:c>
      <s:c r="U16" s="85" t="str">
        <s:f>IF(OR(B16="",G16=""),"",ROUND(MAX(0,MIN(100,(G16-IF(J16="",'04_Настройки'!$B$14,J16))/(100-IF(J16="",'04_Настройки'!$B$14,J16))*100)),1))</s:f>
        <s:v/>
      </s:c>
      <s:c r="V16" s="85" t="str">
        <s:f t="shared" si="6"/>
        <s:v/>
      </s:c>
      <s:c r="W16" s="88" t="str">
        <s:f t="shared" si="7"/>
        <s:v/>
      </s:c>
      <s:c r="X16" s="85" t="str">
        <s:f>IF(B16="","",IF(W16&lt;'04_Настройки'!$B$26,"",ROUND((IF(ISBLANK(T16),0,T16*'04_Настройки'!$B$16)+IF(ISBLANK(U16),0,U16*'04_Настройки'!$B$17)+IF(ISBLANK(V16),0,V16*'04_Настройки'!$B$18)+IF(ISBLANK(M16),0,M16/5*100*'04_Настройки'!$B$19)+IF(ISBLANK(N16),0,N16/5*100*'04_Настройки'!$B$20))/(IF(ISBLANK(T16),0,'04_Настройки'!$B$16)+IF(ISBLANK(U16),0,'04_Настройки'!$B$17)+IF(ISBLANK(V16),0,'04_Настройки'!$B$18)+IF(ISBLANK(M16),0,'04_Настройки'!$B$19)+IF(ISBLANK(N16),0,'04_Настройки'!$B$20)),1)))</s:f>
        <s:v/>
      </s:c>
      <s:c r="Y16" s="77" t="str">
        <s:f>IF(B16="","",IF(ISBLANK(X16),"Недостаточно данных",IF(X16&gt;='04_Настройки'!$B$24,"Высокий",IF(X16&gt;='04_Настройки'!$B$25,"Средний","Низкий"))))</s:f>
        <s:v/>
      </s:c>
      <s:c r="Z16" s="80">
        <s:f t="shared" si="8"/>
        <s:v>6</s:v>
      </s:c>
      <s:c r="AA16" s="93" t="str">
        <s:f>IF(B16="","",IF(S16&gt;1,"Проверить и объединить дубли",IF(W16&lt;'04_Настройки'!$B$26,"Дополнить исходные данные",IF(AND(M16&lt;&gt;"",M16&lt;=2),"Проверить соответствие запросу и бизнесу",IF(AND(G16&lt;&gt;"",G16&lt;=IF(J16="",'04_Настройки'!$B$14,J16)),"Удерживать позицию и обновлять контент",IF(Y16="Высокий",IF(O16="","Создать или назначить посадочную страницу","Оптимизировать страницу и усилить содержание"),IF(Y16="Средний","Включить в контент-план","Наблюдать или отложить")))))))</s:f>
        <s:v/>
      </s:c>
    </s:row>
    <s:row r="17" ht="22.5" customHeight="1">
      <s:c r="A17" s="70" t="str">
        <s:f t="shared" si="1"/>
        <s:v/>
      </s:c>
      <s:c r="B17" s="71"/>
      <s:c r="C17" s="71"/>
      <s:c r="D17" s="71"/>
      <s:c r="E17" s="95"/>
      <s:c r="F17" s="77" t="str">
        <s:f>IF(ISBLANK(E17),"",IF(E17&gt;='04_Настройки'!$B$11,"ВЧ",IF(E17&gt;='04_Настройки'!$B$12,"СЧ","НЧ")))</s:f>
      </s:c>
      <s:c r="G17" s="78"/>
      <s:c r="H17" s="78"/>
      <s:c r="I17" s="80" t="str">
        <s:f t="shared" si="2"/>
        <s:v/>
      </s:c>
      <s:c r="J17" s="78"/>
      <s:c r="K17" s="81"/>
      <s:c r="L17" s="78"/>
      <s:c r="M17" s="78"/>
      <s:c r="N17" s="78"/>
      <s:c r="O17" s="83"/>
      <s:c r="P17" s="84"/>
      <s:c r="Q17" s="84"/>
      <s:c r="R17" s="77" t="str">
        <s:f t="shared" si="3"/>
        <s:v/>
      </s:c>
      <s:c r="S17" s="85" t="str">
        <s:f t="shared" si="4"/>
        <s:v/>
      </s:c>
      <s:c r="T17" s="85" t="str">
        <s:f t="shared" si="5"/>
        <s:v/>
      </s:c>
      <s:c r="U17" s="85" t="str">
        <s:f>IF(OR(B17="",G17=""),"",ROUND(MAX(0,MIN(100,(G17-IF(J17="",'04_Настройки'!$B$14,J17))/(100-IF(J17="",'04_Настройки'!$B$14,J17))*100)),1))</s:f>
        <s:v/>
      </s:c>
      <s:c r="V17" s="85" t="str">
        <s:f t="shared" si="6"/>
        <s:v/>
      </s:c>
      <s:c r="W17" s="88" t="str">
        <s:f t="shared" si="7"/>
        <s:v/>
      </s:c>
      <s:c r="X17" s="85" t="str">
        <s:f>IF(B17="","",IF(W17&lt;'04_Настройки'!$B$26,"",ROUND((IF(ISBLANK(T17),0,T17*'04_Настройки'!$B$16)+IF(ISBLANK(U17),0,U17*'04_Настройки'!$B$17)+IF(ISBLANK(V17),0,V17*'04_Настройки'!$B$18)+IF(ISBLANK(M17),0,M17/5*100*'04_Настройки'!$B$19)+IF(ISBLANK(N17),0,N17/5*100*'04_Настройки'!$B$20))/(IF(ISBLANK(T17),0,'04_Настройки'!$B$16)+IF(ISBLANK(U17),0,'04_Настройки'!$B$17)+IF(ISBLANK(V17),0,'04_Настройки'!$B$18)+IF(ISBLANK(M17),0,'04_Настройки'!$B$19)+IF(ISBLANK(N17),0,'04_Настройки'!$B$20)),1)))</s:f>
        <s:v/>
      </s:c>
      <s:c r="Y17" s="77" t="str">
        <s:f>IF(B17="","",IF(ISBLANK(X17),"Недостаточно данных",IF(X17&gt;='04_Настройки'!$B$24,"Высокий",IF(X17&gt;='04_Настройки'!$B$25,"Средний","Низкий"))))</s:f>
        <s:v/>
      </s:c>
      <s:c r="Z17" s="80">
        <s:f t="shared" si="8"/>
        <s:v>7</s:v>
      </s:c>
      <s:c r="AA17" s="93" t="str">
        <s:f>IF(B17="","",IF(S17&gt;1,"Проверить и объединить дубли",IF(W17&lt;'04_Настройки'!$B$26,"Дополнить исходные данные",IF(AND(M17&lt;&gt;"",M17&lt;=2),"Проверить соответствие запросу и бизнесу",IF(AND(G17&lt;&gt;"",G17&lt;=IF(J17="",'04_Настройки'!$B$14,J17)),"Удерживать позицию и обновлять контент",IF(Y17="Высокий",IF(O17="","Создать или назначить посадочную страницу","Оптимизировать страницу и усилить содержание"),IF(Y17="Средний","Включить в контент-план","Наблюдать или отложить")))))))</s:f>
        <s:v/>
      </s:c>
    </s:row>
    <s:row r="18" ht="22.5" customHeight="1">
      <s:c r="A18" s="70" t="str">
        <s:f t="shared" si="1"/>
        <s:v/>
      </s:c>
      <s:c r="B18" s="71"/>
      <s:c r="C18" s="71"/>
      <s:c r="D18" s="71"/>
      <s:c r="E18" s="95"/>
      <s:c r="F18" s="77" t="str">
        <s:f>IF(ISBLANK(E18),"",IF(E18&gt;='04_Настройки'!$B$11,"ВЧ",IF(E18&gt;='04_Настройки'!$B$12,"СЧ","НЧ")))</s:f>
      </s:c>
      <s:c r="G18" s="78"/>
      <s:c r="H18" s="78"/>
      <s:c r="I18" s="80" t="str">
        <s:f t="shared" si="2"/>
        <s:v/>
      </s:c>
      <s:c r="J18" s="78"/>
      <s:c r="K18" s="81"/>
      <s:c r="L18" s="78"/>
      <s:c r="M18" s="78"/>
      <s:c r="N18" s="78"/>
      <s:c r="O18" s="83"/>
      <s:c r="P18" s="84"/>
      <s:c r="Q18" s="84"/>
      <s:c r="R18" s="77" t="str">
        <s:f t="shared" si="3"/>
        <s:v/>
      </s:c>
      <s:c r="S18" s="85" t="str">
        <s:f t="shared" si="4"/>
        <s:v/>
      </s:c>
      <s:c r="T18" s="85" t="str">
        <s:f t="shared" si="5"/>
        <s:v/>
      </s:c>
      <s:c r="U18" s="85" t="str">
        <s:f>IF(OR(B18="",G18=""),"",ROUND(MAX(0,MIN(100,(G18-IF(J18="",'04_Настройки'!$B$14,J18))/(100-IF(J18="",'04_Настройки'!$B$14,J18))*100)),1))</s:f>
        <s:v/>
      </s:c>
      <s:c r="V18" s="85" t="str">
        <s:f t="shared" si="6"/>
        <s:v/>
      </s:c>
      <s:c r="W18" s="88" t="str">
        <s:f t="shared" si="7"/>
        <s:v/>
      </s:c>
      <s:c r="X18" s="85" t="str">
        <s:f>IF(B18="","",IF(W18&lt;'04_Настройки'!$B$26,"",ROUND((IF(ISBLANK(T18),0,T18*'04_Настройки'!$B$16)+IF(ISBLANK(U18),0,U18*'04_Настройки'!$B$17)+IF(ISBLANK(V18),0,V18*'04_Настройки'!$B$18)+IF(ISBLANK(M18),0,M18/5*100*'04_Настройки'!$B$19)+IF(ISBLANK(N18),0,N18/5*100*'04_Настройки'!$B$20))/(IF(ISBLANK(T18),0,'04_Настройки'!$B$16)+IF(ISBLANK(U18),0,'04_Настройки'!$B$17)+IF(ISBLANK(V18),0,'04_Настройки'!$B$18)+IF(ISBLANK(M18),0,'04_Настройки'!$B$19)+IF(ISBLANK(N18),0,'04_Настройки'!$B$20)),1)))</s:f>
        <s:v/>
      </s:c>
      <s:c r="Y18" s="77" t="str">
        <s:f>IF(B18="","",IF(ISBLANK(X18),"Недостаточно данных",IF(X18&gt;='04_Настройки'!$B$24,"Высокий",IF(X18&gt;='04_Настройки'!$B$25,"Средний","Низкий"))))</s:f>
        <s:v/>
      </s:c>
      <s:c r="Z18" s="80">
        <s:f t="shared" si="8"/>
        <s:v>8</s:v>
      </s:c>
      <s:c r="AA18" s="93" t="str">
        <s:f>IF(B18="","",IF(S18&gt;1,"Проверить и объединить дубли",IF(W18&lt;'04_Настройки'!$B$26,"Дополнить исходные данные",IF(AND(M18&lt;&gt;"",M18&lt;=2),"Проверить соответствие запросу и бизнесу",IF(AND(G18&lt;&gt;"",G18&lt;=IF(J18="",'04_Настройки'!$B$14,J18)),"Удерживать позицию и обновлять контент",IF(Y18="Высокий",IF(O18="","Создать или назначить посадочную страницу","Оптимизировать страницу и усилить содержание"),IF(Y18="Средний","Включить в контент-план","Наблюдать или отложить")))))))</s:f>
        <s:v/>
      </s:c>
    </s:row>
    <s:row r="19" ht="22.5" customHeight="1">
      <s:c r="A19" s="70" t="str">
        <s:f t="shared" si="1"/>
        <s:v/>
      </s:c>
      <s:c r="B19" s="71"/>
      <s:c r="C19" s="71"/>
      <s:c r="D19" s="71"/>
      <s:c r="E19" s="95"/>
      <s:c r="F19" s="77" t="str">
        <s:f>IF(ISBLANK(E19),"",IF(E19&gt;='04_Настройки'!$B$11,"ВЧ",IF(E19&gt;='04_Настройки'!$B$12,"СЧ","НЧ")))</s:f>
      </s:c>
      <s:c r="G19" s="78"/>
      <s:c r="H19" s="78"/>
      <s:c r="I19" s="80" t="str">
        <s:f t="shared" si="2"/>
        <s:v/>
      </s:c>
      <s:c r="J19" s="78"/>
      <s:c r="K19" s="81"/>
      <s:c r="L19" s="78"/>
      <s:c r="M19" s="78"/>
      <s:c r="N19" s="78"/>
      <s:c r="O19" s="83"/>
      <s:c r="P19" s="84"/>
      <s:c r="Q19" s="84"/>
      <s:c r="R19" s="77" t="str">
        <s:f t="shared" si="3"/>
        <s:v/>
      </s:c>
      <s:c r="S19" s="85" t="str">
        <s:f t="shared" si="4"/>
        <s:v/>
      </s:c>
      <s:c r="T19" s="85" t="str">
        <s:f t="shared" si="5"/>
        <s:v/>
      </s:c>
      <s:c r="U19" s="85" t="str">
        <s:f>IF(OR(B19="",G19=""),"",ROUND(MAX(0,MIN(100,(G19-IF(J19="",'04_Настройки'!$B$14,J19))/(100-IF(J19="",'04_Настройки'!$B$14,J19))*100)),1))</s:f>
        <s:v/>
      </s:c>
      <s:c r="V19" s="85" t="str">
        <s:f t="shared" si="6"/>
        <s:v/>
      </s:c>
      <s:c r="W19" s="88" t="str">
        <s:f t="shared" si="7"/>
        <s:v/>
      </s:c>
      <s:c r="X19" s="85" t="str">
        <s:f>IF(B19="","",IF(W19&lt;'04_Настройки'!$B$26,"",ROUND((IF(ISBLANK(T19),0,T19*'04_Настройки'!$B$16)+IF(ISBLANK(U19),0,U19*'04_Настройки'!$B$17)+IF(ISBLANK(V19),0,V19*'04_Настройки'!$B$18)+IF(ISBLANK(M19),0,M19/5*100*'04_Настройки'!$B$19)+IF(ISBLANK(N19),0,N19/5*100*'04_Настройки'!$B$20))/(IF(ISBLANK(T19),0,'04_Настройки'!$B$16)+IF(ISBLANK(U19),0,'04_Настройки'!$B$17)+IF(ISBLANK(V19),0,'04_Настройки'!$B$18)+IF(ISBLANK(M19),0,'04_Настройки'!$B$19)+IF(ISBLANK(N19),0,'04_Настройки'!$B$20)),1)))</s:f>
        <s:v/>
      </s:c>
      <s:c r="Y19" s="77" t="str">
        <s:f>IF(B19="","",IF(ISBLANK(X19),"Недостаточно данных",IF(X19&gt;='04_Настройки'!$B$24,"Высокий",IF(X19&gt;='04_Настройки'!$B$25,"Средний","Низкий"))))</s:f>
        <s:v/>
      </s:c>
      <s:c r="Z19" s="80">
        <s:f t="shared" si="8"/>
        <s:v>9</s:v>
      </s:c>
      <s:c r="AA19" s="93" t="str">
        <s:f>IF(B19="","",IF(S19&gt;1,"Проверить и объединить дубли",IF(W19&lt;'04_Настройки'!$B$26,"Дополнить исходные данные",IF(AND(M19&lt;&gt;"",M19&lt;=2),"Проверить соответствие запросу и бизнесу",IF(AND(G19&lt;&gt;"",G19&lt;=IF(J19="",'04_Настройки'!$B$14,J19)),"Удерживать позицию и обновлять контент",IF(Y19="Высокий",IF(O19="","Создать или назначить посадочную страницу","Оптимизировать страницу и усилить содержание"),IF(Y19="Средний","Включить в контент-план","Наблюдать или отложить")))))))</s:f>
        <s:v/>
      </s:c>
    </s:row>
    <s:row r="20" ht="22.5" customHeight="1">
      <s:c r="A20" s="70" t="str">
        <s:f t="shared" si="1"/>
        <s:v/>
      </s:c>
      <s:c r="B20" s="71"/>
      <s:c r="C20" s="71"/>
      <s:c r="D20" s="71"/>
      <s:c r="E20" s="95"/>
      <s:c r="F20" s="77" t="str">
        <s:f>IF(ISBLANK(E20),"",IF(E20&gt;='04_Настройки'!$B$11,"ВЧ",IF(E20&gt;='04_Настройки'!$B$12,"СЧ","НЧ")))</s:f>
      </s:c>
      <s:c r="G20" s="78"/>
      <s:c r="H20" s="78"/>
      <s:c r="I20" s="80" t="str">
        <s:f t="shared" si="2"/>
        <s:v/>
      </s:c>
      <s:c r="J20" s="78"/>
      <s:c r="K20" s="81"/>
      <s:c r="L20" s="78"/>
      <s:c r="M20" s="78"/>
      <s:c r="N20" s="78"/>
      <s:c r="O20" s="83"/>
      <s:c r="P20" s="84"/>
      <s:c r="Q20" s="84"/>
      <s:c r="R20" s="77" t="str">
        <s:f t="shared" si="3"/>
        <s:v/>
      </s:c>
      <s:c r="S20" s="85" t="str">
        <s:f t="shared" si="4"/>
        <s:v/>
      </s:c>
      <s:c r="T20" s="85" t="str">
        <s:f t="shared" si="5"/>
        <s:v/>
      </s:c>
      <s:c r="U20" s="85" t="str">
        <s:f>IF(OR(B20="",G20=""),"",ROUND(MAX(0,MIN(100,(G20-IF(J20="",'04_Настройки'!$B$14,J20))/(100-IF(J20="",'04_Настройки'!$B$14,J20))*100)),1))</s:f>
        <s:v/>
      </s:c>
      <s:c r="V20" s="85" t="str">
        <s:f t="shared" si="6"/>
        <s:v/>
      </s:c>
      <s:c r="W20" s="88" t="str">
        <s:f t="shared" si="7"/>
        <s:v/>
      </s:c>
      <s:c r="X20" s="85" t="str">
        <s:f>IF(B20="","",IF(W20&lt;'04_Настройки'!$B$26,"",ROUND((IF(ISBLANK(T20),0,T20*'04_Настройки'!$B$16)+IF(ISBLANK(U20),0,U20*'04_Настройки'!$B$17)+IF(ISBLANK(V20),0,V20*'04_Настройки'!$B$18)+IF(ISBLANK(M20),0,M20/5*100*'04_Настройки'!$B$19)+IF(ISBLANK(N20),0,N20/5*100*'04_Настройки'!$B$20))/(IF(ISBLANK(T20),0,'04_Настройки'!$B$16)+IF(ISBLANK(U20),0,'04_Настройки'!$B$17)+IF(ISBLANK(V20),0,'04_Настройки'!$B$18)+IF(ISBLANK(M20),0,'04_Настройки'!$B$19)+IF(ISBLANK(N20),0,'04_Настройки'!$B$20)),1)))</s:f>
        <s:v/>
      </s:c>
      <s:c r="Y20" s="77" t="str">
        <s:f>IF(B20="","",IF(ISBLANK(X20),"Недостаточно данных",IF(X20&gt;='04_Настройки'!$B$24,"Высокий",IF(X20&gt;='04_Настройки'!$B$25,"Средний","Низкий"))))</s:f>
        <s:v/>
      </s:c>
      <s:c r="Z20" s="80">
        <s:f t="shared" si="8"/>
        <s:v>10</s:v>
      </s:c>
      <s:c r="AA20" s="93" t="str">
        <s:f>IF(B20="","",IF(S20&gt;1,"Проверить и объединить дубли",IF(W20&lt;'04_Настройки'!$B$26,"Дополнить исходные данные",IF(AND(M20&lt;&gt;"",M20&lt;=2),"Проверить соответствие запросу и бизнесу",IF(AND(G20&lt;&gt;"",G20&lt;=IF(J20="",'04_Настройки'!$B$14,J20)),"Удерживать позицию и обновлять контент",IF(Y20="Высокий",IF(O20="","Создать или назначить посадочную страницу","Оптимизировать страницу и усилить содержание"),IF(Y20="Средний","Включить в контент-план","Наблюдать или отложить")))))))</s:f>
        <s:v/>
      </s:c>
    </s:row>
    <s:row r="21" ht="22.5" customHeight="1">
      <s:c r="A21" s="70" t="str">
        <s:f t="shared" si="1"/>
        <s:v/>
      </s:c>
      <s:c r="B21" s="71"/>
      <s:c r="C21" s="71"/>
      <s:c r="D21" s="71"/>
      <s:c r="E21" s="95"/>
      <s:c r="F21" s="77" t="str">
        <s:f>IF(ISBLANK(E21),"",IF(E21&gt;='04_Настройки'!$B$11,"ВЧ",IF(E21&gt;='04_Настройки'!$B$12,"СЧ","НЧ")))</s:f>
      </s:c>
      <s:c r="G21" s="78"/>
      <s:c r="H21" s="78"/>
      <s:c r="I21" s="80" t="str">
        <s:f t="shared" si="2"/>
        <s:v/>
      </s:c>
      <s:c r="J21" s="78"/>
      <s:c r="K21" s="81"/>
      <s:c r="L21" s="78"/>
      <s:c r="M21" s="78"/>
      <s:c r="N21" s="78"/>
      <s:c r="O21" s="83"/>
      <s:c r="P21" s="84"/>
      <s:c r="Q21" s="84"/>
      <s:c r="R21" s="77" t="str">
        <s:f t="shared" si="3"/>
        <s:v/>
      </s:c>
      <s:c r="S21" s="85" t="str">
        <s:f t="shared" si="4"/>
        <s:v/>
      </s:c>
      <s:c r="T21" s="85" t="str">
        <s:f t="shared" si="5"/>
        <s:v/>
      </s:c>
      <s:c r="U21" s="85" t="str">
        <s:f>IF(OR(B21="",G21=""),"",ROUND(MAX(0,MIN(100,(G21-IF(J21="",'04_Настройки'!$B$14,J21))/(100-IF(J21="",'04_Настройки'!$B$14,J21))*100)),1))</s:f>
        <s:v/>
      </s:c>
      <s:c r="V21" s="85" t="str">
        <s:f t="shared" si="6"/>
        <s:v/>
      </s:c>
      <s:c r="W21" s="88" t="str">
        <s:f t="shared" si="7"/>
        <s:v/>
      </s:c>
      <s:c r="X21" s="85" t="str">
        <s:f>IF(B21="","",IF(W21&lt;'04_Настройки'!$B$26,"",ROUND((IF(ISBLANK(T21),0,T21*'04_Настройки'!$B$16)+IF(ISBLANK(U21),0,U21*'04_Настройки'!$B$17)+IF(ISBLANK(V21),0,V21*'04_Настройки'!$B$18)+IF(ISBLANK(M21),0,M21/5*100*'04_Настройки'!$B$19)+IF(ISBLANK(N21),0,N21/5*100*'04_Настройки'!$B$20))/(IF(ISBLANK(T21),0,'04_Настройки'!$B$16)+IF(ISBLANK(U21),0,'04_Настройки'!$B$17)+IF(ISBLANK(V21),0,'04_Настройки'!$B$18)+IF(ISBLANK(M21),0,'04_Настройки'!$B$19)+IF(ISBLANK(N21),0,'04_Настройки'!$B$20)),1)))</s:f>
        <s:v/>
      </s:c>
      <s:c r="Y21" s="77" t="str">
        <s:f>IF(B21="","",IF(ISBLANK(X21),"Недостаточно данных",IF(X21&gt;='04_Настройки'!$B$24,"Высокий",IF(X21&gt;='04_Настройки'!$B$25,"Средний","Низкий"))))</s:f>
        <s:v/>
      </s:c>
      <s:c r="Z21" s="80">
        <s:f t="shared" si="8"/>
        <s:v>11</s:v>
      </s:c>
      <s:c r="AA21" s="93" t="str">
        <s:f>IF(B21="","",IF(S21&gt;1,"Проверить и объединить дубли",IF(W21&lt;'04_Настройки'!$B$26,"Дополнить исходные данные",IF(AND(M21&lt;&gt;"",M21&lt;=2),"Проверить соответствие запросу и бизнесу",IF(AND(G21&lt;&gt;"",G21&lt;=IF(J21="",'04_Настройки'!$B$14,J21)),"Удерживать позицию и обновлять контент",IF(Y21="Высокий",IF(O21="","Создать или назначить посадочную страницу","Оптимизировать страницу и усилить содержание"),IF(Y21="Средний","Включить в контент-план","Наблюдать или отложить")))))))</s:f>
        <s:v/>
      </s:c>
    </s:row>
    <s:row r="22" ht="22.5" customHeight="1">
      <s:c r="A22" s="70" t="str">
        <s:f t="shared" si="1"/>
        <s:v/>
      </s:c>
      <s:c r="B22" s="71"/>
      <s:c r="C22" s="71"/>
      <s:c r="D22" s="71"/>
      <s:c r="E22" s="95"/>
      <s:c r="F22" s="77" t="str">
        <s:f>IF(ISBLANK(E22),"",IF(E22&gt;='04_Настройки'!$B$11,"ВЧ",IF(E22&gt;='04_Настройки'!$B$12,"СЧ","НЧ")))</s:f>
      </s:c>
      <s:c r="G22" s="78"/>
      <s:c r="H22" s="78"/>
      <s:c r="I22" s="80" t="str">
        <s:f t="shared" si="2"/>
        <s:v/>
      </s:c>
      <s:c r="J22" s="78"/>
      <s:c r="K22" s="81"/>
      <s:c r="L22" s="78"/>
      <s:c r="M22" s="78"/>
      <s:c r="N22" s="78"/>
      <s:c r="O22" s="83"/>
      <s:c r="P22" s="84"/>
      <s:c r="Q22" s="84"/>
      <s:c r="R22" s="77" t="str">
        <s:f t="shared" si="3"/>
        <s:v/>
      </s:c>
      <s:c r="S22" s="85" t="str">
        <s:f t="shared" si="4"/>
        <s:v/>
      </s:c>
      <s:c r="T22" s="85" t="str">
        <s:f t="shared" si="5"/>
        <s:v/>
      </s:c>
      <s:c r="U22" s="85" t="str">
        <s:f>IF(OR(B22="",G22=""),"",ROUND(MAX(0,MIN(100,(G22-IF(J22="",'04_Настройки'!$B$14,J22))/(100-IF(J22="",'04_Настройки'!$B$14,J22))*100)),1))</s:f>
        <s:v/>
      </s:c>
      <s:c r="V22" s="85" t="str">
        <s:f t="shared" si="6"/>
        <s:v/>
      </s:c>
      <s:c r="W22" s="88" t="str">
        <s:f t="shared" si="7"/>
        <s:v/>
      </s:c>
      <s:c r="X22" s="85" t="str">
        <s:f>IF(B22="","",IF(W22&lt;'04_Настройки'!$B$26,"",ROUND((IF(ISBLANK(T22),0,T22*'04_Настройки'!$B$16)+IF(ISBLANK(U22),0,U22*'04_Настройки'!$B$17)+IF(ISBLANK(V22),0,V22*'04_Настройки'!$B$18)+IF(ISBLANK(M22),0,M22/5*100*'04_Настройки'!$B$19)+IF(ISBLANK(N22),0,N22/5*100*'04_Настройки'!$B$20))/(IF(ISBLANK(T22),0,'04_Настройки'!$B$16)+IF(ISBLANK(U22),0,'04_Настройки'!$B$17)+IF(ISBLANK(V22),0,'04_Настройки'!$B$18)+IF(ISBLANK(M22),0,'04_Настройки'!$B$19)+IF(ISBLANK(N22),0,'04_Настройки'!$B$20)),1)))</s:f>
        <s:v/>
      </s:c>
      <s:c r="Y22" s="77" t="str">
        <s:f>IF(B22="","",IF(ISBLANK(X22),"Недостаточно данных",IF(X22&gt;='04_Настройки'!$B$24,"Высокий",IF(X22&gt;='04_Настройки'!$B$25,"Средний","Низкий"))))</s:f>
        <s:v/>
      </s:c>
      <s:c r="Z22" s="80">
        <s:f t="shared" si="8"/>
        <s:v>12</s:v>
      </s:c>
      <s:c r="AA22" s="93" t="str">
        <s:f>IF(B22="","",IF(S22&gt;1,"Проверить и объединить дубли",IF(W22&lt;'04_Настройки'!$B$26,"Дополнить исходные данные",IF(AND(M22&lt;&gt;"",M22&lt;=2),"Проверить соответствие запросу и бизнесу",IF(AND(G22&lt;&gt;"",G22&lt;=IF(J22="",'04_Настройки'!$B$14,J22)),"Удерживать позицию и обновлять контент",IF(Y22="Высокий",IF(O22="","Создать или назначить посадочную страницу","Оптимизировать страницу и усилить содержание"),IF(Y22="Средний","Включить в контент-план","Наблюдать или отложить")))))))</s:f>
        <s:v/>
      </s:c>
    </s:row>
    <s:row r="23" ht="22.5" customHeight="1">
      <s:c r="A23" s="70" t="str">
        <s:f t="shared" si="1"/>
        <s:v/>
      </s:c>
      <s:c r="B23" s="71"/>
      <s:c r="C23" s="71"/>
      <s:c r="D23" s="71"/>
      <s:c r="E23" s="95"/>
      <s:c r="F23" s="77" t="str">
        <s:f>IF(ISBLANK(E23),"",IF(E23&gt;='04_Настройки'!$B$11,"ВЧ",IF(E23&gt;='04_Настройки'!$B$12,"СЧ","НЧ")))</s:f>
      </s:c>
      <s:c r="G23" s="78"/>
      <s:c r="H23" s="78"/>
      <s:c r="I23" s="80" t="str">
        <s:f t="shared" si="2"/>
        <s:v/>
      </s:c>
      <s:c r="J23" s="78"/>
      <s:c r="K23" s="81"/>
      <s:c r="L23" s="78"/>
      <s:c r="M23" s="78"/>
      <s:c r="N23" s="78"/>
      <s:c r="O23" s="83"/>
      <s:c r="P23" s="84"/>
      <s:c r="Q23" s="84"/>
      <s:c r="R23" s="77" t="str">
        <s:f t="shared" si="3"/>
        <s:v/>
      </s:c>
      <s:c r="S23" s="85" t="str">
        <s:f t="shared" si="4"/>
        <s:v/>
      </s:c>
      <s:c r="T23" s="85" t="str">
        <s:f t="shared" si="5"/>
        <s:v/>
      </s:c>
      <s:c r="U23" s="85" t="str">
        <s:f>IF(OR(B23="",G23=""),"",ROUND(MAX(0,MIN(100,(G23-IF(J23="",'04_Настройки'!$B$14,J23))/(100-IF(J23="",'04_Настройки'!$B$14,J23))*100)),1))</s:f>
        <s:v/>
      </s:c>
      <s:c r="V23" s="85" t="str">
        <s:f t="shared" si="6"/>
        <s:v/>
      </s:c>
      <s:c r="W23" s="88" t="str">
        <s:f t="shared" si="7"/>
        <s:v/>
      </s:c>
      <s:c r="X23" s="85" t="str">
        <s:f>IF(B23="","",IF(W23&lt;'04_Настройки'!$B$26,"",ROUND((IF(ISBLANK(T23),0,T23*'04_Настройки'!$B$16)+IF(ISBLANK(U23),0,U23*'04_Настройки'!$B$17)+IF(ISBLANK(V23),0,V23*'04_Настройки'!$B$18)+IF(ISBLANK(M23),0,M23/5*100*'04_Настройки'!$B$19)+IF(ISBLANK(N23),0,N23/5*100*'04_Настройки'!$B$20))/(IF(ISBLANK(T23),0,'04_Настройки'!$B$16)+IF(ISBLANK(U23),0,'04_Настройки'!$B$17)+IF(ISBLANK(V23),0,'04_Настройки'!$B$18)+IF(ISBLANK(M23),0,'04_Настройки'!$B$19)+IF(ISBLANK(N23),0,'04_Настройки'!$B$20)),1)))</s:f>
        <s:v/>
      </s:c>
      <s:c r="Y23" s="77" t="str">
        <s:f>IF(B23="","",IF(ISBLANK(X23),"Недостаточно данных",IF(X23&gt;='04_Настройки'!$B$24,"Высокий",IF(X23&gt;='04_Настройки'!$B$25,"Средний","Низкий"))))</s:f>
        <s:v/>
      </s:c>
      <s:c r="Z23" s="80">
        <s:f t="shared" si="8"/>
        <s:v>13</s:v>
      </s:c>
      <s:c r="AA23" s="93" t="str">
        <s:f>IF(B23="","",IF(S23&gt;1,"Проверить и объединить дубли",IF(W23&lt;'04_Настройки'!$B$26,"Дополнить исходные данные",IF(AND(M23&lt;&gt;"",M23&lt;=2),"Проверить соответствие запросу и бизнесу",IF(AND(G23&lt;&gt;"",G23&lt;=IF(J23="",'04_Настройки'!$B$14,J23)),"Удерживать позицию и обновлять контент",IF(Y23="Высокий",IF(O23="","Создать или назначить посадочную страницу","Оптимизировать страницу и усилить содержание"),IF(Y23="Средний","Включить в контент-план","Наблюдать или отложить")))))))</s:f>
        <s:v/>
      </s:c>
    </s:row>
    <s:row r="24" ht="22.5" customHeight="1">
      <s:c r="A24" s="70" t="str">
        <s:f t="shared" si="1"/>
        <s:v/>
      </s:c>
      <s:c r="B24" s="71"/>
      <s:c r="C24" s="71"/>
      <s:c r="D24" s="71"/>
      <s:c r="E24" s="95"/>
      <s:c r="F24" s="77" t="str">
        <s:f>IF(ISBLANK(E24),"",IF(E24&gt;='04_Настройки'!$B$11,"ВЧ",IF(E24&gt;='04_Настройки'!$B$12,"СЧ","НЧ")))</s:f>
      </s:c>
      <s:c r="G24" s="78"/>
      <s:c r="H24" s="78"/>
      <s:c r="I24" s="80" t="str">
        <s:f t="shared" si="2"/>
        <s:v/>
      </s:c>
      <s:c r="J24" s="78"/>
      <s:c r="K24" s="81"/>
      <s:c r="L24" s="78"/>
      <s:c r="M24" s="78"/>
      <s:c r="N24" s="78"/>
      <s:c r="O24" s="83"/>
      <s:c r="P24" s="84"/>
      <s:c r="Q24" s="84"/>
      <s:c r="R24" s="77" t="str">
        <s:f t="shared" si="3"/>
        <s:v/>
      </s:c>
      <s:c r="S24" s="85" t="str">
        <s:f t="shared" si="4"/>
        <s:v/>
      </s:c>
      <s:c r="T24" s="85" t="str">
        <s:f t="shared" si="5"/>
        <s:v/>
      </s:c>
      <s:c r="U24" s="85" t="str">
        <s:f>IF(OR(B24="",G24=""),"",ROUND(MAX(0,MIN(100,(G24-IF(J24="",'04_Настройки'!$B$14,J24))/(100-IF(J24="",'04_Настройки'!$B$14,J24))*100)),1))</s:f>
        <s:v/>
      </s:c>
      <s:c r="V24" s="85" t="str">
        <s:f t="shared" si="6"/>
        <s:v/>
      </s:c>
      <s:c r="W24" s="88" t="str">
        <s:f t="shared" si="7"/>
        <s:v/>
      </s:c>
      <s:c r="X24" s="85" t="str">
        <s:f>IF(B24="","",IF(W24&lt;'04_Настройки'!$B$26,"",ROUND((IF(ISBLANK(T24),0,T24*'04_Настройки'!$B$16)+IF(ISBLANK(U24),0,U24*'04_Настройки'!$B$17)+IF(ISBLANK(V24),0,V24*'04_Настройки'!$B$18)+IF(ISBLANK(M24),0,M24/5*100*'04_Настройки'!$B$19)+IF(ISBLANK(N24),0,N24/5*100*'04_Настройки'!$B$20))/(IF(ISBLANK(T24),0,'04_Настройки'!$B$16)+IF(ISBLANK(U24),0,'04_Настройки'!$B$17)+IF(ISBLANK(V24),0,'04_Настройки'!$B$18)+IF(ISBLANK(M24),0,'04_Настройки'!$B$19)+IF(ISBLANK(N24),0,'04_Настройки'!$B$20)),1)))</s:f>
        <s:v/>
      </s:c>
      <s:c r="Y24" s="77" t="str">
        <s:f>IF(B24="","",IF(ISBLANK(X24),"Недостаточно данных",IF(X24&gt;='04_Настройки'!$B$24,"Высокий",IF(X24&gt;='04_Настройки'!$B$25,"Средний","Низкий"))))</s:f>
        <s:v/>
      </s:c>
      <s:c r="Z24" s="80">
        <s:f t="shared" si="8"/>
        <s:v>14</s:v>
      </s:c>
      <s:c r="AA24" s="93" t="str">
        <s:f>IF(B24="","",IF(S24&gt;1,"Проверить и объединить дубли",IF(W24&lt;'04_Настройки'!$B$26,"Дополнить исходные данные",IF(AND(M24&lt;&gt;"",M24&lt;=2),"Проверить соответствие запросу и бизнесу",IF(AND(G24&lt;&gt;"",G24&lt;=IF(J24="",'04_Настройки'!$B$14,J24)),"Удерживать позицию и обновлять контент",IF(Y24="Высокий",IF(O24="","Создать или назначить посадочную страницу","Оптимизировать страницу и усилить содержание"),IF(Y24="Средний","Включить в контент-план","Наблюдать или отложить")))))))</s:f>
        <s:v/>
      </s:c>
    </s:row>
    <s:row r="25" ht="22.5" customHeight="1">
      <s:c r="A25" s="70" t="str">
        <s:f t="shared" si="1"/>
        <s:v/>
      </s:c>
      <s:c r="B25" s="71"/>
      <s:c r="C25" s="71"/>
      <s:c r="D25" s="71"/>
      <s:c r="E25" s="95"/>
      <s:c r="F25" s="77" t="str">
        <s:f>IF(ISBLANK(E25),"",IF(E25&gt;='04_Настройки'!$B$11,"ВЧ",IF(E25&gt;='04_Настройки'!$B$12,"СЧ","НЧ")))</s:f>
      </s:c>
      <s:c r="G25" s="78"/>
      <s:c r="H25" s="78"/>
      <s:c r="I25" s="80" t="str">
        <s:f t="shared" si="2"/>
        <s:v/>
      </s:c>
      <s:c r="J25" s="78"/>
      <s:c r="K25" s="81"/>
      <s:c r="L25" s="78"/>
      <s:c r="M25" s="78"/>
      <s:c r="N25" s="78"/>
      <s:c r="O25" s="83"/>
      <s:c r="P25" s="84"/>
      <s:c r="Q25" s="84"/>
      <s:c r="R25" s="77" t="str">
        <s:f t="shared" si="3"/>
        <s:v/>
      </s:c>
      <s:c r="S25" s="85" t="str">
        <s:f t="shared" si="4"/>
        <s:v/>
      </s:c>
      <s:c r="T25" s="85" t="str">
        <s:f t="shared" si="5"/>
        <s:v/>
      </s:c>
      <s:c r="U25" s="85" t="str">
        <s:f>IF(OR(B25="",G25=""),"",ROUND(MAX(0,MIN(100,(G25-IF(J25="",'04_Настройки'!$B$14,J25))/(100-IF(J25="",'04_Настройки'!$B$14,J25))*100)),1))</s:f>
        <s:v/>
      </s:c>
      <s:c r="V25" s="85" t="str">
        <s:f t="shared" si="6"/>
        <s:v/>
      </s:c>
      <s:c r="W25" s="88" t="str">
        <s:f t="shared" si="7"/>
        <s:v/>
      </s:c>
      <s:c r="X25" s="85" t="str">
        <s:f>IF(B25="","",IF(W25&lt;'04_Настройки'!$B$26,"",ROUND((IF(ISBLANK(T25),0,T25*'04_Настройки'!$B$16)+IF(ISBLANK(U25),0,U25*'04_Настройки'!$B$17)+IF(ISBLANK(V25),0,V25*'04_Настройки'!$B$18)+IF(ISBLANK(M25),0,M25/5*100*'04_Настройки'!$B$19)+IF(ISBLANK(N25),0,N25/5*100*'04_Настройки'!$B$20))/(IF(ISBLANK(T25),0,'04_Настройки'!$B$16)+IF(ISBLANK(U25),0,'04_Настройки'!$B$17)+IF(ISBLANK(V25),0,'04_Настройки'!$B$18)+IF(ISBLANK(M25),0,'04_Настройки'!$B$19)+IF(ISBLANK(N25),0,'04_Настройки'!$B$20)),1)))</s:f>
        <s:v/>
      </s:c>
      <s:c r="Y25" s="77" t="str">
        <s:f>IF(B25="","",IF(ISBLANK(X25),"Недостаточно данных",IF(X25&gt;='04_Настройки'!$B$24,"Высокий",IF(X25&gt;='04_Настройки'!$B$25,"Средний","Низкий"))))</s:f>
        <s:v/>
      </s:c>
      <s:c r="Z25" s="80">
        <s:f t="shared" si="8"/>
        <s:v>15</s:v>
      </s:c>
      <s:c r="AA25" s="93" t="str">
        <s:f>IF(B25="","",IF(S25&gt;1,"Проверить и объединить дубли",IF(W25&lt;'04_Настройки'!$B$26,"Дополнить исходные данные",IF(AND(M25&lt;&gt;"",M25&lt;=2),"Проверить соответствие запросу и бизнесу",IF(AND(G25&lt;&gt;"",G25&lt;=IF(J25="",'04_Настройки'!$B$14,J25)),"Удерживать позицию и обновлять контент",IF(Y25="Высокий",IF(O25="","Создать или назначить посадочную страницу","Оптимизировать страницу и усилить содержание"),IF(Y25="Средний","Включить в контент-план","Наблюдать или отложить")))))))</s:f>
        <s:v/>
      </s:c>
    </s:row>
    <s:row r="26" ht="22.5" customHeight="1">
      <s:c r="A26" s="70" t="str">
        <s:f t="shared" si="1"/>
        <s:v/>
      </s:c>
      <s:c r="B26" s="71"/>
      <s:c r="C26" s="71"/>
      <s:c r="D26" s="71"/>
      <s:c r="E26" s="95"/>
      <s:c r="F26" s="77" t="str">
        <s:f>IF(ISBLANK(E26),"",IF(E26&gt;='04_Настройки'!$B$11,"ВЧ",IF(E26&gt;='04_Настройки'!$B$12,"СЧ","НЧ")))</s:f>
      </s:c>
      <s:c r="G26" s="78"/>
      <s:c r="H26" s="78"/>
      <s:c r="I26" s="80" t="str">
        <s:f t="shared" si="2"/>
        <s:v/>
      </s:c>
      <s:c r="J26" s="78"/>
      <s:c r="K26" s="81"/>
      <s:c r="L26" s="78"/>
      <s:c r="M26" s="78"/>
      <s:c r="N26" s="78"/>
      <s:c r="O26" s="83"/>
      <s:c r="P26" s="84"/>
      <s:c r="Q26" s="84"/>
      <s:c r="R26" s="77" t="str">
        <s:f t="shared" si="3"/>
        <s:v/>
      </s:c>
      <s:c r="S26" s="85" t="str">
        <s:f t="shared" si="4"/>
        <s:v/>
      </s:c>
      <s:c r="T26" s="85" t="str">
        <s:f t="shared" si="5"/>
        <s:v/>
      </s:c>
      <s:c r="U26" s="85" t="str">
        <s:f>IF(OR(B26="",G26=""),"",ROUND(MAX(0,MIN(100,(G26-IF(J26="",'04_Настройки'!$B$14,J26))/(100-IF(J26="",'04_Настройки'!$B$14,J26))*100)),1))</s:f>
        <s:v/>
      </s:c>
      <s:c r="V26" s="85" t="str">
        <s:f t="shared" si="6"/>
        <s:v/>
      </s:c>
      <s:c r="W26" s="88" t="str">
        <s:f t="shared" si="7"/>
        <s:v/>
      </s:c>
      <s:c r="X26" s="85" t="str">
        <s:f>IF(B26="","",IF(W26&lt;'04_Настройки'!$B$26,"",ROUND((IF(ISBLANK(T26),0,T26*'04_Настройки'!$B$16)+IF(ISBLANK(U26),0,U26*'04_Настройки'!$B$17)+IF(ISBLANK(V26),0,V26*'04_Настройки'!$B$18)+IF(ISBLANK(M26),0,M26/5*100*'04_Настройки'!$B$19)+IF(ISBLANK(N26),0,N26/5*100*'04_Настройки'!$B$20))/(IF(ISBLANK(T26),0,'04_Настройки'!$B$16)+IF(ISBLANK(U26),0,'04_Настройки'!$B$17)+IF(ISBLANK(V26),0,'04_Настройки'!$B$18)+IF(ISBLANK(M26),0,'04_Настройки'!$B$19)+IF(ISBLANK(N26),0,'04_Настройки'!$B$20)),1)))</s:f>
        <s:v/>
      </s:c>
      <s:c r="Y26" s="77" t="str">
        <s:f>IF(B26="","",IF(ISBLANK(X26),"Недостаточно данных",IF(X26&gt;='04_Настройки'!$B$24,"Высокий",IF(X26&gt;='04_Настройки'!$B$25,"Средний","Низкий"))))</s:f>
        <s:v/>
      </s:c>
      <s:c r="Z26" s="80">
        <s:f t="shared" si="8"/>
        <s:v>16</s:v>
      </s:c>
      <s:c r="AA26" s="93" t="str">
        <s:f>IF(B26="","",IF(S26&gt;1,"Проверить и объединить дубли",IF(W26&lt;'04_Настройки'!$B$26,"Дополнить исходные данные",IF(AND(M26&lt;&gt;"",M26&lt;=2),"Проверить соответствие запросу и бизнесу",IF(AND(G26&lt;&gt;"",G26&lt;=IF(J26="",'04_Настройки'!$B$14,J26)),"Удерживать позицию и обновлять контент",IF(Y26="Высокий",IF(O26="","Создать или назначить посадочную страницу","Оптимизировать страницу и усилить содержание"),IF(Y26="Средний","Включить в контент-план","Наблюдать или отложить")))))))</s:f>
        <s:v/>
      </s:c>
    </s:row>
    <s:row r="27" ht="22.5" customHeight="1">
      <s:c r="A27" s="70" t="str">
        <s:f t="shared" si="1"/>
        <s:v/>
      </s:c>
      <s:c r="B27" s="71"/>
      <s:c r="C27" s="71"/>
      <s:c r="D27" s="71"/>
      <s:c r="E27" s="95"/>
      <s:c r="F27" s="77" t="str">
        <s:f>IF(ISBLANK(E27),"",IF(E27&gt;='04_Настройки'!$B$11,"ВЧ",IF(E27&gt;='04_Настройки'!$B$12,"СЧ","НЧ")))</s:f>
      </s:c>
      <s:c r="G27" s="78"/>
      <s:c r="H27" s="78"/>
      <s:c r="I27" s="80" t="str">
        <s:f t="shared" si="2"/>
        <s:v/>
      </s:c>
      <s:c r="J27" s="78"/>
      <s:c r="K27" s="81"/>
      <s:c r="L27" s="78"/>
      <s:c r="M27" s="78"/>
      <s:c r="N27" s="78"/>
      <s:c r="O27" s="83"/>
      <s:c r="P27" s="84"/>
      <s:c r="Q27" s="84"/>
      <s:c r="R27" s="77" t="str">
        <s:f t="shared" si="3"/>
        <s:v/>
      </s:c>
      <s:c r="S27" s="85" t="str">
        <s:f t="shared" si="4"/>
        <s:v/>
      </s:c>
      <s:c r="T27" s="85" t="str">
        <s:f t="shared" si="5"/>
        <s:v/>
      </s:c>
      <s:c r="U27" s="85" t="str">
        <s:f>IF(OR(B27="",G27=""),"",ROUND(MAX(0,MIN(100,(G27-IF(J27="",'04_Настройки'!$B$14,J27))/(100-IF(J27="",'04_Настройки'!$B$14,J27))*100)),1))</s:f>
        <s:v/>
      </s:c>
      <s:c r="V27" s="85" t="str">
        <s:f t="shared" si="6"/>
        <s:v/>
      </s:c>
      <s:c r="W27" s="88" t="str">
        <s:f t="shared" si="7"/>
        <s:v/>
      </s:c>
      <s:c r="X27" s="85" t="str">
        <s:f>IF(B27="","",IF(W27&lt;'04_Настройки'!$B$26,"",ROUND((IF(ISBLANK(T27),0,T27*'04_Настройки'!$B$16)+IF(ISBLANK(U27),0,U27*'04_Настройки'!$B$17)+IF(ISBLANK(V27),0,V27*'04_Настройки'!$B$18)+IF(ISBLANK(M27),0,M27/5*100*'04_Настройки'!$B$19)+IF(ISBLANK(N27),0,N27/5*100*'04_Настройки'!$B$20))/(IF(ISBLANK(T27),0,'04_Настройки'!$B$16)+IF(ISBLANK(U27),0,'04_Настройки'!$B$17)+IF(ISBLANK(V27),0,'04_Настройки'!$B$18)+IF(ISBLANK(M27),0,'04_Настройки'!$B$19)+IF(ISBLANK(N27),0,'04_Настройки'!$B$20)),1)))</s:f>
        <s:v/>
      </s:c>
      <s:c r="Y27" s="77" t="str">
        <s:f>IF(B27="","",IF(ISBLANK(X27),"Недостаточно данных",IF(X27&gt;='04_Настройки'!$B$24,"Высокий",IF(X27&gt;='04_Настройки'!$B$25,"Средний","Низкий"))))</s:f>
        <s:v/>
      </s:c>
      <s:c r="Z27" s="80">
        <s:f t="shared" si="8"/>
        <s:v>17</s:v>
      </s:c>
      <s:c r="AA27" s="93" t="str">
        <s:f>IF(B27="","",IF(S27&gt;1,"Проверить и объединить дубли",IF(W27&lt;'04_Настройки'!$B$26,"Дополнить исходные данные",IF(AND(M27&lt;&gt;"",M27&lt;=2),"Проверить соответствие запросу и бизнесу",IF(AND(G27&lt;&gt;"",G27&lt;=IF(J27="",'04_Настройки'!$B$14,J27)),"Удерживать позицию и обновлять контент",IF(Y27="Высокий",IF(O27="","Создать или назначить посадочную страницу","Оптимизировать страницу и усилить содержание"),IF(Y27="Средний","Включить в контент-план","Наблюдать или отложить")))))))</s:f>
        <s:v/>
      </s:c>
    </s:row>
    <s:row r="28" ht="22.5" customHeight="1">
      <s:c r="A28" s="70" t="str">
        <s:f t="shared" si="1"/>
        <s:v/>
      </s:c>
      <s:c r="B28" s="71"/>
      <s:c r="C28" s="71"/>
      <s:c r="D28" s="71"/>
      <s:c r="E28" s="95"/>
      <s:c r="F28" s="77" t="str">
        <s:f>IF(ISBLANK(E28),"",IF(E28&gt;='04_Настройки'!$B$11,"ВЧ",IF(E28&gt;='04_Настройки'!$B$12,"СЧ","НЧ")))</s:f>
      </s:c>
      <s:c r="G28" s="78"/>
      <s:c r="H28" s="78"/>
      <s:c r="I28" s="80" t="str">
        <s:f t="shared" si="2"/>
        <s:v/>
      </s:c>
      <s:c r="J28" s="78"/>
      <s:c r="K28" s="81"/>
      <s:c r="L28" s="78"/>
      <s:c r="M28" s="78"/>
      <s:c r="N28" s="78"/>
      <s:c r="O28" s="83"/>
      <s:c r="P28" s="84"/>
      <s:c r="Q28" s="84"/>
      <s:c r="R28" s="77" t="str">
        <s:f t="shared" si="3"/>
        <s:v/>
      </s:c>
      <s:c r="S28" s="85" t="str">
        <s:f t="shared" si="4"/>
        <s:v/>
      </s:c>
      <s:c r="T28" s="85" t="str">
        <s:f t="shared" si="5"/>
        <s:v/>
      </s:c>
      <s:c r="U28" s="85" t="str">
        <s:f>IF(OR(B28="",G28=""),"",ROUND(MAX(0,MIN(100,(G28-IF(J28="",'04_Настройки'!$B$14,J28))/(100-IF(J28="",'04_Настройки'!$B$14,J28))*100)),1))</s:f>
        <s:v/>
      </s:c>
      <s:c r="V28" s="85" t="str">
        <s:f t="shared" si="6"/>
        <s:v/>
      </s:c>
      <s:c r="W28" s="88" t="str">
        <s:f t="shared" si="7"/>
        <s:v/>
      </s:c>
      <s:c r="X28" s="85" t="str">
        <s:f>IF(B28="","",IF(W28&lt;'04_Настройки'!$B$26,"",ROUND((IF(ISBLANK(T28),0,T28*'04_Настройки'!$B$16)+IF(ISBLANK(U28),0,U28*'04_Настройки'!$B$17)+IF(ISBLANK(V28),0,V28*'04_Настройки'!$B$18)+IF(ISBLANK(M28),0,M28/5*100*'04_Настройки'!$B$19)+IF(ISBLANK(N28),0,N28/5*100*'04_Настройки'!$B$20))/(IF(ISBLANK(T28),0,'04_Настройки'!$B$16)+IF(ISBLANK(U28),0,'04_Настройки'!$B$17)+IF(ISBLANK(V28),0,'04_Настройки'!$B$18)+IF(ISBLANK(M28),0,'04_Настройки'!$B$19)+IF(ISBLANK(N28),0,'04_Настройки'!$B$20)),1)))</s:f>
        <s:v/>
      </s:c>
      <s:c r="Y28" s="77" t="str">
        <s:f>IF(B28="","",IF(ISBLANK(X28),"Недостаточно данных",IF(X28&gt;='04_Настройки'!$B$24,"Высокий",IF(X28&gt;='04_Настройки'!$B$25,"Средний","Низкий"))))</s:f>
        <s:v/>
      </s:c>
      <s:c r="Z28" s="80">
        <s:f t="shared" si="8"/>
        <s:v>18</s:v>
      </s:c>
      <s:c r="AA28" s="93" t="str">
        <s:f>IF(B28="","",IF(S28&gt;1,"Проверить и объединить дубли",IF(W28&lt;'04_Настройки'!$B$26,"Дополнить исходные данные",IF(AND(M28&lt;&gt;"",M28&lt;=2),"Проверить соответствие запросу и бизнесу",IF(AND(G28&lt;&gt;"",G28&lt;=IF(J28="",'04_Настройки'!$B$14,J28)),"Удерживать позицию и обновлять контент",IF(Y28="Высокий",IF(O28="","Создать или назначить посадочную страницу","Оптимизировать страницу и усилить содержание"),IF(Y28="Средний","Включить в контент-план","Наблюдать или отложить")))))))</s:f>
        <s:v/>
      </s:c>
    </s:row>
    <s:row r="29" ht="22.5" customHeight="1">
      <s:c r="A29" s="70" t="str">
        <s:f t="shared" si="1"/>
        <s:v/>
      </s:c>
      <s:c r="B29" s="71"/>
      <s:c r="C29" s="71"/>
      <s:c r="D29" s="71"/>
      <s:c r="E29" s="95"/>
      <s:c r="F29" s="77" t="str">
        <s:f>IF(ISBLANK(E29),"",IF(E29&gt;='04_Настройки'!$B$11,"ВЧ",IF(E29&gt;='04_Настройки'!$B$12,"СЧ","НЧ")))</s:f>
      </s:c>
      <s:c r="G29" s="78"/>
      <s:c r="H29" s="78"/>
      <s:c r="I29" s="80" t="str">
        <s:f t="shared" si="2"/>
        <s:v/>
      </s:c>
      <s:c r="J29" s="78"/>
      <s:c r="K29" s="81"/>
      <s:c r="L29" s="78"/>
      <s:c r="M29" s="78"/>
      <s:c r="N29" s="78"/>
      <s:c r="O29" s="83"/>
      <s:c r="P29" s="84"/>
      <s:c r="Q29" s="84"/>
      <s:c r="R29" s="77" t="str">
        <s:f t="shared" si="3"/>
        <s:v/>
      </s:c>
      <s:c r="S29" s="85" t="str">
        <s:f t="shared" si="4"/>
        <s:v/>
      </s:c>
      <s:c r="T29" s="85" t="str">
        <s:f t="shared" si="5"/>
        <s:v/>
      </s:c>
      <s:c r="U29" s="85" t="str">
        <s:f>IF(OR(B29="",G29=""),"",ROUND(MAX(0,MIN(100,(G29-IF(J29="",'04_Настройки'!$B$14,J29))/(100-IF(J29="",'04_Настройки'!$B$14,J29))*100)),1))</s:f>
        <s:v/>
      </s:c>
      <s:c r="V29" s="85" t="str">
        <s:f t="shared" si="6"/>
        <s:v/>
      </s:c>
      <s:c r="W29" s="88" t="str">
        <s:f t="shared" si="7"/>
        <s:v/>
      </s:c>
      <s:c r="X29" s="85" t="str">
        <s:f>IF(B29="","",IF(W29&lt;'04_Настройки'!$B$26,"",ROUND((IF(ISBLANK(T29),0,T29*'04_Настройки'!$B$16)+IF(ISBLANK(U29),0,U29*'04_Настройки'!$B$17)+IF(ISBLANK(V29),0,V29*'04_Настройки'!$B$18)+IF(ISBLANK(M29),0,M29/5*100*'04_Настройки'!$B$19)+IF(ISBLANK(N29),0,N29/5*100*'04_Настройки'!$B$20))/(IF(ISBLANK(T29),0,'04_Настройки'!$B$16)+IF(ISBLANK(U29),0,'04_Настройки'!$B$17)+IF(ISBLANK(V29),0,'04_Настройки'!$B$18)+IF(ISBLANK(M29),0,'04_Настройки'!$B$19)+IF(ISBLANK(N29),0,'04_Настройки'!$B$20)),1)))</s:f>
        <s:v/>
      </s:c>
      <s:c r="Y29" s="77" t="str">
        <s:f>IF(B29="","",IF(ISBLANK(X29),"Недостаточно данных",IF(X29&gt;='04_Настройки'!$B$24,"Высокий",IF(X29&gt;='04_Настройки'!$B$25,"Средний","Низкий"))))</s:f>
        <s:v/>
      </s:c>
      <s:c r="Z29" s="80">
        <s:f t="shared" si="8"/>
        <s:v>19</s:v>
      </s:c>
      <s:c r="AA29" s="93" t="str">
        <s:f>IF(B29="","",IF(S29&gt;1,"Проверить и объединить дубли",IF(W29&lt;'04_Настройки'!$B$26,"Дополнить исходные данные",IF(AND(M29&lt;&gt;"",M29&lt;=2),"Проверить соответствие запросу и бизнесу",IF(AND(G29&lt;&gt;"",G29&lt;=IF(J29="",'04_Настройки'!$B$14,J29)),"Удерживать позицию и обновлять контент",IF(Y29="Высокий",IF(O29="","Создать или назначить посадочную страницу","Оптимизировать страницу и усилить содержание"),IF(Y29="Средний","Включить в контент-план","Наблюдать или отложить")))))))</s:f>
        <s:v/>
      </s:c>
    </s:row>
    <s:row r="30" ht="22.5" customHeight="1">
      <s:c r="A30" s="70" t="str">
        <s:f t="shared" si="1"/>
        <s:v/>
      </s:c>
      <s:c r="B30" s="71"/>
      <s:c r="C30" s="71"/>
      <s:c r="D30" s="71"/>
      <s:c r="E30" s="95"/>
      <s:c r="F30" s="77" t="str">
        <s:f>IF(ISBLANK(E30),"",IF(E30&gt;='04_Настройки'!$B$11,"ВЧ",IF(E30&gt;='04_Настройки'!$B$12,"СЧ","НЧ")))</s:f>
      </s:c>
      <s:c r="G30" s="78"/>
      <s:c r="H30" s="78"/>
      <s:c r="I30" s="80" t="str">
        <s:f t="shared" si="2"/>
        <s:v/>
      </s:c>
      <s:c r="J30" s="78"/>
      <s:c r="K30" s="81"/>
      <s:c r="L30" s="78"/>
      <s:c r="M30" s="78"/>
      <s:c r="N30" s="78"/>
      <s:c r="O30" s="83"/>
      <s:c r="P30" s="84"/>
      <s:c r="Q30" s="84"/>
      <s:c r="R30" s="77" t="str">
        <s:f t="shared" si="3"/>
        <s:v/>
      </s:c>
      <s:c r="S30" s="85" t="str">
        <s:f t="shared" si="4"/>
        <s:v/>
      </s:c>
      <s:c r="T30" s="85" t="str">
        <s:f t="shared" si="5"/>
        <s:v/>
      </s:c>
      <s:c r="U30" s="85" t="str">
        <s:f>IF(OR(B30="",G30=""),"",ROUND(MAX(0,MIN(100,(G30-IF(J30="",'04_Настройки'!$B$14,J30))/(100-IF(J30="",'04_Настройки'!$B$14,J30))*100)),1))</s:f>
        <s:v/>
      </s:c>
      <s:c r="V30" s="85" t="str">
        <s:f t="shared" si="6"/>
        <s:v/>
      </s:c>
      <s:c r="W30" s="88" t="str">
        <s:f t="shared" si="7"/>
        <s:v/>
      </s:c>
      <s:c r="X30" s="85" t="str">
        <s:f>IF(B30="","",IF(W30&lt;'04_Настройки'!$B$26,"",ROUND((IF(ISBLANK(T30),0,T30*'04_Настройки'!$B$16)+IF(ISBLANK(U30),0,U30*'04_Настройки'!$B$17)+IF(ISBLANK(V30),0,V30*'04_Настройки'!$B$18)+IF(ISBLANK(M30),0,M30/5*100*'04_Настройки'!$B$19)+IF(ISBLANK(N30),0,N30/5*100*'04_Настройки'!$B$20))/(IF(ISBLANK(T30),0,'04_Настройки'!$B$16)+IF(ISBLANK(U30),0,'04_Настройки'!$B$17)+IF(ISBLANK(V30),0,'04_Настройки'!$B$18)+IF(ISBLANK(M30),0,'04_Настройки'!$B$19)+IF(ISBLANK(N30),0,'04_Настройки'!$B$20)),1)))</s:f>
        <s:v/>
      </s:c>
      <s:c r="Y30" s="77" t="str">
        <s:f>IF(B30="","",IF(ISBLANK(X30),"Недостаточно данных",IF(X30&gt;='04_Настройки'!$B$24,"Высокий",IF(X30&gt;='04_Настройки'!$B$25,"Средний","Низкий"))))</s:f>
        <s:v/>
      </s:c>
      <s:c r="Z30" s="80">
        <s:f t="shared" si="8"/>
        <s:v>20</s:v>
      </s:c>
      <s:c r="AA30" s="93" t="str">
        <s:f>IF(B30="","",IF(S30&gt;1,"Проверить и объединить дубли",IF(W30&lt;'04_Настройки'!$B$26,"Дополнить исходные данные",IF(AND(M30&lt;&gt;"",M30&lt;=2),"Проверить соответствие запросу и бизнесу",IF(AND(G30&lt;&gt;"",G30&lt;=IF(J30="",'04_Настройки'!$B$14,J30)),"Удерживать позицию и обновлять контент",IF(Y30="Высокий",IF(O30="","Создать или назначить посадочную страницу","Оптимизировать страницу и усилить содержание"),IF(Y30="Средний","Включить в контент-план","Наблюдать или отложить")))))))</s:f>
        <s:v/>
      </s:c>
    </s:row>
    <s:row r="31" ht="22.5" customHeight="1">
      <s:c r="A31" s="70" t="str">
        <s:f t="shared" si="1"/>
        <s:v/>
      </s:c>
      <s:c r="B31" s="71"/>
      <s:c r="C31" s="71"/>
      <s:c r="D31" s="71"/>
      <s:c r="E31" s="95"/>
      <s:c r="F31" s="77" t="str">
        <s:f>IF(ISBLANK(E31),"",IF(E31&gt;='04_Настройки'!$B$11,"ВЧ",IF(E31&gt;='04_Настройки'!$B$12,"СЧ","НЧ")))</s:f>
      </s:c>
      <s:c r="G31" s="78"/>
      <s:c r="H31" s="78"/>
      <s:c r="I31" s="80" t="str">
        <s:f t="shared" si="2"/>
        <s:v/>
      </s:c>
      <s:c r="J31" s="78"/>
      <s:c r="K31" s="81"/>
      <s:c r="L31" s="78"/>
      <s:c r="M31" s="78"/>
      <s:c r="N31" s="78"/>
      <s:c r="O31" s="83"/>
      <s:c r="P31" s="84"/>
      <s:c r="Q31" s="84"/>
      <s:c r="R31" s="77" t="str">
        <s:f t="shared" si="3"/>
        <s:v/>
      </s:c>
      <s:c r="S31" s="85" t="str">
        <s:f t="shared" si="4"/>
        <s:v/>
      </s:c>
      <s:c r="T31" s="85" t="str">
        <s:f t="shared" si="5"/>
        <s:v/>
      </s:c>
      <s:c r="U31" s="85" t="str">
        <s:f>IF(OR(B31="",G31=""),"",ROUND(MAX(0,MIN(100,(G31-IF(J31="",'04_Настройки'!$B$14,J31))/(100-IF(J31="",'04_Настройки'!$B$14,J31))*100)),1))</s:f>
        <s:v/>
      </s:c>
      <s:c r="V31" s="85" t="str">
        <s:f t="shared" si="6"/>
        <s:v/>
      </s:c>
      <s:c r="W31" s="88" t="str">
        <s:f t="shared" si="7"/>
        <s:v/>
      </s:c>
      <s:c r="X31" s="85" t="str">
        <s:f>IF(B31="","",IF(W31&lt;'04_Настройки'!$B$26,"",ROUND((IF(ISBLANK(T31),0,T31*'04_Настройки'!$B$16)+IF(ISBLANK(U31),0,U31*'04_Настройки'!$B$17)+IF(ISBLANK(V31),0,V31*'04_Настройки'!$B$18)+IF(ISBLANK(M31),0,M31/5*100*'04_Настройки'!$B$19)+IF(ISBLANK(N31),0,N31/5*100*'04_Настройки'!$B$20))/(IF(ISBLANK(T31),0,'04_Настройки'!$B$16)+IF(ISBLANK(U31),0,'04_Настройки'!$B$17)+IF(ISBLANK(V31),0,'04_Настройки'!$B$18)+IF(ISBLANK(M31),0,'04_Настройки'!$B$19)+IF(ISBLANK(N31),0,'04_Настройки'!$B$20)),1)))</s:f>
        <s:v/>
      </s:c>
      <s:c r="Y31" s="77" t="str">
        <s:f>IF(B31="","",IF(ISBLANK(X31),"Недостаточно данных",IF(X31&gt;='04_Настройки'!$B$24,"Высокий",IF(X31&gt;='04_Настройки'!$B$25,"Средний","Низкий"))))</s:f>
        <s:v/>
      </s:c>
      <s:c r="Z31" s="80">
        <s:f t="shared" si="8"/>
        <s:v>21</s:v>
      </s:c>
      <s:c r="AA31" s="93" t="str">
        <s:f>IF(B31="","",IF(S31&gt;1,"Проверить и объединить дубли",IF(W31&lt;'04_Настройки'!$B$26,"Дополнить исходные данные",IF(AND(M31&lt;&gt;"",M31&lt;=2),"Проверить соответствие запросу и бизнесу",IF(AND(G31&lt;&gt;"",G31&lt;=IF(J31="",'04_Настройки'!$B$14,J31)),"Удерживать позицию и обновлять контент",IF(Y31="Высокий",IF(O31="","Создать или назначить посадочную страницу","Оптимизировать страницу и усилить содержание"),IF(Y31="Средний","Включить в контент-план","Наблюдать или отложить")))))))</s:f>
        <s:v/>
      </s:c>
    </s:row>
    <s:row r="32" ht="22.5" customHeight="1">
      <s:c r="A32" s="70" t="str">
        <s:f t="shared" si="1"/>
        <s:v/>
      </s:c>
      <s:c r="B32" s="71"/>
      <s:c r="C32" s="71"/>
      <s:c r="D32" s="71"/>
      <s:c r="E32" s="95"/>
      <s:c r="F32" s="77" t="str">
        <s:f>IF(ISBLANK(E32),"",IF(E32&gt;='04_Настройки'!$B$11,"ВЧ",IF(E32&gt;='04_Настройки'!$B$12,"СЧ","НЧ")))</s:f>
      </s:c>
      <s:c r="G32" s="78"/>
      <s:c r="H32" s="78"/>
      <s:c r="I32" s="80" t="str">
        <s:f t="shared" si="2"/>
        <s:v/>
      </s:c>
      <s:c r="J32" s="78"/>
      <s:c r="K32" s="81"/>
      <s:c r="L32" s="78"/>
      <s:c r="M32" s="78"/>
      <s:c r="N32" s="78"/>
      <s:c r="O32" s="83"/>
      <s:c r="P32" s="84"/>
      <s:c r="Q32" s="84"/>
      <s:c r="R32" s="77" t="str">
        <s:f t="shared" si="3"/>
        <s:v/>
      </s:c>
      <s:c r="S32" s="85" t="str">
        <s:f t="shared" si="4"/>
        <s:v/>
      </s:c>
      <s:c r="T32" s="85" t="str">
        <s:f t="shared" si="5"/>
        <s:v/>
      </s:c>
      <s:c r="U32" s="85" t="str">
        <s:f>IF(OR(B32="",G32=""),"",ROUND(MAX(0,MIN(100,(G32-IF(J32="",'04_Настройки'!$B$14,J32))/(100-IF(J32="",'04_Настройки'!$B$14,J32))*100)),1))</s:f>
        <s:v/>
      </s:c>
      <s:c r="V32" s="85" t="str">
        <s:f t="shared" si="6"/>
        <s:v/>
      </s:c>
      <s:c r="W32" s="88" t="str">
        <s:f t="shared" si="7"/>
        <s:v/>
      </s:c>
      <s:c r="X32" s="85" t="str">
        <s:f>IF(B32="","",IF(W32&lt;'04_Настройки'!$B$26,"",ROUND((IF(ISBLANK(T32),0,T32*'04_Настройки'!$B$16)+IF(ISBLANK(U32),0,U32*'04_Настройки'!$B$17)+IF(ISBLANK(V32),0,V32*'04_Настройки'!$B$18)+IF(ISBLANK(M32),0,M32/5*100*'04_Настройки'!$B$19)+IF(ISBLANK(N32),0,N32/5*100*'04_Настройки'!$B$20))/(IF(ISBLANK(T32),0,'04_Настройки'!$B$16)+IF(ISBLANK(U32),0,'04_Настройки'!$B$17)+IF(ISBLANK(V32),0,'04_Настройки'!$B$18)+IF(ISBLANK(M32),0,'04_Настройки'!$B$19)+IF(ISBLANK(N32),0,'04_Настройки'!$B$20)),1)))</s:f>
        <s:v/>
      </s:c>
      <s:c r="Y32" s="77" t="str">
        <s:f>IF(B32="","",IF(ISBLANK(X32),"Недостаточно данных",IF(X32&gt;='04_Настройки'!$B$24,"Высокий",IF(X32&gt;='04_Настройки'!$B$25,"Средний","Низкий"))))</s:f>
        <s:v/>
      </s:c>
      <s:c r="Z32" s="80">
        <s:f t="shared" si="8"/>
        <s:v>22</s:v>
      </s:c>
      <s:c r="AA32" s="93" t="str">
        <s:f>IF(B32="","",IF(S32&gt;1,"Проверить и объединить дубли",IF(W32&lt;'04_Настройки'!$B$26,"Дополнить исходные данные",IF(AND(M32&lt;&gt;"",M32&lt;=2),"Проверить соответствие запросу и бизнесу",IF(AND(G32&lt;&gt;"",G32&lt;=IF(J32="",'04_Настройки'!$B$14,J32)),"Удерживать позицию и обновлять контент",IF(Y32="Высокий",IF(O32="","Создать или назначить посадочную страницу","Оптимизировать страницу и усилить содержание"),IF(Y32="Средний","Включить в контент-план","Наблюдать или отложить")))))))</s:f>
        <s:v/>
      </s:c>
    </s:row>
    <s:row r="33" ht="22.5" customHeight="1">
      <s:c r="A33" s="70" t="str">
        <s:f t="shared" si="1"/>
        <s:v/>
      </s:c>
      <s:c r="B33" s="71"/>
      <s:c r="C33" s="71"/>
      <s:c r="D33" s="71"/>
      <s:c r="E33" s="95"/>
      <s:c r="F33" s="77" t="str">
        <s:f>IF(ISBLANK(E33),"",IF(E33&gt;='04_Настройки'!$B$11,"ВЧ",IF(E33&gt;='04_Настройки'!$B$12,"СЧ","НЧ")))</s:f>
      </s:c>
      <s:c r="G33" s="78"/>
      <s:c r="H33" s="78"/>
      <s:c r="I33" s="80" t="str">
        <s:f t="shared" si="2"/>
        <s:v/>
      </s:c>
      <s:c r="J33" s="78"/>
      <s:c r="K33" s="81"/>
      <s:c r="L33" s="78"/>
      <s:c r="M33" s="78"/>
      <s:c r="N33" s="78"/>
      <s:c r="O33" s="83"/>
      <s:c r="P33" s="84"/>
      <s:c r="Q33" s="84"/>
      <s:c r="R33" s="77" t="str">
        <s:f t="shared" si="3"/>
        <s:v/>
      </s:c>
      <s:c r="S33" s="85" t="str">
        <s:f t="shared" si="4"/>
        <s:v/>
      </s:c>
      <s:c r="T33" s="85" t="str">
        <s:f t="shared" si="5"/>
        <s:v/>
      </s:c>
      <s:c r="U33" s="85" t="str">
        <s:f>IF(OR(B33="",G33=""),"",ROUND(MAX(0,MIN(100,(G33-IF(J33="",'04_Настройки'!$B$14,J33))/(100-IF(J33="",'04_Настройки'!$B$14,J33))*100)),1))</s:f>
        <s:v/>
      </s:c>
      <s:c r="V33" s="85" t="str">
        <s:f t="shared" si="6"/>
        <s:v/>
      </s:c>
      <s:c r="W33" s="88" t="str">
        <s:f t="shared" si="7"/>
        <s:v/>
      </s:c>
      <s:c r="X33" s="85" t="str">
        <s:f>IF(B33="","",IF(W33&lt;'04_Настройки'!$B$26,"",ROUND((IF(ISBLANK(T33),0,T33*'04_Настройки'!$B$16)+IF(ISBLANK(U33),0,U33*'04_Настройки'!$B$17)+IF(ISBLANK(V33),0,V33*'04_Настройки'!$B$18)+IF(ISBLANK(M33),0,M33/5*100*'04_Настройки'!$B$19)+IF(ISBLANK(N33),0,N33/5*100*'04_Настройки'!$B$20))/(IF(ISBLANK(T33),0,'04_Настройки'!$B$16)+IF(ISBLANK(U33),0,'04_Настройки'!$B$17)+IF(ISBLANK(V33),0,'04_Настройки'!$B$18)+IF(ISBLANK(M33),0,'04_Настройки'!$B$19)+IF(ISBLANK(N33),0,'04_Настройки'!$B$20)),1)))</s:f>
        <s:v/>
      </s:c>
      <s:c r="Y33" s="77" t="str">
        <s:f>IF(B33="","",IF(ISBLANK(X33),"Недостаточно данных",IF(X33&gt;='04_Настройки'!$B$24,"Высокий",IF(X33&gt;='04_Настройки'!$B$25,"Средний","Низкий"))))</s:f>
        <s:v/>
      </s:c>
      <s:c r="Z33" s="80">
        <s:f t="shared" si="8"/>
        <s:v>23</s:v>
      </s:c>
      <s:c r="AA33" s="93" t="str">
        <s:f>IF(B33="","",IF(S33&gt;1,"Проверить и объединить дубли",IF(W33&lt;'04_Настройки'!$B$26,"Дополнить исходные данные",IF(AND(M33&lt;&gt;"",M33&lt;=2),"Проверить соответствие запросу и бизнесу",IF(AND(G33&lt;&gt;"",G33&lt;=IF(J33="",'04_Настройки'!$B$14,J33)),"Удерживать позицию и обновлять контент",IF(Y33="Высокий",IF(O33="","Создать или назначить посадочную страницу","Оптимизировать страницу и усилить содержание"),IF(Y33="Средний","Включить в контент-план","Наблюдать или отложить")))))))</s:f>
        <s:v/>
      </s:c>
    </s:row>
    <s:row r="34" ht="22.5" customHeight="1">
      <s:c r="A34" s="70" t="str">
        <s:f t="shared" si="1"/>
        <s:v/>
      </s:c>
      <s:c r="B34" s="71"/>
      <s:c r="C34" s="71"/>
      <s:c r="D34" s="71"/>
      <s:c r="E34" s="95"/>
      <s:c r="F34" s="77" t="str">
        <s:f>IF(ISBLANK(E34),"",IF(E34&gt;='04_Настройки'!$B$11,"ВЧ",IF(E34&gt;='04_Настройки'!$B$12,"СЧ","НЧ")))</s:f>
      </s:c>
      <s:c r="G34" s="78"/>
      <s:c r="H34" s="78"/>
      <s:c r="I34" s="80" t="str">
        <s:f t="shared" si="2"/>
        <s:v/>
      </s:c>
      <s:c r="J34" s="78"/>
      <s:c r="K34" s="81"/>
      <s:c r="L34" s="78"/>
      <s:c r="M34" s="78"/>
      <s:c r="N34" s="78"/>
      <s:c r="O34" s="83"/>
      <s:c r="P34" s="84"/>
      <s:c r="Q34" s="84"/>
      <s:c r="R34" s="77" t="str">
        <s:f t="shared" si="3"/>
        <s:v/>
      </s:c>
      <s:c r="S34" s="85" t="str">
        <s:f t="shared" si="4"/>
        <s:v/>
      </s:c>
      <s:c r="T34" s="85" t="str">
        <s:f t="shared" si="5"/>
        <s:v/>
      </s:c>
      <s:c r="U34" s="85" t="str">
        <s:f>IF(OR(B34="",G34=""),"",ROUND(MAX(0,MIN(100,(G34-IF(J34="",'04_Настройки'!$B$14,J34))/(100-IF(J34="",'04_Настройки'!$B$14,J34))*100)),1))</s:f>
        <s:v/>
      </s:c>
      <s:c r="V34" s="85" t="str">
        <s:f t="shared" si="6"/>
        <s:v/>
      </s:c>
      <s:c r="W34" s="88" t="str">
        <s:f t="shared" si="7"/>
        <s:v/>
      </s:c>
      <s:c r="X34" s="85" t="str">
        <s:f>IF(B34="","",IF(W34&lt;'04_Настройки'!$B$26,"",ROUND((IF(ISBLANK(T34),0,T34*'04_Настройки'!$B$16)+IF(ISBLANK(U34),0,U34*'04_Настройки'!$B$17)+IF(ISBLANK(V34),0,V34*'04_Настройки'!$B$18)+IF(ISBLANK(M34),0,M34/5*100*'04_Настройки'!$B$19)+IF(ISBLANK(N34),0,N34/5*100*'04_Настройки'!$B$20))/(IF(ISBLANK(T34),0,'04_Настройки'!$B$16)+IF(ISBLANK(U34),0,'04_Настройки'!$B$17)+IF(ISBLANK(V34),0,'04_Настройки'!$B$18)+IF(ISBLANK(M34),0,'04_Настройки'!$B$19)+IF(ISBLANK(N34),0,'04_Настройки'!$B$20)),1)))</s:f>
        <s:v/>
      </s:c>
      <s:c r="Y34" s="77" t="str">
        <s:f>IF(B34="","",IF(ISBLANK(X34),"Недостаточно данных",IF(X34&gt;='04_Настройки'!$B$24,"Высокий",IF(X34&gt;='04_Настройки'!$B$25,"Средний","Низкий"))))</s:f>
        <s:v/>
      </s:c>
      <s:c r="Z34" s="80">
        <s:f t="shared" si="8"/>
        <s:v>24</s:v>
      </s:c>
      <s:c r="AA34" s="93" t="str">
        <s:f>IF(B34="","",IF(S34&gt;1,"Проверить и объединить дубли",IF(W34&lt;'04_Настройки'!$B$26,"Дополнить исходные данные",IF(AND(M34&lt;&gt;"",M34&lt;=2),"Проверить соответствие запросу и бизнесу",IF(AND(G34&lt;&gt;"",G34&lt;=IF(J34="",'04_Настройки'!$B$14,J34)),"Удерживать позицию и обновлять контент",IF(Y34="Высокий",IF(O34="","Создать или назначить посадочную страницу","Оптимизировать страницу и усилить содержание"),IF(Y34="Средний","Включить в контент-план","Наблюдать или отложить")))))))</s:f>
        <s:v/>
      </s:c>
    </s:row>
    <s:row r="35" ht="22.5" customHeight="1">
      <s:c r="A35" s="70" t="str">
        <s:f t="shared" si="1"/>
        <s:v/>
      </s:c>
      <s:c r="B35" s="71"/>
      <s:c r="C35" s="71"/>
      <s:c r="D35" s="71"/>
      <s:c r="E35" s="95"/>
      <s:c r="F35" s="77" t="str">
        <s:f>IF(ISBLANK(E35),"",IF(E35&gt;='04_Настройки'!$B$11,"ВЧ",IF(E35&gt;='04_Настройки'!$B$12,"СЧ","НЧ")))</s:f>
      </s:c>
      <s:c r="G35" s="78"/>
      <s:c r="H35" s="78"/>
      <s:c r="I35" s="80" t="str">
        <s:f t="shared" si="2"/>
        <s:v/>
      </s:c>
      <s:c r="J35" s="78"/>
      <s:c r="K35" s="81"/>
      <s:c r="L35" s="78"/>
      <s:c r="M35" s="78"/>
      <s:c r="N35" s="78"/>
      <s:c r="O35" s="83"/>
      <s:c r="P35" s="84"/>
      <s:c r="Q35" s="84"/>
      <s:c r="R35" s="77" t="str">
        <s:f t="shared" si="3"/>
        <s:v/>
      </s:c>
      <s:c r="S35" s="85" t="str">
        <s:f t="shared" si="4"/>
        <s:v/>
      </s:c>
      <s:c r="T35" s="85" t="str">
        <s:f t="shared" si="5"/>
        <s:v/>
      </s:c>
      <s:c r="U35" s="85" t="str">
        <s:f>IF(OR(B35="",G35=""),"",ROUND(MAX(0,MIN(100,(G35-IF(J35="",'04_Настройки'!$B$14,J35))/(100-IF(J35="",'04_Настройки'!$B$14,J35))*100)),1))</s:f>
        <s:v/>
      </s:c>
      <s:c r="V35" s="85" t="str">
        <s:f t="shared" si="6"/>
        <s:v/>
      </s:c>
      <s:c r="W35" s="88" t="str">
        <s:f t="shared" si="7"/>
        <s:v/>
      </s:c>
      <s:c r="X35" s="85" t="str">
        <s:f>IF(B35="","",IF(W35&lt;'04_Настройки'!$B$26,"",ROUND((IF(ISBLANK(T35),0,T35*'04_Настройки'!$B$16)+IF(ISBLANK(U35),0,U35*'04_Настройки'!$B$17)+IF(ISBLANK(V35),0,V35*'04_Настройки'!$B$18)+IF(ISBLANK(M35),0,M35/5*100*'04_Настройки'!$B$19)+IF(ISBLANK(N35),0,N35/5*100*'04_Настройки'!$B$20))/(IF(ISBLANK(T35),0,'04_Настройки'!$B$16)+IF(ISBLANK(U35),0,'04_Настройки'!$B$17)+IF(ISBLANK(V35),0,'04_Настройки'!$B$18)+IF(ISBLANK(M35),0,'04_Настройки'!$B$19)+IF(ISBLANK(N35),0,'04_Настройки'!$B$20)),1)))</s:f>
        <s:v/>
      </s:c>
      <s:c r="Y35" s="77" t="str">
        <s:f>IF(B35="","",IF(ISBLANK(X35),"Недостаточно данных",IF(X35&gt;='04_Настройки'!$B$24,"Высокий",IF(X35&gt;='04_Настройки'!$B$25,"Средний","Низкий"))))</s:f>
        <s:v/>
      </s:c>
      <s:c r="Z35" s="80">
        <s:f t="shared" si="8"/>
        <s:v>25</s:v>
      </s:c>
      <s:c r="AA35" s="93" t="str">
        <s:f>IF(B35="","",IF(S35&gt;1,"Проверить и объединить дубли",IF(W35&lt;'04_Настройки'!$B$26,"Дополнить исходные данные",IF(AND(M35&lt;&gt;"",M35&lt;=2),"Проверить соответствие запросу и бизнесу",IF(AND(G35&lt;&gt;"",G35&lt;=IF(J35="",'04_Настройки'!$B$14,J35)),"Удерживать позицию и обновлять контент",IF(Y35="Высокий",IF(O35="","Создать или назначить посадочную страницу","Оптимизировать страницу и усилить содержание"),IF(Y35="Средний","Включить в контент-план","Наблюдать или отложить")))))))</s:f>
        <s:v/>
      </s:c>
    </s:row>
    <s:row r="36" ht="22.5" customHeight="1">
      <s:c r="A36" s="70" t="str">
        <s:f t="shared" si="1"/>
        <s:v/>
      </s:c>
      <s:c r="B36" s="71"/>
      <s:c r="C36" s="71"/>
      <s:c r="D36" s="71"/>
      <s:c r="E36" s="95"/>
      <s:c r="F36" s="77" t="str">
        <s:f>IF(ISBLANK(E36),"",IF(E36&gt;='04_Настройки'!$B$11,"ВЧ",IF(E36&gt;='04_Настройки'!$B$12,"СЧ","НЧ")))</s:f>
      </s:c>
      <s:c r="G36" s="78"/>
      <s:c r="H36" s="78"/>
      <s:c r="I36" s="80" t="str">
        <s:f t="shared" si="2"/>
        <s:v/>
      </s:c>
      <s:c r="J36" s="78"/>
      <s:c r="K36" s="81"/>
      <s:c r="L36" s="78"/>
      <s:c r="M36" s="78"/>
      <s:c r="N36" s="78"/>
      <s:c r="O36" s="83"/>
      <s:c r="P36" s="84"/>
      <s:c r="Q36" s="84"/>
      <s:c r="R36" s="77" t="str">
        <s:f t="shared" si="3"/>
        <s:v/>
      </s:c>
      <s:c r="S36" s="85" t="str">
        <s:f t="shared" si="4"/>
        <s:v/>
      </s:c>
      <s:c r="T36" s="85" t="str">
        <s:f t="shared" si="5"/>
        <s:v/>
      </s:c>
      <s:c r="U36" s="85" t="str">
        <s:f>IF(OR(B36="",G36=""),"",ROUND(MAX(0,MIN(100,(G36-IF(J36="",'04_Настройки'!$B$14,J36))/(100-IF(J36="",'04_Настройки'!$B$14,J36))*100)),1))</s:f>
        <s:v/>
      </s:c>
      <s:c r="V36" s="85" t="str">
        <s:f t="shared" si="6"/>
        <s:v/>
      </s:c>
      <s:c r="W36" s="88" t="str">
        <s:f t="shared" si="7"/>
        <s:v/>
      </s:c>
      <s:c r="X36" s="85" t="str">
        <s:f>IF(B36="","",IF(W36&lt;'04_Настройки'!$B$26,"",ROUND((IF(ISBLANK(T36),0,T36*'04_Настройки'!$B$16)+IF(ISBLANK(U36),0,U36*'04_Настройки'!$B$17)+IF(ISBLANK(V36),0,V36*'04_Настройки'!$B$18)+IF(ISBLANK(M36),0,M36/5*100*'04_Настройки'!$B$19)+IF(ISBLANK(N36),0,N36/5*100*'04_Настройки'!$B$20))/(IF(ISBLANK(T36),0,'04_Настройки'!$B$16)+IF(ISBLANK(U36),0,'04_Настройки'!$B$17)+IF(ISBLANK(V36),0,'04_Настройки'!$B$18)+IF(ISBLANK(M36),0,'04_Настройки'!$B$19)+IF(ISBLANK(N36),0,'04_Настройки'!$B$20)),1)))</s:f>
        <s:v/>
      </s:c>
      <s:c r="Y36" s="77" t="str">
        <s:f>IF(B36="","",IF(ISBLANK(X36),"Недостаточно данных",IF(X36&gt;='04_Настройки'!$B$24,"Высокий",IF(X36&gt;='04_Настройки'!$B$25,"Средний","Низкий"))))</s:f>
        <s:v/>
      </s:c>
      <s:c r="Z36" s="80">
        <s:f t="shared" si="8"/>
        <s:v>26</s:v>
      </s:c>
      <s:c r="AA36" s="93" t="str">
        <s:f>IF(B36="","",IF(S36&gt;1,"Проверить и объединить дубли",IF(W36&lt;'04_Настройки'!$B$26,"Дополнить исходные данные",IF(AND(M36&lt;&gt;"",M36&lt;=2),"Проверить соответствие запросу и бизнесу",IF(AND(G36&lt;&gt;"",G36&lt;=IF(J36="",'04_Настройки'!$B$14,J36)),"Удерживать позицию и обновлять контент",IF(Y36="Высокий",IF(O36="","Создать или назначить посадочную страницу","Оптимизировать страницу и усилить содержание"),IF(Y36="Средний","Включить в контент-план","Наблюдать или отложить")))))))</s:f>
        <s:v/>
      </s:c>
    </s:row>
    <s:row r="37" ht="22.5" customHeight="1">
      <s:c r="A37" s="70" t="str">
        <s:f t="shared" si="1"/>
        <s:v/>
      </s:c>
      <s:c r="B37" s="71"/>
      <s:c r="C37" s="71"/>
      <s:c r="D37" s="71"/>
      <s:c r="E37" s="95"/>
      <s:c r="F37" s="77" t="str">
        <s:f>IF(ISBLANK(E37),"",IF(E37&gt;='04_Настройки'!$B$11,"ВЧ",IF(E37&gt;='04_Настройки'!$B$12,"СЧ","НЧ")))</s:f>
      </s:c>
      <s:c r="G37" s="78"/>
      <s:c r="H37" s="78"/>
      <s:c r="I37" s="80" t="str">
        <s:f t="shared" si="2"/>
        <s:v/>
      </s:c>
      <s:c r="J37" s="78"/>
      <s:c r="K37" s="81"/>
      <s:c r="L37" s="78"/>
      <s:c r="M37" s="78"/>
      <s:c r="N37" s="78"/>
      <s:c r="O37" s="83"/>
      <s:c r="P37" s="84"/>
      <s:c r="Q37" s="84"/>
      <s:c r="R37" s="77" t="str">
        <s:f t="shared" si="3"/>
        <s:v/>
      </s:c>
      <s:c r="S37" s="85" t="str">
        <s:f t="shared" si="4"/>
        <s:v/>
      </s:c>
      <s:c r="T37" s="85" t="str">
        <s:f t="shared" si="5"/>
        <s:v/>
      </s:c>
      <s:c r="U37" s="85" t="str">
        <s:f>IF(OR(B37="",G37=""),"",ROUND(MAX(0,MIN(100,(G37-IF(J37="",'04_Настройки'!$B$14,J37))/(100-IF(J37="",'04_Настройки'!$B$14,J37))*100)),1))</s:f>
        <s:v/>
      </s:c>
      <s:c r="V37" s="85" t="str">
        <s:f t="shared" si="6"/>
        <s:v/>
      </s:c>
      <s:c r="W37" s="88" t="str">
        <s:f t="shared" si="7"/>
        <s:v/>
      </s:c>
      <s:c r="X37" s="85" t="str">
        <s:f>IF(B37="","",IF(W37&lt;'04_Настройки'!$B$26,"",ROUND((IF(ISBLANK(T37),0,T37*'04_Настройки'!$B$16)+IF(ISBLANK(U37),0,U37*'04_Настройки'!$B$17)+IF(ISBLANK(V37),0,V37*'04_Настройки'!$B$18)+IF(ISBLANK(M37),0,M37/5*100*'04_Настройки'!$B$19)+IF(ISBLANK(N37),0,N37/5*100*'04_Настройки'!$B$20))/(IF(ISBLANK(T37),0,'04_Настройки'!$B$16)+IF(ISBLANK(U37),0,'04_Настройки'!$B$17)+IF(ISBLANK(V37),0,'04_Настройки'!$B$18)+IF(ISBLANK(M37),0,'04_Настройки'!$B$19)+IF(ISBLANK(N37),0,'04_Настройки'!$B$20)),1)))</s:f>
        <s:v/>
      </s:c>
      <s:c r="Y37" s="77" t="str">
        <s:f>IF(B37="","",IF(ISBLANK(X37),"Недостаточно данных",IF(X37&gt;='04_Настройки'!$B$24,"Высокий",IF(X37&gt;='04_Настройки'!$B$25,"Средний","Низкий"))))</s:f>
        <s:v/>
      </s:c>
      <s:c r="Z37" s="80">
        <s:f t="shared" si="8"/>
        <s:v>27</s:v>
      </s:c>
      <s:c r="AA37" s="93" t="str">
        <s:f>IF(B37="","",IF(S37&gt;1,"Проверить и объединить дубли",IF(W37&lt;'04_Настройки'!$B$26,"Дополнить исходные данные",IF(AND(M37&lt;&gt;"",M37&lt;=2),"Проверить соответствие запросу и бизнесу",IF(AND(G37&lt;&gt;"",G37&lt;=IF(J37="",'04_Настройки'!$B$14,J37)),"Удерживать позицию и обновлять контент",IF(Y37="Высокий",IF(O37="","Создать или назначить посадочную страницу","Оптимизировать страницу и усилить содержание"),IF(Y37="Средний","Включить в контент-план","Наблюдать или отложить")))))))</s:f>
        <s:v/>
      </s:c>
    </s:row>
    <s:row r="38" ht="22.5" customHeight="1">
      <s:c r="A38" s="70" t="str">
        <s:f t="shared" si="1"/>
        <s:v/>
      </s:c>
      <s:c r="B38" s="71"/>
      <s:c r="C38" s="71"/>
      <s:c r="D38" s="71"/>
      <s:c r="E38" s="95"/>
      <s:c r="F38" s="77" t="str">
        <s:f>IF(ISBLANK(E38),"",IF(E38&gt;='04_Настройки'!$B$11,"ВЧ",IF(E38&gt;='04_Настройки'!$B$12,"СЧ","НЧ")))</s:f>
      </s:c>
      <s:c r="G38" s="78"/>
      <s:c r="H38" s="78"/>
      <s:c r="I38" s="80" t="str">
        <s:f t="shared" si="2"/>
        <s:v/>
      </s:c>
      <s:c r="J38" s="78"/>
      <s:c r="K38" s="81"/>
      <s:c r="L38" s="78"/>
      <s:c r="M38" s="78"/>
      <s:c r="N38" s="78"/>
      <s:c r="O38" s="83"/>
      <s:c r="P38" s="84"/>
      <s:c r="Q38" s="84"/>
      <s:c r="R38" s="77" t="str">
        <s:f t="shared" si="3"/>
        <s:v/>
      </s:c>
      <s:c r="S38" s="85" t="str">
        <s:f t="shared" si="4"/>
        <s:v/>
      </s:c>
      <s:c r="T38" s="85" t="str">
        <s:f t="shared" si="5"/>
        <s:v/>
      </s:c>
      <s:c r="U38" s="85" t="str">
        <s:f>IF(OR(B38="",G38=""),"",ROUND(MAX(0,MIN(100,(G38-IF(J38="",'04_Настройки'!$B$14,J38))/(100-IF(J38="",'04_Настройки'!$B$14,J38))*100)),1))</s:f>
        <s:v/>
      </s:c>
      <s:c r="V38" s="85" t="str">
        <s:f t="shared" si="6"/>
        <s:v/>
      </s:c>
      <s:c r="W38" s="88" t="str">
        <s:f t="shared" si="7"/>
        <s:v/>
      </s:c>
      <s:c r="X38" s="85" t="str">
        <s:f>IF(B38="","",IF(W38&lt;'04_Настройки'!$B$26,"",ROUND((IF(ISBLANK(T38),0,T38*'04_Настройки'!$B$16)+IF(ISBLANK(U38),0,U38*'04_Настройки'!$B$17)+IF(ISBLANK(V38),0,V38*'04_Настройки'!$B$18)+IF(ISBLANK(M38),0,M38/5*100*'04_Настройки'!$B$19)+IF(ISBLANK(N38),0,N38/5*100*'04_Настройки'!$B$20))/(IF(ISBLANK(T38),0,'04_Настройки'!$B$16)+IF(ISBLANK(U38),0,'04_Настройки'!$B$17)+IF(ISBLANK(V38),0,'04_Настройки'!$B$18)+IF(ISBLANK(M38),0,'04_Настройки'!$B$19)+IF(ISBLANK(N38),0,'04_Настройки'!$B$20)),1)))</s:f>
        <s:v/>
      </s:c>
      <s:c r="Y38" s="77" t="str">
        <s:f>IF(B38="","",IF(ISBLANK(X38),"Недостаточно данных",IF(X38&gt;='04_Настройки'!$B$24,"Высокий",IF(X38&gt;='04_Настройки'!$B$25,"Средний","Низкий"))))</s:f>
        <s:v/>
      </s:c>
      <s:c r="Z38" s="80">
        <s:f t="shared" si="8"/>
        <s:v>28</s:v>
      </s:c>
      <s:c r="AA38" s="93" t="str">
        <s:f>IF(B38="","",IF(S38&gt;1,"Проверить и объединить дубли",IF(W38&lt;'04_Настройки'!$B$26,"Дополнить исходные данные",IF(AND(M38&lt;&gt;"",M38&lt;=2),"Проверить соответствие запросу и бизнесу",IF(AND(G38&lt;&gt;"",G38&lt;=IF(J38="",'04_Настройки'!$B$14,J38)),"Удерживать позицию и обновлять контент",IF(Y38="Высокий",IF(O38="","Создать или назначить посадочную страницу","Оптимизировать страницу и усилить содержание"),IF(Y38="Средний","Включить в контент-план","Наблюдать или отложить")))))))</s:f>
        <s:v/>
      </s:c>
    </s:row>
    <s:row r="39" ht="22.5" customHeight="1">
      <s:c r="A39" s="70" t="str">
        <s:f t="shared" si="1"/>
        <s:v/>
      </s:c>
      <s:c r="B39" s="71"/>
      <s:c r="C39" s="71"/>
      <s:c r="D39" s="71"/>
      <s:c r="E39" s="95"/>
      <s:c r="F39" s="77" t="str">
        <s:f>IF(ISBLANK(E39),"",IF(E39&gt;='04_Настройки'!$B$11,"ВЧ",IF(E39&gt;='04_Настройки'!$B$12,"СЧ","НЧ")))</s:f>
      </s:c>
      <s:c r="G39" s="78"/>
      <s:c r="H39" s="78"/>
      <s:c r="I39" s="80" t="str">
        <s:f t="shared" si="2"/>
        <s:v/>
      </s:c>
      <s:c r="J39" s="78"/>
      <s:c r="K39" s="81"/>
      <s:c r="L39" s="78"/>
      <s:c r="M39" s="78"/>
      <s:c r="N39" s="78"/>
      <s:c r="O39" s="83"/>
      <s:c r="P39" s="84"/>
      <s:c r="Q39" s="84"/>
      <s:c r="R39" s="77" t="str">
        <s:f t="shared" si="3"/>
        <s:v/>
      </s:c>
      <s:c r="S39" s="85" t="str">
        <s:f t="shared" si="4"/>
        <s:v/>
      </s:c>
      <s:c r="T39" s="85" t="str">
        <s:f t="shared" si="5"/>
        <s:v/>
      </s:c>
      <s:c r="U39" s="85" t="str">
        <s:f>IF(OR(B39="",G39=""),"",ROUND(MAX(0,MIN(100,(G39-IF(J39="",'04_Настройки'!$B$14,J39))/(100-IF(J39="",'04_Настройки'!$B$14,J39))*100)),1))</s:f>
        <s:v/>
      </s:c>
      <s:c r="V39" s="85" t="str">
        <s:f t="shared" si="6"/>
        <s:v/>
      </s:c>
      <s:c r="W39" s="88" t="str">
        <s:f t="shared" si="7"/>
        <s:v/>
      </s:c>
      <s:c r="X39" s="85" t="str">
        <s:f>IF(B39="","",IF(W39&lt;'04_Настройки'!$B$26,"",ROUND((IF(ISBLANK(T39),0,T39*'04_Настройки'!$B$16)+IF(ISBLANK(U39),0,U39*'04_Настройки'!$B$17)+IF(ISBLANK(V39),0,V39*'04_Настройки'!$B$18)+IF(ISBLANK(M39),0,M39/5*100*'04_Настройки'!$B$19)+IF(ISBLANK(N39),0,N39/5*100*'04_Настройки'!$B$20))/(IF(ISBLANK(T39),0,'04_Настройки'!$B$16)+IF(ISBLANK(U39),0,'04_Настройки'!$B$17)+IF(ISBLANK(V39),0,'04_Настройки'!$B$18)+IF(ISBLANK(M39),0,'04_Настройки'!$B$19)+IF(ISBLANK(N39),0,'04_Настройки'!$B$20)),1)))</s:f>
        <s:v/>
      </s:c>
      <s:c r="Y39" s="77" t="str">
        <s:f>IF(B39="","",IF(ISBLANK(X39),"Недостаточно данных",IF(X39&gt;='04_Настройки'!$B$24,"Высокий",IF(X39&gt;='04_Настройки'!$B$25,"Средний","Низкий"))))</s:f>
        <s:v/>
      </s:c>
      <s:c r="Z39" s="80">
        <s:f t="shared" si="8"/>
        <s:v>29</s:v>
      </s:c>
      <s:c r="AA39" s="93" t="str">
        <s:f>IF(B39="","",IF(S39&gt;1,"Проверить и объединить дубли",IF(W39&lt;'04_Настройки'!$B$26,"Дополнить исходные данные",IF(AND(M39&lt;&gt;"",M39&lt;=2),"Проверить соответствие запросу и бизнесу",IF(AND(G39&lt;&gt;"",G39&lt;=IF(J39="",'04_Настройки'!$B$14,J39)),"Удерживать позицию и обновлять контент",IF(Y39="Высокий",IF(O39="","Создать или назначить посадочную страницу","Оптимизировать страницу и усилить содержание"),IF(Y39="Средний","Включить в контент-план","Наблюдать или отложить")))))))</s:f>
        <s:v/>
      </s:c>
    </s:row>
    <s:row r="40" ht="22.5" customHeight="1">
      <s:c r="A40" s="70" t="str">
        <s:f t="shared" si="1"/>
        <s:v/>
      </s:c>
      <s:c r="B40" s="71"/>
      <s:c r="C40" s="71"/>
      <s:c r="D40" s="71"/>
      <s:c r="E40" s="95"/>
      <s:c r="F40" s="77" t="str">
        <s:f>IF(ISBLANK(E40),"",IF(E40&gt;='04_Настройки'!$B$11,"ВЧ",IF(E40&gt;='04_Настройки'!$B$12,"СЧ","НЧ")))</s:f>
      </s:c>
      <s:c r="G40" s="78"/>
      <s:c r="H40" s="78"/>
      <s:c r="I40" s="80" t="str">
        <s:f t="shared" si="2"/>
        <s:v/>
      </s:c>
      <s:c r="J40" s="78"/>
      <s:c r="K40" s="81"/>
      <s:c r="L40" s="78"/>
      <s:c r="M40" s="78"/>
      <s:c r="N40" s="78"/>
      <s:c r="O40" s="83"/>
      <s:c r="P40" s="84"/>
      <s:c r="Q40" s="84"/>
      <s:c r="R40" s="77" t="str">
        <s:f t="shared" si="3"/>
        <s:v/>
      </s:c>
      <s:c r="S40" s="85" t="str">
        <s:f t="shared" si="4"/>
        <s:v/>
      </s:c>
      <s:c r="T40" s="85" t="str">
        <s:f t="shared" si="5"/>
        <s:v/>
      </s:c>
      <s:c r="U40" s="85" t="str">
        <s:f>IF(OR(B40="",G40=""),"",ROUND(MAX(0,MIN(100,(G40-IF(J40="",'04_Настройки'!$B$14,J40))/(100-IF(J40="",'04_Настройки'!$B$14,J40))*100)),1))</s:f>
        <s:v/>
      </s:c>
      <s:c r="V40" s="85" t="str">
        <s:f t="shared" si="6"/>
        <s:v/>
      </s:c>
      <s:c r="W40" s="88" t="str">
        <s:f t="shared" si="7"/>
        <s:v/>
      </s:c>
      <s:c r="X40" s="85" t="str">
        <s:f>IF(B40="","",IF(W40&lt;'04_Настройки'!$B$26,"",ROUND((IF(ISBLANK(T40),0,T40*'04_Настройки'!$B$16)+IF(ISBLANK(U40),0,U40*'04_Настройки'!$B$17)+IF(ISBLANK(V40),0,V40*'04_Настройки'!$B$18)+IF(ISBLANK(M40),0,M40/5*100*'04_Настройки'!$B$19)+IF(ISBLANK(N40),0,N40/5*100*'04_Настройки'!$B$20))/(IF(ISBLANK(T40),0,'04_Настройки'!$B$16)+IF(ISBLANK(U40),0,'04_Настройки'!$B$17)+IF(ISBLANK(V40),0,'04_Настройки'!$B$18)+IF(ISBLANK(M40),0,'04_Настройки'!$B$19)+IF(ISBLANK(N40),0,'04_Настройки'!$B$20)),1)))</s:f>
        <s:v/>
      </s:c>
      <s:c r="Y40" s="77" t="str">
        <s:f>IF(B40="","",IF(ISBLANK(X40),"Недостаточно данных",IF(X40&gt;='04_Настройки'!$B$24,"Высокий",IF(X40&gt;='04_Настройки'!$B$25,"Средний","Низкий"))))</s:f>
        <s:v/>
      </s:c>
      <s:c r="Z40" s="80">
        <s:f t="shared" si="8"/>
        <s:v>30</s:v>
      </s:c>
      <s:c r="AA40" s="93" t="str">
        <s:f>IF(B40="","",IF(S40&gt;1,"Проверить и объединить дубли",IF(W40&lt;'04_Настройки'!$B$26,"Дополнить исходные данные",IF(AND(M40&lt;&gt;"",M40&lt;=2),"Проверить соответствие запросу и бизнесу",IF(AND(G40&lt;&gt;"",G40&lt;=IF(J40="",'04_Настройки'!$B$14,J40)),"Удерживать позицию и обновлять контент",IF(Y40="Высокий",IF(O40="","Создать или назначить посадочную страницу","Оптимизировать страницу и усилить содержание"),IF(Y40="Средний","Включить в контент-план","Наблюдать или отложить")))))))</s:f>
        <s:v/>
      </s:c>
    </s:row>
    <s:row r="41" ht="22.5" customHeight="1">
      <s:c r="A41" s="70" t="str">
        <s:f t="shared" si="1"/>
        <s:v/>
      </s:c>
      <s:c r="B41" s="71"/>
      <s:c r="C41" s="71"/>
      <s:c r="D41" s="71"/>
      <s:c r="E41" s="95"/>
      <s:c r="F41" s="77" t="str">
        <s:f>IF(ISBLANK(E41),"",IF(E41&gt;='04_Настройки'!$B$11,"ВЧ",IF(E41&gt;='04_Настройки'!$B$12,"СЧ","НЧ")))</s:f>
      </s:c>
      <s:c r="G41" s="78"/>
      <s:c r="H41" s="78"/>
      <s:c r="I41" s="80" t="str">
        <s:f t="shared" si="2"/>
        <s:v/>
      </s:c>
      <s:c r="J41" s="78"/>
      <s:c r="K41" s="81"/>
      <s:c r="L41" s="78"/>
      <s:c r="M41" s="78"/>
      <s:c r="N41" s="78"/>
      <s:c r="O41" s="83"/>
      <s:c r="P41" s="84"/>
      <s:c r="Q41" s="84"/>
      <s:c r="R41" s="77" t="str">
        <s:f t="shared" si="3"/>
        <s:v/>
      </s:c>
      <s:c r="S41" s="85" t="str">
        <s:f t="shared" si="4"/>
        <s:v/>
      </s:c>
      <s:c r="T41" s="85" t="str">
        <s:f t="shared" si="5"/>
        <s:v/>
      </s:c>
      <s:c r="U41" s="85" t="str">
        <s:f>IF(OR(B41="",G41=""),"",ROUND(MAX(0,MIN(100,(G41-IF(J41="",'04_Настройки'!$B$14,J41))/(100-IF(J41="",'04_Настройки'!$B$14,J41))*100)),1))</s:f>
        <s:v/>
      </s:c>
      <s:c r="V41" s="85" t="str">
        <s:f t="shared" si="6"/>
        <s:v/>
      </s:c>
      <s:c r="W41" s="88" t="str">
        <s:f t="shared" si="7"/>
        <s:v/>
      </s:c>
      <s:c r="X41" s="85" t="str">
        <s:f>IF(B41="","",IF(W41&lt;'04_Настройки'!$B$26,"",ROUND((IF(ISBLANK(T41),0,T41*'04_Настройки'!$B$16)+IF(ISBLANK(U41),0,U41*'04_Настройки'!$B$17)+IF(ISBLANK(V41),0,V41*'04_Настройки'!$B$18)+IF(ISBLANK(M41),0,M41/5*100*'04_Настройки'!$B$19)+IF(ISBLANK(N41),0,N41/5*100*'04_Настройки'!$B$20))/(IF(ISBLANK(T41),0,'04_Настройки'!$B$16)+IF(ISBLANK(U41),0,'04_Настройки'!$B$17)+IF(ISBLANK(V41),0,'04_Настройки'!$B$18)+IF(ISBLANK(M41),0,'04_Настройки'!$B$19)+IF(ISBLANK(N41),0,'04_Настройки'!$B$20)),1)))</s:f>
        <s:v/>
      </s:c>
      <s:c r="Y41" s="77" t="str">
        <s:f>IF(B41="","",IF(ISBLANK(X41),"Недостаточно данных",IF(X41&gt;='04_Настройки'!$B$24,"Высокий",IF(X41&gt;='04_Настройки'!$B$25,"Средний","Низкий"))))</s:f>
        <s:v/>
      </s:c>
      <s:c r="Z41" s="80">
        <s:f t="shared" si="8"/>
        <s:v>31</s:v>
      </s:c>
      <s:c r="AA41" s="93" t="str">
        <s:f>IF(B41="","",IF(S41&gt;1,"Проверить и объединить дубли",IF(W41&lt;'04_Настройки'!$B$26,"Дополнить исходные данные",IF(AND(M41&lt;&gt;"",M41&lt;=2),"Проверить соответствие запросу и бизнесу",IF(AND(G41&lt;&gt;"",G41&lt;=IF(J41="",'04_Настройки'!$B$14,J41)),"Удерживать позицию и обновлять контент",IF(Y41="Высокий",IF(O41="","Создать или назначить посадочную страницу","Оптимизировать страницу и усилить содержание"),IF(Y41="Средний","Включить в контент-план","Наблюдать или отложить")))))))</s:f>
        <s:v/>
      </s:c>
    </s:row>
    <s:row r="42" ht="22.5" customHeight="1">
      <s:c r="A42" s="70" t="str">
        <s:f t="shared" si="1"/>
        <s:v/>
      </s:c>
      <s:c r="B42" s="71"/>
      <s:c r="C42" s="71"/>
      <s:c r="D42" s="71"/>
      <s:c r="E42" s="95"/>
      <s:c r="F42" s="77" t="str">
        <s:f>IF(ISBLANK(E42),"",IF(E42&gt;='04_Настройки'!$B$11,"ВЧ",IF(E42&gt;='04_Настройки'!$B$12,"СЧ","НЧ")))</s:f>
      </s:c>
      <s:c r="G42" s="78"/>
      <s:c r="H42" s="78"/>
      <s:c r="I42" s="80" t="str">
        <s:f t="shared" si="2"/>
        <s:v/>
      </s:c>
      <s:c r="J42" s="78"/>
      <s:c r="K42" s="81"/>
      <s:c r="L42" s="78"/>
      <s:c r="M42" s="78"/>
      <s:c r="N42" s="78"/>
      <s:c r="O42" s="83"/>
      <s:c r="P42" s="84"/>
      <s:c r="Q42" s="84"/>
      <s:c r="R42" s="77" t="str">
        <s:f t="shared" si="3"/>
        <s:v/>
      </s:c>
      <s:c r="S42" s="85" t="str">
        <s:f t="shared" si="4"/>
        <s:v/>
      </s:c>
      <s:c r="T42" s="85" t="str">
        <s:f t="shared" si="5"/>
        <s:v/>
      </s:c>
      <s:c r="U42" s="85" t="str">
        <s:f>IF(OR(B42="",G42=""),"",ROUND(MAX(0,MIN(100,(G42-IF(J42="",'04_Настройки'!$B$14,J42))/(100-IF(J42="",'04_Настройки'!$B$14,J42))*100)),1))</s:f>
        <s:v/>
      </s:c>
      <s:c r="V42" s="85" t="str">
        <s:f t="shared" si="6"/>
        <s:v/>
      </s:c>
      <s:c r="W42" s="88" t="str">
        <s:f t="shared" si="7"/>
        <s:v/>
      </s:c>
      <s:c r="X42" s="85" t="str">
        <s:f>IF(B42="","",IF(W42&lt;'04_Настройки'!$B$26,"",ROUND((IF(ISBLANK(T42),0,T42*'04_Настройки'!$B$16)+IF(ISBLANK(U42),0,U42*'04_Настройки'!$B$17)+IF(ISBLANK(V42),0,V42*'04_Настройки'!$B$18)+IF(ISBLANK(M42),0,M42/5*100*'04_Настройки'!$B$19)+IF(ISBLANK(N42),0,N42/5*100*'04_Настройки'!$B$20))/(IF(ISBLANK(T42),0,'04_Настройки'!$B$16)+IF(ISBLANK(U42),0,'04_Настройки'!$B$17)+IF(ISBLANK(V42),0,'04_Настройки'!$B$18)+IF(ISBLANK(M42),0,'04_Настройки'!$B$19)+IF(ISBLANK(N42),0,'04_Настройки'!$B$20)),1)))</s:f>
        <s:v/>
      </s:c>
      <s:c r="Y42" s="77" t="str">
        <s:f>IF(B42="","",IF(ISBLANK(X42),"Недостаточно данных",IF(X42&gt;='04_Настройки'!$B$24,"Высокий",IF(X42&gt;='04_Настройки'!$B$25,"Средний","Низкий"))))</s:f>
        <s:v/>
      </s:c>
      <s:c r="Z42" s="80">
        <s:f t="shared" si="8"/>
        <s:v>32</s:v>
      </s:c>
      <s:c r="AA42" s="93" t="str">
        <s:f>IF(B42="","",IF(S42&gt;1,"Проверить и объединить дубли",IF(W42&lt;'04_Настройки'!$B$26,"Дополнить исходные данные",IF(AND(M42&lt;&gt;"",M42&lt;=2),"Проверить соответствие запросу и бизнесу",IF(AND(G42&lt;&gt;"",G42&lt;=IF(J42="",'04_Настройки'!$B$14,J42)),"Удерживать позицию и обновлять контент",IF(Y42="Высокий",IF(O42="","Создать или назначить посадочную страницу","Оптимизировать страницу и усилить содержание"),IF(Y42="Средний","Включить в контент-план","Наблюдать или отложить")))))))</s:f>
        <s:v/>
      </s:c>
    </s:row>
    <s:row r="43" ht="22.5" customHeight="1">
      <s:c r="A43" s="70" t="str">
        <s:f t="shared" si="1"/>
        <s:v/>
      </s:c>
      <s:c r="B43" s="71"/>
      <s:c r="C43" s="71"/>
      <s:c r="D43" s="71"/>
      <s:c r="E43" s="95"/>
      <s:c r="F43" s="77" t="str">
        <s:f>IF(ISBLANK(E43),"",IF(E43&gt;='04_Настройки'!$B$11,"ВЧ",IF(E43&gt;='04_Настройки'!$B$12,"СЧ","НЧ")))</s:f>
      </s:c>
      <s:c r="G43" s="78"/>
      <s:c r="H43" s="78"/>
      <s:c r="I43" s="80" t="str">
        <s:f t="shared" si="2"/>
        <s:v/>
      </s:c>
      <s:c r="J43" s="78"/>
      <s:c r="K43" s="81"/>
      <s:c r="L43" s="78"/>
      <s:c r="M43" s="78"/>
      <s:c r="N43" s="78"/>
      <s:c r="O43" s="83"/>
      <s:c r="P43" s="84"/>
      <s:c r="Q43" s="84"/>
      <s:c r="R43" s="77" t="str">
        <s:f t="shared" si="3"/>
        <s:v/>
      </s:c>
      <s:c r="S43" s="85" t="str">
        <s:f t="shared" si="4"/>
        <s:v/>
      </s:c>
      <s:c r="T43" s="85" t="str">
        <s:f t="shared" si="5"/>
        <s:v/>
      </s:c>
      <s:c r="U43" s="85" t="str">
        <s:f>IF(OR(B43="",G43=""),"",ROUND(MAX(0,MIN(100,(G43-IF(J43="",'04_Настройки'!$B$14,J43))/(100-IF(J43="",'04_Настройки'!$B$14,J43))*100)),1))</s:f>
        <s:v/>
      </s:c>
      <s:c r="V43" s="85" t="str">
        <s:f t="shared" si="6"/>
        <s:v/>
      </s:c>
      <s:c r="W43" s="88" t="str">
        <s:f t="shared" si="7"/>
        <s:v/>
      </s:c>
      <s:c r="X43" s="85" t="str">
        <s:f>IF(B43="","",IF(W43&lt;'04_Настройки'!$B$26,"",ROUND((IF(ISBLANK(T43),0,T43*'04_Настройки'!$B$16)+IF(ISBLANK(U43),0,U43*'04_Настройки'!$B$17)+IF(ISBLANK(V43),0,V43*'04_Настройки'!$B$18)+IF(ISBLANK(M43),0,M43/5*100*'04_Настройки'!$B$19)+IF(ISBLANK(N43),0,N43/5*100*'04_Настройки'!$B$20))/(IF(ISBLANK(T43),0,'04_Настройки'!$B$16)+IF(ISBLANK(U43),0,'04_Настройки'!$B$17)+IF(ISBLANK(V43),0,'04_Настройки'!$B$18)+IF(ISBLANK(M43),0,'04_Настройки'!$B$19)+IF(ISBLANK(N43),0,'04_Настройки'!$B$20)),1)))</s:f>
        <s:v/>
      </s:c>
      <s:c r="Y43" s="77" t="str">
        <s:f>IF(B43="","",IF(ISBLANK(X43),"Недостаточно данных",IF(X43&gt;='04_Настройки'!$B$24,"Высокий",IF(X43&gt;='04_Настройки'!$B$25,"Средний","Низкий"))))</s:f>
        <s:v/>
      </s:c>
      <s:c r="Z43" s="80">
        <s:f t="shared" si="8"/>
        <s:v>33</s:v>
      </s:c>
      <s:c r="AA43" s="93" t="str">
        <s:f>IF(B43="","",IF(S43&gt;1,"Проверить и объединить дубли",IF(W43&lt;'04_Настройки'!$B$26,"Дополнить исходные данные",IF(AND(M43&lt;&gt;"",M43&lt;=2),"Проверить соответствие запросу и бизнесу",IF(AND(G43&lt;&gt;"",G43&lt;=IF(J43="",'04_Настройки'!$B$14,J43)),"Удерживать позицию и обновлять контент",IF(Y43="Высокий",IF(O43="","Создать или назначить посадочную страницу","Оптимизировать страницу и усилить содержание"),IF(Y43="Средний","Включить в контент-план","Наблюдать или отложить")))))))</s:f>
        <s:v/>
      </s:c>
    </s:row>
    <s:row r="44" ht="22.5" customHeight="1">
      <s:c r="A44" s="70" t="str">
        <s:f t="shared" si="1"/>
        <s:v/>
      </s:c>
      <s:c r="B44" s="71"/>
      <s:c r="C44" s="71"/>
      <s:c r="D44" s="71"/>
      <s:c r="E44" s="95"/>
      <s:c r="F44" s="77" t="str">
        <s:f>IF(ISBLANK(E44),"",IF(E44&gt;='04_Настройки'!$B$11,"ВЧ",IF(E44&gt;='04_Настройки'!$B$12,"СЧ","НЧ")))</s:f>
      </s:c>
      <s:c r="G44" s="78"/>
      <s:c r="H44" s="78"/>
      <s:c r="I44" s="80" t="str">
        <s:f t="shared" si="2"/>
        <s:v/>
      </s:c>
      <s:c r="J44" s="78"/>
      <s:c r="K44" s="81"/>
      <s:c r="L44" s="78"/>
      <s:c r="M44" s="78"/>
      <s:c r="N44" s="78"/>
      <s:c r="O44" s="83"/>
      <s:c r="P44" s="84"/>
      <s:c r="Q44" s="84"/>
      <s:c r="R44" s="77" t="str">
        <s:f t="shared" si="3"/>
        <s:v/>
      </s:c>
      <s:c r="S44" s="85" t="str">
        <s:f t="shared" si="4"/>
        <s:v/>
      </s:c>
      <s:c r="T44" s="85" t="str">
        <s:f t="shared" si="5"/>
        <s:v/>
      </s:c>
      <s:c r="U44" s="85" t="str">
        <s:f>IF(OR(B44="",G44=""),"",ROUND(MAX(0,MIN(100,(G44-IF(J44="",'04_Настройки'!$B$14,J44))/(100-IF(J44="",'04_Настройки'!$B$14,J44))*100)),1))</s:f>
        <s:v/>
      </s:c>
      <s:c r="V44" s="85" t="str">
        <s:f t="shared" si="6"/>
        <s:v/>
      </s:c>
      <s:c r="W44" s="88" t="str">
        <s:f t="shared" si="7"/>
        <s:v/>
      </s:c>
      <s:c r="X44" s="85" t="str">
        <s:f>IF(B44="","",IF(W44&lt;'04_Настройки'!$B$26,"",ROUND((IF(ISBLANK(T44),0,T44*'04_Настройки'!$B$16)+IF(ISBLANK(U44),0,U44*'04_Настройки'!$B$17)+IF(ISBLANK(V44),0,V44*'04_Настройки'!$B$18)+IF(ISBLANK(M44),0,M44/5*100*'04_Настройки'!$B$19)+IF(ISBLANK(N44),0,N44/5*100*'04_Настройки'!$B$20))/(IF(ISBLANK(T44),0,'04_Настройки'!$B$16)+IF(ISBLANK(U44),0,'04_Настройки'!$B$17)+IF(ISBLANK(V44),0,'04_Настройки'!$B$18)+IF(ISBLANK(M44),0,'04_Настройки'!$B$19)+IF(ISBLANK(N44),0,'04_Настройки'!$B$20)),1)))</s:f>
        <s:v/>
      </s:c>
      <s:c r="Y44" s="77" t="str">
        <s:f>IF(B44="","",IF(ISBLANK(X44),"Недостаточно данных",IF(X44&gt;='04_Настройки'!$B$24,"Высокий",IF(X44&gt;='04_Настройки'!$B$25,"Средний","Низкий"))))</s:f>
        <s:v/>
      </s:c>
      <s:c r="Z44" s="80">
        <s:f t="shared" si="8"/>
        <s:v>34</s:v>
      </s:c>
      <s:c r="AA44" s="93" t="str">
        <s:f>IF(B44="","",IF(S44&gt;1,"Проверить и объединить дубли",IF(W44&lt;'04_Настройки'!$B$26,"Дополнить исходные данные",IF(AND(M44&lt;&gt;"",M44&lt;=2),"Проверить соответствие запросу и бизнесу",IF(AND(G44&lt;&gt;"",G44&lt;=IF(J44="",'04_Настройки'!$B$14,J44)),"Удерживать позицию и обновлять контент",IF(Y44="Высокий",IF(O44="","Создать или назначить посадочную страницу","Оптимизировать страницу и усилить содержание"),IF(Y44="Средний","Включить в контент-план","Наблюдать или отложить")))))))</s:f>
        <s:v/>
      </s:c>
    </s:row>
    <s:row r="45" ht="22.5" customHeight="1">
      <s:c r="A45" s="70" t="str">
        <s:f t="shared" si="1"/>
        <s:v/>
      </s:c>
      <s:c r="B45" s="71"/>
      <s:c r="C45" s="71"/>
      <s:c r="D45" s="71"/>
      <s:c r="E45" s="95"/>
      <s:c r="F45" s="77" t="str">
        <s:f>IF(ISBLANK(E45),"",IF(E45&gt;='04_Настройки'!$B$11,"ВЧ",IF(E45&gt;='04_Настройки'!$B$12,"СЧ","НЧ")))</s:f>
      </s:c>
      <s:c r="G45" s="78"/>
      <s:c r="H45" s="78"/>
      <s:c r="I45" s="80" t="str">
        <s:f t="shared" si="2"/>
        <s:v/>
      </s:c>
      <s:c r="J45" s="78"/>
      <s:c r="K45" s="81"/>
      <s:c r="L45" s="78"/>
      <s:c r="M45" s="78"/>
      <s:c r="N45" s="78"/>
      <s:c r="O45" s="83"/>
      <s:c r="P45" s="84"/>
      <s:c r="Q45" s="84"/>
      <s:c r="R45" s="77" t="str">
        <s:f t="shared" si="3"/>
        <s:v/>
      </s:c>
      <s:c r="S45" s="85" t="str">
        <s:f t="shared" si="4"/>
        <s:v/>
      </s:c>
      <s:c r="T45" s="85" t="str">
        <s:f t="shared" si="5"/>
        <s:v/>
      </s:c>
      <s:c r="U45" s="85" t="str">
        <s:f>IF(OR(B45="",G45=""),"",ROUND(MAX(0,MIN(100,(G45-IF(J45="",'04_Настройки'!$B$14,J45))/(100-IF(J45="",'04_Настройки'!$B$14,J45))*100)),1))</s:f>
        <s:v/>
      </s:c>
      <s:c r="V45" s="85" t="str">
        <s:f t="shared" si="6"/>
        <s:v/>
      </s:c>
      <s:c r="W45" s="88" t="str">
        <s:f t="shared" si="7"/>
        <s:v/>
      </s:c>
      <s:c r="X45" s="85" t="str">
        <s:f>IF(B45="","",IF(W45&lt;'04_Настройки'!$B$26,"",ROUND((IF(ISBLANK(T45),0,T45*'04_Настройки'!$B$16)+IF(ISBLANK(U45),0,U45*'04_Настройки'!$B$17)+IF(ISBLANK(V45),0,V45*'04_Настройки'!$B$18)+IF(ISBLANK(M45),0,M45/5*100*'04_Настройки'!$B$19)+IF(ISBLANK(N45),0,N45/5*100*'04_Настройки'!$B$20))/(IF(ISBLANK(T45),0,'04_Настройки'!$B$16)+IF(ISBLANK(U45),0,'04_Настройки'!$B$17)+IF(ISBLANK(V45),0,'04_Настройки'!$B$18)+IF(ISBLANK(M45),0,'04_Настройки'!$B$19)+IF(ISBLANK(N45),0,'04_Настройки'!$B$20)),1)))</s:f>
        <s:v/>
      </s:c>
      <s:c r="Y45" s="77" t="str">
        <s:f>IF(B45="","",IF(ISBLANK(X45),"Недостаточно данных",IF(X45&gt;='04_Настройки'!$B$24,"Высокий",IF(X45&gt;='04_Настройки'!$B$25,"Средний","Низкий"))))</s:f>
        <s:v/>
      </s:c>
      <s:c r="Z45" s="80">
        <s:f t="shared" si="8"/>
        <s:v>35</s:v>
      </s:c>
      <s:c r="AA45" s="93" t="str">
        <s:f>IF(B45="","",IF(S45&gt;1,"Проверить и объединить дубли",IF(W45&lt;'04_Настройки'!$B$26,"Дополнить исходные данные",IF(AND(M45&lt;&gt;"",M45&lt;=2),"Проверить соответствие запросу и бизнесу",IF(AND(G45&lt;&gt;"",G45&lt;=IF(J45="",'04_Настройки'!$B$14,J45)),"Удерживать позицию и обновлять контент",IF(Y45="Высокий",IF(O45="","Создать или назначить посадочную страницу","Оптимизировать страницу и усилить содержание"),IF(Y45="Средний","Включить в контент-план","Наблюдать или отложить")))))))</s:f>
        <s:v/>
      </s:c>
    </s:row>
    <s:row r="46" ht="22.5" customHeight="1">
      <s:c r="A46" s="70" t="str">
        <s:f t="shared" si="1"/>
        <s:v/>
      </s:c>
      <s:c r="B46" s="71"/>
      <s:c r="C46" s="71"/>
      <s:c r="D46" s="71"/>
      <s:c r="E46" s="95"/>
      <s:c r="F46" s="77" t="str">
        <s:f>IF(ISBLANK(E46),"",IF(E46&gt;='04_Настройки'!$B$11,"ВЧ",IF(E46&gt;='04_Настройки'!$B$12,"СЧ","НЧ")))</s:f>
      </s:c>
      <s:c r="G46" s="78"/>
      <s:c r="H46" s="78"/>
      <s:c r="I46" s="80" t="str">
        <s:f t="shared" si="2"/>
        <s:v/>
      </s:c>
      <s:c r="J46" s="78"/>
      <s:c r="K46" s="81"/>
      <s:c r="L46" s="78"/>
      <s:c r="M46" s="78"/>
      <s:c r="N46" s="78"/>
      <s:c r="O46" s="83"/>
      <s:c r="P46" s="84"/>
      <s:c r="Q46" s="84"/>
      <s:c r="R46" s="77" t="str">
        <s:f t="shared" si="3"/>
        <s:v/>
      </s:c>
      <s:c r="S46" s="85" t="str">
        <s:f t="shared" si="4"/>
        <s:v/>
      </s:c>
      <s:c r="T46" s="85" t="str">
        <s:f t="shared" si="5"/>
        <s:v/>
      </s:c>
      <s:c r="U46" s="85" t="str">
        <s:f>IF(OR(B46="",G46=""),"",ROUND(MAX(0,MIN(100,(G46-IF(J46="",'04_Настройки'!$B$14,J46))/(100-IF(J46="",'04_Настройки'!$B$14,J46))*100)),1))</s:f>
        <s:v/>
      </s:c>
      <s:c r="V46" s="85" t="str">
        <s:f t="shared" si="6"/>
        <s:v/>
      </s:c>
      <s:c r="W46" s="88" t="str">
        <s:f t="shared" si="7"/>
        <s:v/>
      </s:c>
      <s:c r="X46" s="85" t="str">
        <s:f>IF(B46="","",IF(W46&lt;'04_Настройки'!$B$26,"",ROUND((IF(ISBLANK(T46),0,T46*'04_Настройки'!$B$16)+IF(ISBLANK(U46),0,U46*'04_Настройки'!$B$17)+IF(ISBLANK(V46),0,V46*'04_Настройки'!$B$18)+IF(ISBLANK(M46),0,M46/5*100*'04_Настройки'!$B$19)+IF(ISBLANK(N46),0,N46/5*100*'04_Настройки'!$B$20))/(IF(ISBLANK(T46),0,'04_Настройки'!$B$16)+IF(ISBLANK(U46),0,'04_Настройки'!$B$17)+IF(ISBLANK(V46),0,'04_Настройки'!$B$18)+IF(ISBLANK(M46),0,'04_Настройки'!$B$19)+IF(ISBLANK(N46),0,'04_Настройки'!$B$20)),1)))</s:f>
        <s:v/>
      </s:c>
      <s:c r="Y46" s="77" t="str">
        <s:f>IF(B46="","",IF(ISBLANK(X46),"Недостаточно данных",IF(X46&gt;='04_Настройки'!$B$24,"Высокий",IF(X46&gt;='04_Настройки'!$B$25,"Средний","Низкий"))))</s:f>
        <s:v/>
      </s:c>
      <s:c r="Z46" s="80">
        <s:f t="shared" si="8"/>
        <s:v>36</s:v>
      </s:c>
      <s:c r="AA46" s="93" t="str">
        <s:f>IF(B46="","",IF(S46&gt;1,"Проверить и объединить дубли",IF(W46&lt;'04_Настройки'!$B$26,"Дополнить исходные данные",IF(AND(M46&lt;&gt;"",M46&lt;=2),"Проверить соответствие запросу и бизнесу",IF(AND(G46&lt;&gt;"",G46&lt;=IF(J46="",'04_Настройки'!$B$14,J46)),"Удерживать позицию и обновлять контент",IF(Y46="Высокий",IF(O46="","Создать или назначить посадочную страницу","Оптимизировать страницу и усилить содержание"),IF(Y46="Средний","Включить в контент-план","Наблюдать или отложить")))))))</s:f>
        <s:v/>
      </s:c>
    </s:row>
    <s:row r="47" ht="22.5" customHeight="1">
      <s:c r="A47" s="70" t="str">
        <s:f t="shared" si="1"/>
        <s:v/>
      </s:c>
      <s:c r="B47" s="71"/>
      <s:c r="C47" s="71"/>
      <s:c r="D47" s="71"/>
      <s:c r="E47" s="95"/>
      <s:c r="F47" s="77" t="str">
        <s:f>IF(ISBLANK(E47),"",IF(E47&gt;='04_Настройки'!$B$11,"ВЧ",IF(E47&gt;='04_Настройки'!$B$12,"СЧ","НЧ")))</s:f>
      </s:c>
      <s:c r="G47" s="78"/>
      <s:c r="H47" s="78"/>
      <s:c r="I47" s="80" t="str">
        <s:f t="shared" si="2"/>
        <s:v/>
      </s:c>
      <s:c r="J47" s="78"/>
      <s:c r="K47" s="81"/>
      <s:c r="L47" s="78"/>
      <s:c r="M47" s="78"/>
      <s:c r="N47" s="78"/>
      <s:c r="O47" s="83"/>
      <s:c r="P47" s="84"/>
      <s:c r="Q47" s="84"/>
      <s:c r="R47" s="77" t="str">
        <s:f t="shared" si="3"/>
        <s:v/>
      </s:c>
      <s:c r="S47" s="85" t="str">
        <s:f t="shared" si="4"/>
        <s:v/>
      </s:c>
      <s:c r="T47" s="85" t="str">
        <s:f t="shared" si="5"/>
        <s:v/>
      </s:c>
      <s:c r="U47" s="85" t="str">
        <s:f>IF(OR(B47="",G47=""),"",ROUND(MAX(0,MIN(100,(G47-IF(J47="",'04_Настройки'!$B$14,J47))/(100-IF(J47="",'04_Настройки'!$B$14,J47))*100)),1))</s:f>
        <s:v/>
      </s:c>
      <s:c r="V47" s="85" t="str">
        <s:f t="shared" si="6"/>
        <s:v/>
      </s:c>
      <s:c r="W47" s="88" t="str">
        <s:f t="shared" si="7"/>
        <s:v/>
      </s:c>
      <s:c r="X47" s="85" t="str">
        <s:f>IF(B47="","",IF(W47&lt;'04_Настройки'!$B$26,"",ROUND((IF(ISBLANK(T47),0,T47*'04_Настройки'!$B$16)+IF(ISBLANK(U47),0,U47*'04_Настройки'!$B$17)+IF(ISBLANK(V47),0,V47*'04_Настройки'!$B$18)+IF(ISBLANK(M47),0,M47/5*100*'04_Настройки'!$B$19)+IF(ISBLANK(N47),0,N47/5*100*'04_Настройки'!$B$20))/(IF(ISBLANK(T47),0,'04_Настройки'!$B$16)+IF(ISBLANK(U47),0,'04_Настройки'!$B$17)+IF(ISBLANK(V47),0,'04_Настройки'!$B$18)+IF(ISBLANK(M47),0,'04_Настройки'!$B$19)+IF(ISBLANK(N47),0,'04_Настройки'!$B$20)),1)))</s:f>
        <s:v/>
      </s:c>
      <s:c r="Y47" s="77" t="str">
        <s:f>IF(B47="","",IF(ISBLANK(X47),"Недостаточно данных",IF(X47&gt;='04_Настройки'!$B$24,"Высокий",IF(X47&gt;='04_Настройки'!$B$25,"Средний","Низкий"))))</s:f>
        <s:v/>
      </s:c>
      <s:c r="Z47" s="80">
        <s:f t="shared" si="8"/>
        <s:v>37</s:v>
      </s:c>
      <s:c r="AA47" s="93" t="str">
        <s:f>IF(B47="","",IF(S47&gt;1,"Проверить и объединить дубли",IF(W47&lt;'04_Настройки'!$B$26,"Дополнить исходные данные",IF(AND(M47&lt;&gt;"",M47&lt;=2),"Проверить соответствие запросу и бизнесу",IF(AND(G47&lt;&gt;"",G47&lt;=IF(J47="",'04_Настройки'!$B$14,J47)),"Удерживать позицию и обновлять контент",IF(Y47="Высокий",IF(O47="","Создать или назначить посадочную страницу","Оптимизировать страницу и усилить содержание"),IF(Y47="Средний","Включить в контент-план","Наблюдать или отложить")))))))</s:f>
        <s:v/>
      </s:c>
    </s:row>
    <s:row r="48" ht="22.5" customHeight="1">
      <s:c r="A48" s="70" t="str">
        <s:f t="shared" si="1"/>
        <s:v/>
      </s:c>
      <s:c r="B48" s="71"/>
      <s:c r="C48" s="71"/>
      <s:c r="D48" s="71"/>
      <s:c r="E48" s="95"/>
      <s:c r="F48" s="77" t="str">
        <s:f>IF(ISBLANK(E48),"",IF(E48&gt;='04_Настройки'!$B$11,"ВЧ",IF(E48&gt;='04_Настройки'!$B$12,"СЧ","НЧ")))</s:f>
      </s:c>
      <s:c r="G48" s="78"/>
      <s:c r="H48" s="78"/>
      <s:c r="I48" s="80" t="str">
        <s:f t="shared" si="2"/>
        <s:v/>
      </s:c>
      <s:c r="J48" s="78"/>
      <s:c r="K48" s="81"/>
      <s:c r="L48" s="78"/>
      <s:c r="M48" s="78"/>
      <s:c r="N48" s="78"/>
      <s:c r="O48" s="83"/>
      <s:c r="P48" s="84"/>
      <s:c r="Q48" s="84"/>
      <s:c r="R48" s="77" t="str">
        <s:f t="shared" si="3"/>
        <s:v/>
      </s:c>
      <s:c r="S48" s="85" t="str">
        <s:f t="shared" si="4"/>
        <s:v/>
      </s:c>
      <s:c r="T48" s="85" t="str">
        <s:f t="shared" si="5"/>
        <s:v/>
      </s:c>
      <s:c r="U48" s="85" t="str">
        <s:f>IF(OR(B48="",G48=""),"",ROUND(MAX(0,MIN(100,(G48-IF(J48="",'04_Настройки'!$B$14,J48))/(100-IF(J48="",'04_Настройки'!$B$14,J48))*100)),1))</s:f>
        <s:v/>
      </s:c>
      <s:c r="V48" s="85" t="str">
        <s:f t="shared" si="6"/>
        <s:v/>
      </s:c>
      <s:c r="W48" s="88" t="str">
        <s:f t="shared" si="7"/>
        <s:v/>
      </s:c>
      <s:c r="X48" s="85" t="str">
        <s:f>IF(B48="","",IF(W48&lt;'04_Настройки'!$B$26,"",ROUND((IF(ISBLANK(T48),0,T48*'04_Настройки'!$B$16)+IF(ISBLANK(U48),0,U48*'04_Настройки'!$B$17)+IF(ISBLANK(V48),0,V48*'04_Настройки'!$B$18)+IF(ISBLANK(M48),0,M48/5*100*'04_Настройки'!$B$19)+IF(ISBLANK(N48),0,N48/5*100*'04_Настройки'!$B$20))/(IF(ISBLANK(T48),0,'04_Настройки'!$B$16)+IF(ISBLANK(U48),0,'04_Настройки'!$B$17)+IF(ISBLANK(V48),0,'04_Настройки'!$B$18)+IF(ISBLANK(M48),0,'04_Настройки'!$B$19)+IF(ISBLANK(N48),0,'04_Настройки'!$B$20)),1)))</s:f>
        <s:v/>
      </s:c>
      <s:c r="Y48" s="77" t="str">
        <s:f>IF(B48="","",IF(ISBLANK(X48),"Недостаточно данных",IF(X48&gt;='04_Настройки'!$B$24,"Высокий",IF(X48&gt;='04_Настройки'!$B$25,"Средний","Низкий"))))</s:f>
        <s:v/>
      </s:c>
      <s:c r="Z48" s="80">
        <s:f t="shared" si="8"/>
        <s:v>38</s:v>
      </s:c>
      <s:c r="AA48" s="93" t="str">
        <s:f>IF(B48="","",IF(S48&gt;1,"Проверить и объединить дубли",IF(W48&lt;'04_Настройки'!$B$26,"Дополнить исходные данные",IF(AND(M48&lt;&gt;"",M48&lt;=2),"Проверить соответствие запросу и бизнесу",IF(AND(G48&lt;&gt;"",G48&lt;=IF(J48="",'04_Настройки'!$B$14,J48)),"Удерживать позицию и обновлять контент",IF(Y48="Высокий",IF(O48="","Создать или назначить посадочную страницу","Оптимизировать страницу и усилить содержание"),IF(Y48="Средний","Включить в контент-план","Наблюдать или отложить")))))))</s:f>
        <s:v/>
      </s:c>
    </s:row>
    <s:row r="49" ht="22.5" customHeight="1">
      <s:c r="A49" s="70" t="str">
        <s:f t="shared" si="1"/>
        <s:v/>
      </s:c>
      <s:c r="B49" s="71"/>
      <s:c r="C49" s="71"/>
      <s:c r="D49" s="71"/>
      <s:c r="E49" s="95"/>
      <s:c r="F49" s="77" t="str">
        <s:f>IF(ISBLANK(E49),"",IF(E49&gt;='04_Настройки'!$B$11,"ВЧ",IF(E49&gt;='04_Настройки'!$B$12,"СЧ","НЧ")))</s:f>
      </s:c>
      <s:c r="G49" s="78"/>
      <s:c r="H49" s="78"/>
      <s:c r="I49" s="80" t="str">
        <s:f t="shared" si="2"/>
        <s:v/>
      </s:c>
      <s:c r="J49" s="78"/>
      <s:c r="K49" s="81"/>
      <s:c r="L49" s="78"/>
      <s:c r="M49" s="78"/>
      <s:c r="N49" s="78"/>
      <s:c r="O49" s="83"/>
      <s:c r="P49" s="84"/>
      <s:c r="Q49" s="84"/>
      <s:c r="R49" s="77" t="str">
        <s:f t="shared" si="3"/>
        <s:v/>
      </s:c>
      <s:c r="S49" s="85" t="str">
        <s:f t="shared" si="4"/>
        <s:v/>
      </s:c>
      <s:c r="T49" s="85" t="str">
        <s:f t="shared" si="5"/>
        <s:v/>
      </s:c>
      <s:c r="U49" s="85" t="str">
        <s:f>IF(OR(B49="",G49=""),"",ROUND(MAX(0,MIN(100,(G49-IF(J49="",'04_Настройки'!$B$14,J49))/(100-IF(J49="",'04_Настройки'!$B$14,J49))*100)),1))</s:f>
        <s:v/>
      </s:c>
      <s:c r="V49" s="85" t="str">
        <s:f t="shared" si="6"/>
        <s:v/>
      </s:c>
      <s:c r="W49" s="88" t="str">
        <s:f t="shared" si="7"/>
        <s:v/>
      </s:c>
      <s:c r="X49" s="85" t="str">
        <s:f>IF(B49="","",IF(W49&lt;'04_Настройки'!$B$26,"",ROUND((IF(ISBLANK(T49),0,T49*'04_Настройки'!$B$16)+IF(ISBLANK(U49),0,U49*'04_Настройки'!$B$17)+IF(ISBLANK(V49),0,V49*'04_Настройки'!$B$18)+IF(ISBLANK(M49),0,M49/5*100*'04_Настройки'!$B$19)+IF(ISBLANK(N49),0,N49/5*100*'04_Настройки'!$B$20))/(IF(ISBLANK(T49),0,'04_Настройки'!$B$16)+IF(ISBLANK(U49),0,'04_Настройки'!$B$17)+IF(ISBLANK(V49),0,'04_Настройки'!$B$18)+IF(ISBLANK(M49),0,'04_Настройки'!$B$19)+IF(ISBLANK(N49),0,'04_Настройки'!$B$20)),1)))</s:f>
        <s:v/>
      </s:c>
      <s:c r="Y49" s="77" t="str">
        <s:f>IF(B49="","",IF(ISBLANK(X49),"Недостаточно данных",IF(X49&gt;='04_Настройки'!$B$24,"Высокий",IF(X49&gt;='04_Настройки'!$B$25,"Средний","Низкий"))))</s:f>
        <s:v/>
      </s:c>
      <s:c r="Z49" s="80">
        <s:f t="shared" si="8"/>
        <s:v>39</s:v>
      </s:c>
      <s:c r="AA49" s="93" t="str">
        <s:f>IF(B49="","",IF(S49&gt;1,"Проверить и объединить дубли",IF(W49&lt;'04_Настройки'!$B$26,"Дополнить исходные данные",IF(AND(M49&lt;&gt;"",M49&lt;=2),"Проверить соответствие запросу и бизнесу",IF(AND(G49&lt;&gt;"",G49&lt;=IF(J49="",'04_Настройки'!$B$14,J49)),"Удерживать позицию и обновлять контент",IF(Y49="Высокий",IF(O49="","Создать или назначить посадочную страницу","Оптимизировать страницу и усилить содержание"),IF(Y49="Средний","Включить в контент-план","Наблюдать или отложить")))))))</s:f>
        <s:v/>
      </s:c>
    </s:row>
    <s:row r="50" ht="22.5" customHeight="1">
      <s:c r="A50" s="70" t="str">
        <s:f t="shared" si="1"/>
        <s:v/>
      </s:c>
      <s:c r="B50" s="71"/>
      <s:c r="C50" s="71"/>
      <s:c r="D50" s="71"/>
      <s:c r="E50" s="95"/>
      <s:c r="F50" s="77" t="str">
        <s:f>IF(ISBLANK(E50),"",IF(E50&gt;='04_Настройки'!$B$11,"ВЧ",IF(E50&gt;='04_Настройки'!$B$12,"СЧ","НЧ")))</s:f>
      </s:c>
      <s:c r="G50" s="78"/>
      <s:c r="H50" s="78"/>
      <s:c r="I50" s="80" t="str">
        <s:f t="shared" si="2"/>
        <s:v/>
      </s:c>
      <s:c r="J50" s="78"/>
      <s:c r="K50" s="81"/>
      <s:c r="L50" s="78"/>
      <s:c r="M50" s="78"/>
      <s:c r="N50" s="78"/>
      <s:c r="O50" s="83"/>
      <s:c r="P50" s="84"/>
      <s:c r="Q50" s="84"/>
      <s:c r="R50" s="77" t="str">
        <s:f t="shared" si="3"/>
        <s:v/>
      </s:c>
      <s:c r="S50" s="85" t="str">
        <s:f t="shared" si="4"/>
        <s:v/>
      </s:c>
      <s:c r="T50" s="85" t="str">
        <s:f t="shared" si="5"/>
        <s:v/>
      </s:c>
      <s:c r="U50" s="85" t="str">
        <s:f>IF(OR(B50="",G50=""),"",ROUND(MAX(0,MIN(100,(G50-IF(J50="",'04_Настройки'!$B$14,J50))/(100-IF(J50="",'04_Настройки'!$B$14,J50))*100)),1))</s:f>
        <s:v/>
      </s:c>
      <s:c r="V50" s="85" t="str">
        <s:f t="shared" si="6"/>
        <s:v/>
      </s:c>
      <s:c r="W50" s="88" t="str">
        <s:f t="shared" si="7"/>
        <s:v/>
      </s:c>
      <s:c r="X50" s="85" t="str">
        <s:f>IF(B50="","",IF(W50&lt;'04_Настройки'!$B$26,"",ROUND((IF(ISBLANK(T50),0,T50*'04_Настройки'!$B$16)+IF(ISBLANK(U50),0,U50*'04_Настройки'!$B$17)+IF(ISBLANK(V50),0,V50*'04_Настройки'!$B$18)+IF(ISBLANK(M50),0,M50/5*100*'04_Настройки'!$B$19)+IF(ISBLANK(N50),0,N50/5*100*'04_Настройки'!$B$20))/(IF(ISBLANK(T50),0,'04_Настройки'!$B$16)+IF(ISBLANK(U50),0,'04_Настройки'!$B$17)+IF(ISBLANK(V50),0,'04_Настройки'!$B$18)+IF(ISBLANK(M50),0,'04_Настройки'!$B$19)+IF(ISBLANK(N50),0,'04_Настройки'!$B$20)),1)))</s:f>
        <s:v/>
      </s:c>
      <s:c r="Y50" s="77" t="str">
        <s:f>IF(B50="","",IF(ISBLANK(X50),"Недостаточно данных",IF(X50&gt;='04_Настройки'!$B$24,"Высокий",IF(X50&gt;='04_Настройки'!$B$25,"Средний","Низкий"))))</s:f>
        <s:v/>
      </s:c>
      <s:c r="Z50" s="80">
        <s:f t="shared" si="8"/>
        <s:v>40</s:v>
      </s:c>
      <s:c r="AA50" s="93" t="str">
        <s:f>IF(B50="","",IF(S50&gt;1,"Проверить и объединить дубли",IF(W50&lt;'04_Настройки'!$B$26,"Дополнить исходные данные",IF(AND(M50&lt;&gt;"",M50&lt;=2),"Проверить соответствие запросу и бизнесу",IF(AND(G50&lt;&gt;"",G50&lt;=IF(J50="",'04_Настройки'!$B$14,J50)),"Удерживать позицию и обновлять контент",IF(Y50="Высокий",IF(O50="","Создать или назначить посадочную страницу","Оптимизировать страницу и усилить содержание"),IF(Y50="Средний","Включить в контент-план","Наблюдать или отложить")))))))</s:f>
        <s:v/>
      </s:c>
    </s:row>
    <s:row r="51" ht="22.5" customHeight="1">
      <s:c r="A51" s="70" t="str">
        <s:f t="shared" si="1"/>
        <s:v/>
      </s:c>
      <s:c r="B51" s="71"/>
      <s:c r="C51" s="71"/>
      <s:c r="D51" s="71"/>
      <s:c r="E51" s="95"/>
      <s:c r="F51" s="77" t="str">
        <s:f>IF(ISBLANK(E51),"",IF(E51&gt;='04_Настройки'!$B$11,"ВЧ",IF(E51&gt;='04_Настройки'!$B$12,"СЧ","НЧ")))</s:f>
      </s:c>
      <s:c r="G51" s="78"/>
      <s:c r="H51" s="78"/>
      <s:c r="I51" s="80" t="str">
        <s:f t="shared" si="2"/>
        <s:v/>
      </s:c>
      <s:c r="J51" s="78"/>
      <s:c r="K51" s="81"/>
      <s:c r="L51" s="78"/>
      <s:c r="M51" s="78"/>
      <s:c r="N51" s="78"/>
      <s:c r="O51" s="83"/>
      <s:c r="P51" s="84"/>
      <s:c r="Q51" s="84"/>
      <s:c r="R51" s="77" t="str">
        <s:f t="shared" si="3"/>
        <s:v/>
      </s:c>
      <s:c r="S51" s="85" t="str">
        <s:f t="shared" si="4"/>
        <s:v/>
      </s:c>
      <s:c r="T51" s="85" t="str">
        <s:f t="shared" si="5"/>
        <s:v/>
      </s:c>
      <s:c r="U51" s="85" t="str">
        <s:f>IF(OR(B51="",G51=""),"",ROUND(MAX(0,MIN(100,(G51-IF(J51="",'04_Настройки'!$B$14,J51))/(100-IF(J51="",'04_Настройки'!$B$14,J51))*100)),1))</s:f>
        <s:v/>
      </s:c>
      <s:c r="V51" s="85" t="str">
        <s:f t="shared" si="6"/>
        <s:v/>
      </s:c>
      <s:c r="W51" s="88" t="str">
        <s:f t="shared" si="7"/>
        <s:v/>
      </s:c>
      <s:c r="X51" s="85" t="str">
        <s:f>IF(B51="","",IF(W51&lt;'04_Настройки'!$B$26,"",ROUND((IF(ISBLANK(T51),0,T51*'04_Настройки'!$B$16)+IF(ISBLANK(U51),0,U51*'04_Настройки'!$B$17)+IF(ISBLANK(V51),0,V51*'04_Настройки'!$B$18)+IF(ISBLANK(M51),0,M51/5*100*'04_Настройки'!$B$19)+IF(ISBLANK(N51),0,N51/5*100*'04_Настройки'!$B$20))/(IF(ISBLANK(T51),0,'04_Настройки'!$B$16)+IF(ISBLANK(U51),0,'04_Настройки'!$B$17)+IF(ISBLANK(V51),0,'04_Настройки'!$B$18)+IF(ISBLANK(M51),0,'04_Настройки'!$B$19)+IF(ISBLANK(N51),0,'04_Настройки'!$B$20)),1)))</s:f>
        <s:v/>
      </s:c>
      <s:c r="Y51" s="77" t="str">
        <s:f>IF(B51="","",IF(ISBLANK(X51),"Недостаточно данных",IF(X51&gt;='04_Настройки'!$B$24,"Высокий",IF(X51&gt;='04_Настройки'!$B$25,"Средний","Низкий"))))</s:f>
        <s:v/>
      </s:c>
      <s:c r="Z51" s="80">
        <s:f t="shared" si="8"/>
        <s:v>41</s:v>
      </s:c>
      <s:c r="AA51" s="93" t="str">
        <s:f>IF(B51="","",IF(S51&gt;1,"Проверить и объединить дубли",IF(W51&lt;'04_Настройки'!$B$26,"Дополнить исходные данные",IF(AND(M51&lt;&gt;"",M51&lt;=2),"Проверить соответствие запросу и бизнесу",IF(AND(G51&lt;&gt;"",G51&lt;=IF(J51="",'04_Настройки'!$B$14,J51)),"Удерживать позицию и обновлять контент",IF(Y51="Высокий",IF(O51="","Создать или назначить посадочную страницу","Оптимизировать страницу и усилить содержание"),IF(Y51="Средний","Включить в контент-план","Наблюдать или отложить")))))))</s:f>
        <s:v/>
      </s:c>
    </s:row>
    <s:row r="52" ht="22.5" customHeight="1">
      <s:c r="A52" s="70" t="str">
        <s:f t="shared" si="1"/>
        <s:v/>
      </s:c>
      <s:c r="B52" s="71"/>
      <s:c r="C52" s="71"/>
      <s:c r="D52" s="71"/>
      <s:c r="E52" s="95"/>
      <s:c r="F52" s="77" t="str">
        <s:f>IF(ISBLANK(E52),"",IF(E52&gt;='04_Настройки'!$B$11,"ВЧ",IF(E52&gt;='04_Настройки'!$B$12,"СЧ","НЧ")))</s:f>
      </s:c>
      <s:c r="G52" s="78"/>
      <s:c r="H52" s="78"/>
      <s:c r="I52" s="80" t="str">
        <s:f t="shared" si="2"/>
        <s:v/>
      </s:c>
      <s:c r="J52" s="78"/>
      <s:c r="K52" s="81"/>
      <s:c r="L52" s="78"/>
      <s:c r="M52" s="78"/>
      <s:c r="N52" s="78"/>
      <s:c r="O52" s="83"/>
      <s:c r="P52" s="84"/>
      <s:c r="Q52" s="84"/>
      <s:c r="R52" s="77" t="str">
        <s:f t="shared" si="3"/>
        <s:v/>
      </s:c>
      <s:c r="S52" s="85" t="str">
        <s:f t="shared" si="4"/>
        <s:v/>
      </s:c>
      <s:c r="T52" s="85" t="str">
        <s:f t="shared" si="5"/>
        <s:v/>
      </s:c>
      <s:c r="U52" s="85" t="str">
        <s:f>IF(OR(B52="",G52=""),"",ROUND(MAX(0,MIN(100,(G52-IF(J52="",'04_Настройки'!$B$14,J52))/(100-IF(J52="",'04_Настройки'!$B$14,J52))*100)),1))</s:f>
        <s:v/>
      </s:c>
      <s:c r="V52" s="85" t="str">
        <s:f t="shared" si="6"/>
        <s:v/>
      </s:c>
      <s:c r="W52" s="88" t="str">
        <s:f t="shared" si="7"/>
        <s:v/>
      </s:c>
      <s:c r="X52" s="85" t="str">
        <s:f>IF(B52="","",IF(W52&lt;'04_Настройки'!$B$26,"",ROUND((IF(ISBLANK(T52),0,T52*'04_Настройки'!$B$16)+IF(ISBLANK(U52),0,U52*'04_Настройки'!$B$17)+IF(ISBLANK(V52),0,V52*'04_Настройки'!$B$18)+IF(ISBLANK(M52),0,M52/5*100*'04_Настройки'!$B$19)+IF(ISBLANK(N52),0,N52/5*100*'04_Настройки'!$B$20))/(IF(ISBLANK(T52),0,'04_Настройки'!$B$16)+IF(ISBLANK(U52),0,'04_Настройки'!$B$17)+IF(ISBLANK(V52),0,'04_Настройки'!$B$18)+IF(ISBLANK(M52),0,'04_Настройки'!$B$19)+IF(ISBLANK(N52),0,'04_Настройки'!$B$20)),1)))</s:f>
        <s:v/>
      </s:c>
      <s:c r="Y52" s="77" t="str">
        <s:f>IF(B52="","",IF(ISBLANK(X52),"Недостаточно данных",IF(X52&gt;='04_Настройки'!$B$24,"Высокий",IF(X52&gt;='04_Настройки'!$B$25,"Средний","Низкий"))))</s:f>
        <s:v/>
      </s:c>
      <s:c r="Z52" s="80">
        <s:f t="shared" si="8"/>
        <s:v>42</s:v>
      </s:c>
      <s:c r="AA52" s="93" t="str">
        <s:f>IF(B52="","",IF(S52&gt;1,"Проверить и объединить дубли",IF(W52&lt;'04_Настройки'!$B$26,"Дополнить исходные данные",IF(AND(M52&lt;&gt;"",M52&lt;=2),"Проверить соответствие запросу и бизнесу",IF(AND(G52&lt;&gt;"",G52&lt;=IF(J52="",'04_Настройки'!$B$14,J52)),"Удерживать позицию и обновлять контент",IF(Y52="Высокий",IF(O52="","Создать или назначить посадочную страницу","Оптимизировать страницу и усилить содержание"),IF(Y52="Средний","Включить в контент-план","Наблюдать или отложить")))))))</s:f>
        <s:v/>
      </s:c>
    </s:row>
    <s:row r="53" ht="22.5" customHeight="1">
      <s:c r="A53" s="70" t="str">
        <s:f t="shared" si="1"/>
        <s:v/>
      </s:c>
      <s:c r="B53" s="71"/>
      <s:c r="C53" s="71"/>
      <s:c r="D53" s="71"/>
      <s:c r="E53" s="95"/>
      <s:c r="F53" s="77" t="str">
        <s:f>IF(ISBLANK(E53),"",IF(E53&gt;='04_Настройки'!$B$11,"ВЧ",IF(E53&gt;='04_Настройки'!$B$12,"СЧ","НЧ")))</s:f>
      </s:c>
      <s:c r="G53" s="78"/>
      <s:c r="H53" s="78"/>
      <s:c r="I53" s="80" t="str">
        <s:f t="shared" si="2"/>
        <s:v/>
      </s:c>
      <s:c r="J53" s="78"/>
      <s:c r="K53" s="81"/>
      <s:c r="L53" s="78"/>
      <s:c r="M53" s="78"/>
      <s:c r="N53" s="78"/>
      <s:c r="O53" s="83"/>
      <s:c r="P53" s="84"/>
      <s:c r="Q53" s="84"/>
      <s:c r="R53" s="77" t="str">
        <s:f t="shared" si="3"/>
        <s:v/>
      </s:c>
      <s:c r="S53" s="85" t="str">
        <s:f t="shared" si="4"/>
        <s:v/>
      </s:c>
      <s:c r="T53" s="85" t="str">
        <s:f t="shared" si="5"/>
        <s:v/>
      </s:c>
      <s:c r="U53" s="85" t="str">
        <s:f>IF(OR(B53="",G53=""),"",ROUND(MAX(0,MIN(100,(G53-IF(J53="",'04_Настройки'!$B$14,J53))/(100-IF(J53="",'04_Настройки'!$B$14,J53))*100)),1))</s:f>
        <s:v/>
      </s:c>
      <s:c r="V53" s="85" t="str">
        <s:f t="shared" si="6"/>
        <s:v/>
      </s:c>
      <s:c r="W53" s="88" t="str">
        <s:f t="shared" si="7"/>
        <s:v/>
      </s:c>
      <s:c r="X53" s="85" t="str">
        <s:f>IF(B53="","",IF(W53&lt;'04_Настройки'!$B$26,"",ROUND((IF(ISBLANK(T53),0,T53*'04_Настройки'!$B$16)+IF(ISBLANK(U53),0,U53*'04_Настройки'!$B$17)+IF(ISBLANK(V53),0,V53*'04_Настройки'!$B$18)+IF(ISBLANK(M53),0,M53/5*100*'04_Настройки'!$B$19)+IF(ISBLANK(N53),0,N53/5*100*'04_Настройки'!$B$20))/(IF(ISBLANK(T53),0,'04_Настройки'!$B$16)+IF(ISBLANK(U53),0,'04_Настройки'!$B$17)+IF(ISBLANK(V53),0,'04_Настройки'!$B$18)+IF(ISBLANK(M53),0,'04_Настройки'!$B$19)+IF(ISBLANK(N53),0,'04_Настройки'!$B$20)),1)))</s:f>
        <s:v/>
      </s:c>
      <s:c r="Y53" s="77" t="str">
        <s:f>IF(B53="","",IF(ISBLANK(X53),"Недостаточно данных",IF(X53&gt;='04_Настройки'!$B$24,"Высокий",IF(X53&gt;='04_Настройки'!$B$25,"Средний","Низкий"))))</s:f>
        <s:v/>
      </s:c>
      <s:c r="Z53" s="80">
        <s:f t="shared" si="8"/>
        <s:v>43</s:v>
      </s:c>
      <s:c r="AA53" s="93" t="str">
        <s:f>IF(B53="","",IF(S53&gt;1,"Проверить и объединить дубли",IF(W53&lt;'04_Настройки'!$B$26,"Дополнить исходные данные",IF(AND(M53&lt;&gt;"",M53&lt;=2),"Проверить соответствие запросу и бизнесу",IF(AND(G53&lt;&gt;"",G53&lt;=IF(J53="",'04_Настройки'!$B$14,J53)),"Удерживать позицию и обновлять контент",IF(Y53="Высокий",IF(O53="","Создать или назначить посадочную страницу","Оптимизировать страницу и усилить содержание"),IF(Y53="Средний","Включить в контент-план","Наблюдать или отложить")))))))</s:f>
        <s:v/>
      </s:c>
    </s:row>
    <s:row r="54" ht="22.5" customHeight="1">
      <s:c r="A54" s="70" t="str">
        <s:f t="shared" si="1"/>
        <s:v/>
      </s:c>
      <s:c r="B54" s="71"/>
      <s:c r="C54" s="71"/>
      <s:c r="D54" s="71"/>
      <s:c r="E54" s="95"/>
      <s:c r="F54" s="77" t="str">
        <s:f>IF(ISBLANK(E54),"",IF(E54&gt;='04_Настройки'!$B$11,"ВЧ",IF(E54&gt;='04_Настройки'!$B$12,"СЧ","НЧ")))</s:f>
      </s:c>
      <s:c r="G54" s="78"/>
      <s:c r="H54" s="78"/>
      <s:c r="I54" s="80" t="str">
        <s:f t="shared" si="2"/>
        <s:v/>
      </s:c>
      <s:c r="J54" s="78"/>
      <s:c r="K54" s="81"/>
      <s:c r="L54" s="78"/>
      <s:c r="M54" s="78"/>
      <s:c r="N54" s="78"/>
      <s:c r="O54" s="83"/>
      <s:c r="P54" s="84"/>
      <s:c r="Q54" s="84"/>
      <s:c r="R54" s="77" t="str">
        <s:f t="shared" si="3"/>
        <s:v/>
      </s:c>
      <s:c r="S54" s="85" t="str">
        <s:f t="shared" si="4"/>
        <s:v/>
      </s:c>
      <s:c r="T54" s="85" t="str">
        <s:f t="shared" si="5"/>
        <s:v/>
      </s:c>
      <s:c r="U54" s="85" t="str">
        <s:f>IF(OR(B54="",G54=""),"",ROUND(MAX(0,MIN(100,(G54-IF(J54="",'04_Настройки'!$B$14,J54))/(100-IF(J54="",'04_Настройки'!$B$14,J54))*100)),1))</s:f>
        <s:v/>
      </s:c>
      <s:c r="V54" s="85" t="str">
        <s:f t="shared" si="6"/>
        <s:v/>
      </s:c>
      <s:c r="W54" s="88" t="str">
        <s:f t="shared" si="7"/>
        <s:v/>
      </s:c>
      <s:c r="X54" s="85" t="str">
        <s:f>IF(B54="","",IF(W54&lt;'04_Настройки'!$B$26,"",ROUND((IF(ISBLANK(T54),0,T54*'04_Настройки'!$B$16)+IF(ISBLANK(U54),0,U54*'04_Настройки'!$B$17)+IF(ISBLANK(V54),0,V54*'04_Настройки'!$B$18)+IF(ISBLANK(M54),0,M54/5*100*'04_Настройки'!$B$19)+IF(ISBLANK(N54),0,N54/5*100*'04_Настройки'!$B$20))/(IF(ISBLANK(T54),0,'04_Настройки'!$B$16)+IF(ISBLANK(U54),0,'04_Настройки'!$B$17)+IF(ISBLANK(V54),0,'04_Настройки'!$B$18)+IF(ISBLANK(M54),0,'04_Настройки'!$B$19)+IF(ISBLANK(N54),0,'04_Настройки'!$B$20)),1)))</s:f>
        <s:v/>
      </s:c>
      <s:c r="Y54" s="77" t="str">
        <s:f>IF(B54="","",IF(ISBLANK(X54),"Недостаточно данных",IF(X54&gt;='04_Настройки'!$B$24,"Высокий",IF(X54&gt;='04_Настройки'!$B$25,"Средний","Низкий"))))</s:f>
        <s:v/>
      </s:c>
      <s:c r="Z54" s="80">
        <s:f t="shared" si="8"/>
        <s:v>44</s:v>
      </s:c>
      <s:c r="AA54" s="93" t="str">
        <s:f>IF(B54="","",IF(S54&gt;1,"Проверить и объединить дубли",IF(W54&lt;'04_Настройки'!$B$26,"Дополнить исходные данные",IF(AND(M54&lt;&gt;"",M54&lt;=2),"Проверить соответствие запросу и бизнесу",IF(AND(G54&lt;&gt;"",G54&lt;=IF(J54="",'04_Настройки'!$B$14,J54)),"Удерживать позицию и обновлять контент",IF(Y54="Высокий",IF(O54="","Создать или назначить посадочную страницу","Оптимизировать страницу и усилить содержание"),IF(Y54="Средний","Включить в контент-план","Наблюдать или отложить")))))))</s:f>
        <s:v/>
      </s:c>
    </s:row>
    <s:row r="55" ht="22.5" customHeight="1">
      <s:c r="A55" s="70" t="str">
        <s:f t="shared" si="1"/>
        <s:v/>
      </s:c>
      <s:c r="B55" s="71"/>
      <s:c r="C55" s="71"/>
      <s:c r="D55" s="71"/>
      <s:c r="E55" s="95"/>
      <s:c r="F55" s="77" t="str">
        <s:f>IF(ISBLANK(E55),"",IF(E55&gt;='04_Настройки'!$B$11,"ВЧ",IF(E55&gt;='04_Настройки'!$B$12,"СЧ","НЧ")))</s:f>
      </s:c>
      <s:c r="G55" s="78"/>
      <s:c r="H55" s="78"/>
      <s:c r="I55" s="80" t="str">
        <s:f t="shared" si="2"/>
        <s:v/>
      </s:c>
      <s:c r="J55" s="78"/>
      <s:c r="K55" s="81"/>
      <s:c r="L55" s="78"/>
      <s:c r="M55" s="78"/>
      <s:c r="N55" s="78"/>
      <s:c r="O55" s="83"/>
      <s:c r="P55" s="84"/>
      <s:c r="Q55" s="84"/>
      <s:c r="R55" s="77" t="str">
        <s:f t="shared" si="3"/>
        <s:v/>
      </s:c>
      <s:c r="S55" s="85" t="str">
        <s:f t="shared" si="4"/>
        <s:v/>
      </s:c>
      <s:c r="T55" s="85" t="str">
        <s:f t="shared" si="5"/>
        <s:v/>
      </s:c>
      <s:c r="U55" s="85" t="str">
        <s:f>IF(OR(B55="",G55=""),"",ROUND(MAX(0,MIN(100,(G55-IF(J55="",'04_Настройки'!$B$14,J55))/(100-IF(J55="",'04_Настройки'!$B$14,J55))*100)),1))</s:f>
        <s:v/>
      </s:c>
      <s:c r="V55" s="85" t="str">
        <s:f t="shared" si="6"/>
        <s:v/>
      </s:c>
      <s:c r="W55" s="88" t="str">
        <s:f t="shared" si="7"/>
        <s:v/>
      </s:c>
      <s:c r="X55" s="85" t="str">
        <s:f>IF(B55="","",IF(W55&lt;'04_Настройки'!$B$26,"",ROUND((IF(ISBLANK(T55),0,T55*'04_Настройки'!$B$16)+IF(ISBLANK(U55),0,U55*'04_Настройки'!$B$17)+IF(ISBLANK(V55),0,V55*'04_Настройки'!$B$18)+IF(ISBLANK(M55),0,M55/5*100*'04_Настройки'!$B$19)+IF(ISBLANK(N55),0,N55/5*100*'04_Настройки'!$B$20))/(IF(ISBLANK(T55),0,'04_Настройки'!$B$16)+IF(ISBLANK(U55),0,'04_Настройки'!$B$17)+IF(ISBLANK(V55),0,'04_Настройки'!$B$18)+IF(ISBLANK(M55),0,'04_Настройки'!$B$19)+IF(ISBLANK(N55),0,'04_Настройки'!$B$20)),1)))</s:f>
        <s:v/>
      </s:c>
      <s:c r="Y55" s="77" t="str">
        <s:f>IF(B55="","",IF(ISBLANK(X55),"Недостаточно данных",IF(X55&gt;='04_Настройки'!$B$24,"Высокий",IF(X55&gt;='04_Настройки'!$B$25,"Средний","Низкий"))))</s:f>
        <s:v/>
      </s:c>
      <s:c r="Z55" s="80">
        <s:f t="shared" si="8"/>
        <s:v>45</s:v>
      </s:c>
      <s:c r="AA55" s="93" t="str">
        <s:f>IF(B55="","",IF(S55&gt;1,"Проверить и объединить дубли",IF(W55&lt;'04_Настройки'!$B$26,"Дополнить исходные данные",IF(AND(M55&lt;&gt;"",M55&lt;=2),"Проверить соответствие запросу и бизнесу",IF(AND(G55&lt;&gt;"",G55&lt;=IF(J55="",'04_Настройки'!$B$14,J55)),"Удерживать позицию и обновлять контент",IF(Y55="Высокий",IF(O55="","Создать или назначить посадочную страницу","Оптимизировать страницу и усилить содержание"),IF(Y55="Средний","Включить в контент-план","Наблюдать или отложить")))))))</s:f>
        <s:v/>
      </s:c>
    </s:row>
    <s:row r="56" ht="22.5" customHeight="1">
      <s:c r="A56" s="70" t="str">
        <s:f t="shared" si="1"/>
        <s:v/>
      </s:c>
      <s:c r="B56" s="71"/>
      <s:c r="C56" s="71"/>
      <s:c r="D56" s="71"/>
      <s:c r="E56" s="95"/>
      <s:c r="F56" s="77" t="str">
        <s:f>IF(ISBLANK(E56),"",IF(E56&gt;='04_Настройки'!$B$11,"ВЧ",IF(E56&gt;='04_Настройки'!$B$12,"СЧ","НЧ")))</s:f>
      </s:c>
      <s:c r="G56" s="78"/>
      <s:c r="H56" s="78"/>
      <s:c r="I56" s="80" t="str">
        <s:f t="shared" si="2"/>
        <s:v/>
      </s:c>
      <s:c r="J56" s="78"/>
      <s:c r="K56" s="81"/>
      <s:c r="L56" s="78"/>
      <s:c r="M56" s="78"/>
      <s:c r="N56" s="78"/>
      <s:c r="O56" s="83"/>
      <s:c r="P56" s="84"/>
      <s:c r="Q56" s="84"/>
      <s:c r="R56" s="77" t="str">
        <s:f t="shared" si="3"/>
        <s:v/>
      </s:c>
      <s:c r="S56" s="85" t="str">
        <s:f t="shared" si="4"/>
        <s:v/>
      </s:c>
      <s:c r="T56" s="85" t="str">
        <s:f t="shared" si="5"/>
        <s:v/>
      </s:c>
      <s:c r="U56" s="85" t="str">
        <s:f>IF(OR(B56="",G56=""),"",ROUND(MAX(0,MIN(100,(G56-IF(J56="",'04_Настройки'!$B$14,J56))/(100-IF(J56="",'04_Настройки'!$B$14,J56))*100)),1))</s:f>
        <s:v/>
      </s:c>
      <s:c r="V56" s="85" t="str">
        <s:f t="shared" si="6"/>
        <s:v/>
      </s:c>
      <s:c r="W56" s="88" t="str">
        <s:f t="shared" si="7"/>
        <s:v/>
      </s:c>
      <s:c r="X56" s="85" t="str">
        <s:f>IF(B56="","",IF(W56&lt;'04_Настройки'!$B$26,"",ROUND((IF(ISBLANK(T56),0,T56*'04_Настройки'!$B$16)+IF(ISBLANK(U56),0,U56*'04_Настройки'!$B$17)+IF(ISBLANK(V56),0,V56*'04_Настройки'!$B$18)+IF(ISBLANK(M56),0,M56/5*100*'04_Настройки'!$B$19)+IF(ISBLANK(N56),0,N56/5*100*'04_Настройки'!$B$20))/(IF(ISBLANK(T56),0,'04_Настройки'!$B$16)+IF(ISBLANK(U56),0,'04_Настройки'!$B$17)+IF(ISBLANK(V56),0,'04_Настройки'!$B$18)+IF(ISBLANK(M56),0,'04_Настройки'!$B$19)+IF(ISBLANK(N56),0,'04_Настройки'!$B$20)),1)))</s:f>
        <s:v/>
      </s:c>
      <s:c r="Y56" s="77" t="str">
        <s:f>IF(B56="","",IF(ISBLANK(X56),"Недостаточно данных",IF(X56&gt;='04_Настройки'!$B$24,"Высокий",IF(X56&gt;='04_Настройки'!$B$25,"Средний","Низкий"))))</s:f>
        <s:v/>
      </s:c>
      <s:c r="Z56" s="80">
        <s:f t="shared" si="8"/>
        <s:v>46</s:v>
      </s:c>
      <s:c r="AA56" s="93" t="str">
        <s:f>IF(B56="","",IF(S56&gt;1,"Проверить и объединить дубли",IF(W56&lt;'04_Настройки'!$B$26,"Дополнить исходные данные",IF(AND(M56&lt;&gt;"",M56&lt;=2),"Проверить соответствие запросу и бизнесу",IF(AND(G56&lt;&gt;"",G56&lt;=IF(J56="",'04_Настройки'!$B$14,J56)),"Удерживать позицию и обновлять контент",IF(Y56="Высокий",IF(O56="","Создать или назначить посадочную страницу","Оптимизировать страницу и усилить содержание"),IF(Y56="Средний","Включить в контент-план","Наблюдать или отложить")))))))</s:f>
        <s:v/>
      </s:c>
    </s:row>
    <s:row r="57" ht="22.5" customHeight="1">
      <s:c r="A57" s="70" t="str">
        <s:f t="shared" si="1"/>
        <s:v/>
      </s:c>
      <s:c r="B57" s="71"/>
      <s:c r="C57" s="71"/>
      <s:c r="D57" s="71"/>
      <s:c r="E57" s="95"/>
      <s:c r="F57" s="77" t="str">
        <s:f>IF(ISBLANK(E57),"",IF(E57&gt;='04_Настройки'!$B$11,"ВЧ",IF(E57&gt;='04_Настройки'!$B$12,"СЧ","НЧ")))</s:f>
      </s:c>
      <s:c r="G57" s="78"/>
      <s:c r="H57" s="78"/>
      <s:c r="I57" s="80" t="str">
        <s:f t="shared" si="2"/>
        <s:v/>
      </s:c>
      <s:c r="J57" s="78"/>
      <s:c r="K57" s="81"/>
      <s:c r="L57" s="78"/>
      <s:c r="M57" s="78"/>
      <s:c r="N57" s="78"/>
      <s:c r="O57" s="83"/>
      <s:c r="P57" s="84"/>
      <s:c r="Q57" s="84"/>
      <s:c r="R57" s="77" t="str">
        <s:f t="shared" si="3"/>
        <s:v/>
      </s:c>
      <s:c r="S57" s="85" t="str">
        <s:f t="shared" si="4"/>
        <s:v/>
      </s:c>
      <s:c r="T57" s="85" t="str">
        <s:f t="shared" si="5"/>
        <s:v/>
      </s:c>
      <s:c r="U57" s="85" t="str">
        <s:f>IF(OR(B57="",G57=""),"",ROUND(MAX(0,MIN(100,(G57-IF(J57="",'04_Настройки'!$B$14,J57))/(100-IF(J57="",'04_Настройки'!$B$14,J57))*100)),1))</s:f>
        <s:v/>
      </s:c>
      <s:c r="V57" s="85" t="str">
        <s:f t="shared" si="6"/>
        <s:v/>
      </s:c>
      <s:c r="W57" s="88" t="str">
        <s:f t="shared" si="7"/>
        <s:v/>
      </s:c>
      <s:c r="X57" s="85" t="str">
        <s:f>IF(B57="","",IF(W57&lt;'04_Настройки'!$B$26,"",ROUND((IF(ISBLANK(T57),0,T57*'04_Настройки'!$B$16)+IF(ISBLANK(U57),0,U57*'04_Настройки'!$B$17)+IF(ISBLANK(V57),0,V57*'04_Настройки'!$B$18)+IF(ISBLANK(M57),0,M57/5*100*'04_Настройки'!$B$19)+IF(ISBLANK(N57),0,N57/5*100*'04_Настройки'!$B$20))/(IF(ISBLANK(T57),0,'04_Настройки'!$B$16)+IF(ISBLANK(U57),0,'04_Настройки'!$B$17)+IF(ISBLANK(V57),0,'04_Настройки'!$B$18)+IF(ISBLANK(M57),0,'04_Настройки'!$B$19)+IF(ISBLANK(N57),0,'04_Настройки'!$B$20)),1)))</s:f>
        <s:v/>
      </s:c>
      <s:c r="Y57" s="77" t="str">
        <s:f>IF(B57="","",IF(ISBLANK(X57),"Недостаточно данных",IF(X57&gt;='04_Настройки'!$B$24,"Высокий",IF(X57&gt;='04_Настройки'!$B$25,"Средний","Низкий"))))</s:f>
        <s:v/>
      </s:c>
      <s:c r="Z57" s="80">
        <s:f t="shared" si="8"/>
        <s:v>47</s:v>
      </s:c>
      <s:c r="AA57" s="93" t="str">
        <s:f>IF(B57="","",IF(S57&gt;1,"Проверить и объединить дубли",IF(W57&lt;'04_Настройки'!$B$26,"Дополнить исходные данные",IF(AND(M57&lt;&gt;"",M57&lt;=2),"Проверить соответствие запросу и бизнесу",IF(AND(G57&lt;&gt;"",G57&lt;=IF(J57="",'04_Настройки'!$B$14,J57)),"Удерживать позицию и обновлять контент",IF(Y57="Высокий",IF(O57="","Создать или назначить посадочную страницу","Оптимизировать страницу и усилить содержание"),IF(Y57="Средний","Включить в контент-план","Наблюдать или отложить")))))))</s:f>
        <s:v/>
      </s:c>
    </s:row>
    <s:row r="58" ht="22.5" customHeight="1">
      <s:c r="A58" s="70" t="str">
        <s:f t="shared" si="1"/>
        <s:v/>
      </s:c>
      <s:c r="B58" s="71"/>
      <s:c r="C58" s="71"/>
      <s:c r="D58" s="71"/>
      <s:c r="E58" s="95"/>
      <s:c r="F58" s="77" t="str">
        <s:f>IF(ISBLANK(E58),"",IF(E58&gt;='04_Настройки'!$B$11,"ВЧ",IF(E58&gt;='04_Настройки'!$B$12,"СЧ","НЧ")))</s:f>
      </s:c>
      <s:c r="G58" s="78"/>
      <s:c r="H58" s="78"/>
      <s:c r="I58" s="80" t="str">
        <s:f t="shared" si="2"/>
        <s:v/>
      </s:c>
      <s:c r="J58" s="78"/>
      <s:c r="K58" s="81"/>
      <s:c r="L58" s="78"/>
      <s:c r="M58" s="78"/>
      <s:c r="N58" s="78"/>
      <s:c r="O58" s="83"/>
      <s:c r="P58" s="84"/>
      <s:c r="Q58" s="84"/>
      <s:c r="R58" s="77" t="str">
        <s:f t="shared" si="3"/>
        <s:v/>
      </s:c>
      <s:c r="S58" s="85" t="str">
        <s:f t="shared" si="4"/>
        <s:v/>
      </s:c>
      <s:c r="T58" s="85" t="str">
        <s:f t="shared" si="5"/>
        <s:v/>
      </s:c>
      <s:c r="U58" s="85" t="str">
        <s:f>IF(OR(B58="",G58=""),"",ROUND(MAX(0,MIN(100,(G58-IF(J58="",'04_Настройки'!$B$14,J58))/(100-IF(J58="",'04_Настройки'!$B$14,J58))*100)),1))</s:f>
        <s:v/>
      </s:c>
      <s:c r="V58" s="85" t="str">
        <s:f t="shared" si="6"/>
        <s:v/>
      </s:c>
      <s:c r="W58" s="88" t="str">
        <s:f t="shared" si="7"/>
        <s:v/>
      </s:c>
      <s:c r="X58" s="85" t="str">
        <s:f>IF(B58="","",IF(W58&lt;'04_Настройки'!$B$26,"",ROUND((IF(ISBLANK(T58),0,T58*'04_Настройки'!$B$16)+IF(ISBLANK(U58),0,U58*'04_Настройки'!$B$17)+IF(ISBLANK(V58),0,V58*'04_Настройки'!$B$18)+IF(ISBLANK(M58),0,M58/5*100*'04_Настройки'!$B$19)+IF(ISBLANK(N58),0,N58/5*100*'04_Настройки'!$B$20))/(IF(ISBLANK(T58),0,'04_Настройки'!$B$16)+IF(ISBLANK(U58),0,'04_Настройки'!$B$17)+IF(ISBLANK(V58),0,'04_Настройки'!$B$18)+IF(ISBLANK(M58),0,'04_Настройки'!$B$19)+IF(ISBLANK(N58),0,'04_Настройки'!$B$20)),1)))</s:f>
        <s:v/>
      </s:c>
      <s:c r="Y58" s="77" t="str">
        <s:f>IF(B58="","",IF(ISBLANK(X58),"Недостаточно данных",IF(X58&gt;='04_Настройки'!$B$24,"Высокий",IF(X58&gt;='04_Настройки'!$B$25,"Средний","Низкий"))))</s:f>
        <s:v/>
      </s:c>
      <s:c r="Z58" s="80">
        <s:f t="shared" si="8"/>
        <s:v>48</s:v>
      </s:c>
      <s:c r="AA58" s="93" t="str">
        <s:f>IF(B58="","",IF(S58&gt;1,"Проверить и объединить дубли",IF(W58&lt;'04_Настройки'!$B$26,"Дополнить исходные данные",IF(AND(M58&lt;&gt;"",M58&lt;=2),"Проверить соответствие запросу и бизнесу",IF(AND(G58&lt;&gt;"",G58&lt;=IF(J58="",'04_Настройки'!$B$14,J58)),"Удерживать позицию и обновлять контент",IF(Y58="Высокий",IF(O58="","Создать или назначить посадочную страницу","Оптимизировать страницу и усилить содержание"),IF(Y58="Средний","Включить в контент-план","Наблюдать или отложить")))))))</s:f>
        <s:v/>
      </s:c>
    </s:row>
    <s:row r="59" ht="22.5" customHeight="1">
      <s:c r="A59" s="70" t="str">
        <s:f t="shared" si="1"/>
        <s:v/>
      </s:c>
      <s:c r="B59" s="71"/>
      <s:c r="C59" s="71"/>
      <s:c r="D59" s="71"/>
      <s:c r="E59" s="95"/>
      <s:c r="F59" s="77" t="str">
        <s:f>IF(ISBLANK(E59),"",IF(E59&gt;='04_Настройки'!$B$11,"ВЧ",IF(E59&gt;='04_Настройки'!$B$12,"СЧ","НЧ")))</s:f>
      </s:c>
      <s:c r="G59" s="78"/>
      <s:c r="H59" s="78"/>
      <s:c r="I59" s="80" t="str">
        <s:f t="shared" si="2"/>
        <s:v/>
      </s:c>
      <s:c r="J59" s="78"/>
      <s:c r="K59" s="81"/>
      <s:c r="L59" s="78"/>
      <s:c r="M59" s="78"/>
      <s:c r="N59" s="78"/>
      <s:c r="O59" s="83"/>
      <s:c r="P59" s="84"/>
      <s:c r="Q59" s="84"/>
      <s:c r="R59" s="77" t="str">
        <s:f t="shared" si="3"/>
        <s:v/>
      </s:c>
      <s:c r="S59" s="85" t="str">
        <s:f t="shared" si="4"/>
        <s:v/>
      </s:c>
      <s:c r="T59" s="85" t="str">
        <s:f t="shared" si="5"/>
        <s:v/>
      </s:c>
      <s:c r="U59" s="85" t="str">
        <s:f>IF(OR(B59="",G59=""),"",ROUND(MAX(0,MIN(100,(G59-IF(J59="",'04_Настройки'!$B$14,J59))/(100-IF(J59="",'04_Настройки'!$B$14,J59))*100)),1))</s:f>
        <s:v/>
      </s:c>
      <s:c r="V59" s="85" t="str">
        <s:f t="shared" si="6"/>
        <s:v/>
      </s:c>
      <s:c r="W59" s="88" t="str">
        <s:f t="shared" si="7"/>
        <s:v/>
      </s:c>
      <s:c r="X59" s="85" t="str">
        <s:f>IF(B59="","",IF(W59&lt;'04_Настройки'!$B$26,"",ROUND((IF(ISBLANK(T59),0,T59*'04_Настройки'!$B$16)+IF(ISBLANK(U59),0,U59*'04_Настройки'!$B$17)+IF(ISBLANK(V59),0,V59*'04_Настройки'!$B$18)+IF(ISBLANK(M59),0,M59/5*100*'04_Настройки'!$B$19)+IF(ISBLANK(N59),0,N59/5*100*'04_Настройки'!$B$20))/(IF(ISBLANK(T59),0,'04_Настройки'!$B$16)+IF(ISBLANK(U59),0,'04_Настройки'!$B$17)+IF(ISBLANK(V59),0,'04_Настройки'!$B$18)+IF(ISBLANK(M59),0,'04_Настройки'!$B$19)+IF(ISBLANK(N59),0,'04_Настройки'!$B$20)),1)))</s:f>
        <s:v/>
      </s:c>
      <s:c r="Y59" s="77" t="str">
        <s:f>IF(B59="","",IF(ISBLANK(X59),"Недостаточно данных",IF(X59&gt;='04_Настройки'!$B$24,"Высокий",IF(X59&gt;='04_Настройки'!$B$25,"Средний","Низкий"))))</s:f>
        <s:v/>
      </s:c>
      <s:c r="Z59" s="80">
        <s:f t="shared" si="8"/>
        <s:v>49</s:v>
      </s:c>
      <s:c r="AA59" s="93" t="str">
        <s:f>IF(B59="","",IF(S59&gt;1,"Проверить и объединить дубли",IF(W59&lt;'04_Настройки'!$B$26,"Дополнить исходные данные",IF(AND(M59&lt;&gt;"",M59&lt;=2),"Проверить соответствие запросу и бизнесу",IF(AND(G59&lt;&gt;"",G59&lt;=IF(J59="",'04_Настройки'!$B$14,J59)),"Удерживать позицию и обновлять контент",IF(Y59="Высокий",IF(O59="","Создать или назначить посадочную страницу","Оптимизировать страницу и усилить содержание"),IF(Y59="Средний","Включить в контент-план","Наблюдать или отложить")))))))</s:f>
        <s:v/>
      </s:c>
    </s:row>
    <s:row r="60" ht="22.5" customHeight="1">
      <s:c r="A60" s="70" t="str">
        <s:f t="shared" si="1"/>
        <s:v/>
      </s:c>
      <s:c r="B60" s="71"/>
      <s:c r="C60" s="71"/>
      <s:c r="D60" s="71"/>
      <s:c r="E60" s="95"/>
      <s:c r="F60" s="77" t="str">
        <s:f>IF(ISBLANK(E60),"",IF(E60&gt;='04_Настройки'!$B$11,"ВЧ",IF(E60&gt;='04_Настройки'!$B$12,"СЧ","НЧ")))</s:f>
      </s:c>
      <s:c r="G60" s="78"/>
      <s:c r="H60" s="78"/>
      <s:c r="I60" s="80" t="str">
        <s:f t="shared" si="2"/>
        <s:v/>
      </s:c>
      <s:c r="J60" s="78"/>
      <s:c r="K60" s="81"/>
      <s:c r="L60" s="78"/>
      <s:c r="M60" s="78"/>
      <s:c r="N60" s="78"/>
      <s:c r="O60" s="83"/>
      <s:c r="P60" s="84"/>
      <s:c r="Q60" s="84"/>
      <s:c r="R60" s="77" t="str">
        <s:f t="shared" si="3"/>
        <s:v/>
      </s:c>
      <s:c r="S60" s="85" t="str">
        <s:f t="shared" si="4"/>
        <s:v/>
      </s:c>
      <s:c r="T60" s="85" t="str">
        <s:f t="shared" si="5"/>
        <s:v/>
      </s:c>
      <s:c r="U60" s="85" t="str">
        <s:f>IF(OR(B60="",G60=""),"",ROUND(MAX(0,MIN(100,(G60-IF(J60="",'04_Настройки'!$B$14,J60))/(100-IF(J60="",'04_Настройки'!$B$14,J60))*100)),1))</s:f>
        <s:v/>
      </s:c>
      <s:c r="V60" s="85" t="str">
        <s:f t="shared" si="6"/>
        <s:v/>
      </s:c>
      <s:c r="W60" s="88" t="str">
        <s:f t="shared" si="7"/>
        <s:v/>
      </s:c>
      <s:c r="X60" s="85" t="str">
        <s:f>IF(B60="","",IF(W60&lt;'04_Настройки'!$B$26,"",ROUND((IF(ISBLANK(T60),0,T60*'04_Настройки'!$B$16)+IF(ISBLANK(U60),0,U60*'04_Настройки'!$B$17)+IF(ISBLANK(V60),0,V60*'04_Настройки'!$B$18)+IF(ISBLANK(M60),0,M60/5*100*'04_Настройки'!$B$19)+IF(ISBLANK(N60),0,N60/5*100*'04_Настройки'!$B$20))/(IF(ISBLANK(T60),0,'04_Настройки'!$B$16)+IF(ISBLANK(U60),0,'04_Настройки'!$B$17)+IF(ISBLANK(V60),0,'04_Настройки'!$B$18)+IF(ISBLANK(M60),0,'04_Настройки'!$B$19)+IF(ISBLANK(N60),0,'04_Настройки'!$B$20)),1)))</s:f>
        <s:v/>
      </s:c>
      <s:c r="Y60" s="77" t="str">
        <s:f>IF(B60="","",IF(ISBLANK(X60),"Недостаточно данных",IF(X60&gt;='04_Настройки'!$B$24,"Высокий",IF(X60&gt;='04_Настройки'!$B$25,"Средний","Низкий"))))</s:f>
        <s:v/>
      </s:c>
      <s:c r="Z60" s="80">
        <s:f t="shared" si="8"/>
        <s:v>50</s:v>
      </s:c>
      <s:c r="AA60" s="93" t="str">
        <s:f>IF(B60="","",IF(S60&gt;1,"Проверить и объединить дубли",IF(W60&lt;'04_Настройки'!$B$26,"Дополнить исходные данные",IF(AND(M60&lt;&gt;"",M60&lt;=2),"Проверить соответствие запросу и бизнесу",IF(AND(G60&lt;&gt;"",G60&lt;=IF(J60="",'04_Настройки'!$B$14,J60)),"Удерживать позицию и обновлять контент",IF(Y60="Высокий",IF(O60="","Создать или назначить посадочную страницу","Оптимизировать страницу и усилить содержание"),IF(Y60="Средний","Включить в контент-план","Наблюдать или отложить")))))))</s:f>
        <s:v/>
      </s:c>
    </s:row>
    <s:row r="61" ht="22.5" customHeight="1">
      <s:c r="A61" s="70" t="str">
        <s:f t="shared" si="1"/>
        <s:v/>
      </s:c>
      <s:c r="B61" s="71"/>
      <s:c r="C61" s="71"/>
      <s:c r="D61" s="71"/>
      <s:c r="E61" s="95"/>
      <s:c r="F61" s="77" t="str">
        <s:f>IF(ISBLANK(E61),"",IF(E61&gt;='04_Настройки'!$B$11,"ВЧ",IF(E61&gt;='04_Настройки'!$B$12,"СЧ","НЧ")))</s:f>
      </s:c>
      <s:c r="G61" s="78"/>
      <s:c r="H61" s="78"/>
      <s:c r="I61" s="80" t="str">
        <s:f t="shared" si="2"/>
        <s:v/>
      </s:c>
      <s:c r="J61" s="78"/>
      <s:c r="K61" s="81"/>
      <s:c r="L61" s="78"/>
      <s:c r="M61" s="78"/>
      <s:c r="N61" s="78"/>
      <s:c r="O61" s="83"/>
      <s:c r="P61" s="84"/>
      <s:c r="Q61" s="84"/>
      <s:c r="R61" s="77" t="str">
        <s:f t="shared" si="3"/>
        <s:v/>
      </s:c>
      <s:c r="S61" s="85" t="str">
        <s:f t="shared" si="4"/>
        <s:v/>
      </s:c>
      <s:c r="T61" s="85" t="str">
        <s:f t="shared" si="5"/>
        <s:v/>
      </s:c>
      <s:c r="U61" s="85" t="str">
        <s:f>IF(OR(B61="",G61=""),"",ROUND(MAX(0,MIN(100,(G61-IF(J61="",'04_Настройки'!$B$14,J61))/(100-IF(J61="",'04_Настройки'!$B$14,J61))*100)),1))</s:f>
        <s:v/>
      </s:c>
      <s:c r="V61" s="85" t="str">
        <s:f t="shared" si="6"/>
        <s:v/>
      </s:c>
      <s:c r="W61" s="88" t="str">
        <s:f t="shared" si="7"/>
        <s:v/>
      </s:c>
      <s:c r="X61" s="85" t="str">
        <s:f>IF(B61="","",IF(W61&lt;'04_Настройки'!$B$26,"",ROUND((IF(ISBLANK(T61),0,T61*'04_Настройки'!$B$16)+IF(ISBLANK(U61),0,U61*'04_Настройки'!$B$17)+IF(ISBLANK(V61),0,V61*'04_Настройки'!$B$18)+IF(ISBLANK(M61),0,M61/5*100*'04_Настройки'!$B$19)+IF(ISBLANK(N61),0,N61/5*100*'04_Настройки'!$B$20))/(IF(ISBLANK(T61),0,'04_Настройки'!$B$16)+IF(ISBLANK(U61),0,'04_Настройки'!$B$17)+IF(ISBLANK(V61),0,'04_Настройки'!$B$18)+IF(ISBLANK(M61),0,'04_Настройки'!$B$19)+IF(ISBLANK(N61),0,'04_Настройки'!$B$20)),1)))</s:f>
        <s:v/>
      </s:c>
      <s:c r="Y61" s="77" t="str">
        <s:f>IF(B61="","",IF(ISBLANK(X61),"Недостаточно данных",IF(X61&gt;='04_Настройки'!$B$24,"Высокий",IF(X61&gt;='04_Настройки'!$B$25,"Средний","Низкий"))))</s:f>
        <s:v/>
      </s:c>
      <s:c r="Z61" s="80">
        <s:f t="shared" si="8"/>
        <s:v>51</s:v>
      </s:c>
      <s:c r="AA61" s="93" t="str">
        <s:f>IF(B61="","",IF(S61&gt;1,"Проверить и объединить дубли",IF(W61&lt;'04_Настройки'!$B$26,"Дополнить исходные данные",IF(AND(M61&lt;&gt;"",M61&lt;=2),"Проверить соответствие запросу и бизнесу",IF(AND(G61&lt;&gt;"",G61&lt;=IF(J61="",'04_Настройки'!$B$14,J61)),"Удерживать позицию и обновлять контент",IF(Y61="Высокий",IF(O61="","Создать или назначить посадочную страницу","Оптимизировать страницу и усилить содержание"),IF(Y61="Средний","Включить в контент-план","Наблюдать или отложить")))))))</s:f>
        <s:v/>
      </s:c>
    </s:row>
    <s:row r="62" ht="22.5" customHeight="1">
      <s:c r="A62" s="70" t="str">
        <s:f t="shared" si="1"/>
        <s:v/>
      </s:c>
      <s:c r="B62" s="71"/>
      <s:c r="C62" s="71"/>
      <s:c r="D62" s="71"/>
      <s:c r="E62" s="95"/>
      <s:c r="F62" s="77" t="str">
        <s:f>IF(ISBLANK(E62),"",IF(E62&gt;='04_Настройки'!$B$11,"ВЧ",IF(E62&gt;='04_Настройки'!$B$12,"СЧ","НЧ")))</s:f>
      </s:c>
      <s:c r="G62" s="78"/>
      <s:c r="H62" s="78"/>
      <s:c r="I62" s="80" t="str">
        <s:f t="shared" si="2"/>
        <s:v/>
      </s:c>
      <s:c r="J62" s="78"/>
      <s:c r="K62" s="81"/>
      <s:c r="L62" s="78"/>
      <s:c r="M62" s="78"/>
      <s:c r="N62" s="78"/>
      <s:c r="O62" s="83"/>
      <s:c r="P62" s="84"/>
      <s:c r="Q62" s="84"/>
      <s:c r="R62" s="77" t="str">
        <s:f t="shared" si="3"/>
        <s:v/>
      </s:c>
      <s:c r="S62" s="85" t="str">
        <s:f t="shared" si="4"/>
        <s:v/>
      </s:c>
      <s:c r="T62" s="85" t="str">
        <s:f t="shared" si="5"/>
        <s:v/>
      </s:c>
      <s:c r="U62" s="85" t="str">
        <s:f>IF(OR(B62="",G62=""),"",ROUND(MAX(0,MIN(100,(G62-IF(J62="",'04_Настройки'!$B$14,J62))/(100-IF(J62="",'04_Настройки'!$B$14,J62))*100)),1))</s:f>
        <s:v/>
      </s:c>
      <s:c r="V62" s="85" t="str">
        <s:f t="shared" si="6"/>
        <s:v/>
      </s:c>
      <s:c r="W62" s="88" t="str">
        <s:f t="shared" si="7"/>
        <s:v/>
      </s:c>
      <s:c r="X62" s="85" t="str">
        <s:f>IF(B62="","",IF(W62&lt;'04_Настройки'!$B$26,"",ROUND((IF(ISBLANK(T62),0,T62*'04_Настройки'!$B$16)+IF(ISBLANK(U62),0,U62*'04_Настройки'!$B$17)+IF(ISBLANK(V62),0,V62*'04_Настройки'!$B$18)+IF(ISBLANK(M62),0,M62/5*100*'04_Настройки'!$B$19)+IF(ISBLANK(N62),0,N62/5*100*'04_Настройки'!$B$20))/(IF(ISBLANK(T62),0,'04_Настройки'!$B$16)+IF(ISBLANK(U62),0,'04_Настройки'!$B$17)+IF(ISBLANK(V62),0,'04_Настройки'!$B$18)+IF(ISBLANK(M62),0,'04_Настройки'!$B$19)+IF(ISBLANK(N62),0,'04_Настройки'!$B$20)),1)))</s:f>
        <s:v/>
      </s:c>
      <s:c r="Y62" s="77" t="str">
        <s:f>IF(B62="","",IF(ISBLANK(X62),"Недостаточно данных",IF(X62&gt;='04_Настройки'!$B$24,"Высокий",IF(X62&gt;='04_Настройки'!$B$25,"Средний","Низкий"))))</s:f>
        <s:v/>
      </s:c>
      <s:c r="Z62" s="80">
        <s:f t="shared" si="8"/>
        <s:v>52</s:v>
      </s:c>
      <s:c r="AA62" s="93" t="str">
        <s:f>IF(B62="","",IF(S62&gt;1,"Проверить и объединить дубли",IF(W62&lt;'04_Настройки'!$B$26,"Дополнить исходные данные",IF(AND(M62&lt;&gt;"",M62&lt;=2),"Проверить соответствие запросу и бизнесу",IF(AND(G62&lt;&gt;"",G62&lt;=IF(J62="",'04_Настройки'!$B$14,J62)),"Удерживать позицию и обновлять контент",IF(Y62="Высокий",IF(O62="","Создать или назначить посадочную страницу","Оптимизировать страницу и усилить содержание"),IF(Y62="Средний","Включить в контент-план","Наблюдать или отложить")))))))</s:f>
        <s:v/>
      </s:c>
    </s:row>
    <s:row r="63" ht="22.5" customHeight="1">
      <s:c r="A63" s="70" t="str">
        <s:f t="shared" si="1"/>
        <s:v/>
      </s:c>
      <s:c r="B63" s="71"/>
      <s:c r="C63" s="71"/>
      <s:c r="D63" s="71"/>
      <s:c r="E63" s="95"/>
      <s:c r="F63" s="77" t="str">
        <s:f>IF(ISBLANK(E63),"",IF(E63&gt;='04_Настройки'!$B$11,"ВЧ",IF(E63&gt;='04_Настройки'!$B$12,"СЧ","НЧ")))</s:f>
      </s:c>
      <s:c r="G63" s="78"/>
      <s:c r="H63" s="78"/>
      <s:c r="I63" s="80" t="str">
        <s:f t="shared" si="2"/>
        <s:v/>
      </s:c>
      <s:c r="J63" s="78"/>
      <s:c r="K63" s="81"/>
      <s:c r="L63" s="78"/>
      <s:c r="M63" s="78"/>
      <s:c r="N63" s="78"/>
      <s:c r="O63" s="83"/>
      <s:c r="P63" s="84"/>
      <s:c r="Q63" s="84"/>
      <s:c r="R63" s="77" t="str">
        <s:f t="shared" si="3"/>
        <s:v/>
      </s:c>
      <s:c r="S63" s="85" t="str">
        <s:f t="shared" si="4"/>
        <s:v/>
      </s:c>
      <s:c r="T63" s="85" t="str">
        <s:f t="shared" si="5"/>
        <s:v/>
      </s:c>
      <s:c r="U63" s="85" t="str">
        <s:f>IF(OR(B63="",G63=""),"",ROUND(MAX(0,MIN(100,(G63-IF(J63="",'04_Настройки'!$B$14,J63))/(100-IF(J63="",'04_Настройки'!$B$14,J63))*100)),1))</s:f>
        <s:v/>
      </s:c>
      <s:c r="V63" s="85" t="str">
        <s:f t="shared" si="6"/>
        <s:v/>
      </s:c>
      <s:c r="W63" s="88" t="str">
        <s:f t="shared" si="7"/>
        <s:v/>
      </s:c>
      <s:c r="X63" s="85" t="str">
        <s:f>IF(B63="","",IF(W63&lt;'04_Настройки'!$B$26,"",ROUND((IF(ISBLANK(T63),0,T63*'04_Настройки'!$B$16)+IF(ISBLANK(U63),0,U63*'04_Настройки'!$B$17)+IF(ISBLANK(V63),0,V63*'04_Настройки'!$B$18)+IF(ISBLANK(M63),0,M63/5*100*'04_Настройки'!$B$19)+IF(ISBLANK(N63),0,N63/5*100*'04_Настройки'!$B$20))/(IF(ISBLANK(T63),0,'04_Настройки'!$B$16)+IF(ISBLANK(U63),0,'04_Настройки'!$B$17)+IF(ISBLANK(V63),0,'04_Настройки'!$B$18)+IF(ISBLANK(M63),0,'04_Настройки'!$B$19)+IF(ISBLANK(N63),0,'04_Настройки'!$B$20)),1)))</s:f>
        <s:v/>
      </s:c>
      <s:c r="Y63" s="77" t="str">
        <s:f>IF(B63="","",IF(ISBLANK(X63),"Недостаточно данных",IF(X63&gt;='04_Настройки'!$B$24,"Высокий",IF(X63&gt;='04_Настройки'!$B$25,"Средний","Низкий"))))</s:f>
        <s:v/>
      </s:c>
      <s:c r="Z63" s="80">
        <s:f t="shared" si="8"/>
        <s:v>53</s:v>
      </s:c>
      <s:c r="AA63" s="93" t="str">
        <s:f>IF(B63="","",IF(S63&gt;1,"Проверить и объединить дубли",IF(W63&lt;'04_Настройки'!$B$26,"Дополнить исходные данные",IF(AND(M63&lt;&gt;"",M63&lt;=2),"Проверить соответствие запросу и бизнесу",IF(AND(G63&lt;&gt;"",G63&lt;=IF(J63="",'04_Настройки'!$B$14,J63)),"Удерживать позицию и обновлять контент",IF(Y63="Высокий",IF(O63="","Создать или назначить посадочную страницу","Оптимизировать страницу и усилить содержание"),IF(Y63="Средний","Включить в контент-план","Наблюдать или отложить")))))))</s:f>
        <s:v/>
      </s:c>
    </s:row>
    <s:row r="64" ht="22.5" customHeight="1">
      <s:c r="A64" s="70" t="str">
        <s:f t="shared" si="1"/>
        <s:v/>
      </s:c>
      <s:c r="B64" s="71"/>
      <s:c r="C64" s="71"/>
      <s:c r="D64" s="71"/>
      <s:c r="E64" s="95"/>
      <s:c r="F64" s="77" t="str">
        <s:f>IF(ISBLANK(E64),"",IF(E64&gt;='04_Настройки'!$B$11,"ВЧ",IF(E64&gt;='04_Настройки'!$B$12,"СЧ","НЧ")))</s:f>
      </s:c>
      <s:c r="G64" s="78"/>
      <s:c r="H64" s="78"/>
      <s:c r="I64" s="80" t="str">
        <s:f t="shared" si="2"/>
        <s:v/>
      </s:c>
      <s:c r="J64" s="78"/>
      <s:c r="K64" s="81"/>
      <s:c r="L64" s="78"/>
      <s:c r="M64" s="78"/>
      <s:c r="N64" s="78"/>
      <s:c r="O64" s="83"/>
      <s:c r="P64" s="84"/>
      <s:c r="Q64" s="84"/>
      <s:c r="R64" s="77" t="str">
        <s:f t="shared" si="3"/>
        <s:v/>
      </s:c>
      <s:c r="S64" s="85" t="str">
        <s:f t="shared" si="4"/>
        <s:v/>
      </s:c>
      <s:c r="T64" s="85" t="str">
        <s:f t="shared" si="5"/>
        <s:v/>
      </s:c>
      <s:c r="U64" s="85" t="str">
        <s:f>IF(OR(B64="",G64=""),"",ROUND(MAX(0,MIN(100,(G64-IF(J64="",'04_Настройки'!$B$14,J64))/(100-IF(J64="",'04_Настройки'!$B$14,J64))*100)),1))</s:f>
        <s:v/>
      </s:c>
      <s:c r="V64" s="85" t="str">
        <s:f t="shared" si="6"/>
        <s:v/>
      </s:c>
      <s:c r="W64" s="88" t="str">
        <s:f t="shared" si="7"/>
        <s:v/>
      </s:c>
      <s:c r="X64" s="85" t="str">
        <s:f>IF(B64="","",IF(W64&lt;'04_Настройки'!$B$26,"",ROUND((IF(ISBLANK(T64),0,T64*'04_Настройки'!$B$16)+IF(ISBLANK(U64),0,U64*'04_Настройки'!$B$17)+IF(ISBLANK(V64),0,V64*'04_Настройки'!$B$18)+IF(ISBLANK(M64),0,M64/5*100*'04_Настройки'!$B$19)+IF(ISBLANK(N64),0,N64/5*100*'04_Настройки'!$B$20))/(IF(ISBLANK(T64),0,'04_Настройки'!$B$16)+IF(ISBLANK(U64),0,'04_Настройки'!$B$17)+IF(ISBLANK(V64),0,'04_Настройки'!$B$18)+IF(ISBLANK(M64),0,'04_Настройки'!$B$19)+IF(ISBLANK(N64),0,'04_Настройки'!$B$20)),1)))</s:f>
        <s:v/>
      </s:c>
      <s:c r="Y64" s="77" t="str">
        <s:f>IF(B64="","",IF(ISBLANK(X64),"Недостаточно данных",IF(X64&gt;='04_Настройки'!$B$24,"Высокий",IF(X64&gt;='04_Настройки'!$B$25,"Средний","Низкий"))))</s:f>
        <s:v/>
      </s:c>
      <s:c r="Z64" s="80">
        <s:f t="shared" si="8"/>
        <s:v>54</s:v>
      </s:c>
      <s:c r="AA64" s="93" t="str">
        <s:f>IF(B64="","",IF(S64&gt;1,"Проверить и объединить дубли",IF(W64&lt;'04_Настройки'!$B$26,"Дополнить исходные данные",IF(AND(M64&lt;&gt;"",M64&lt;=2),"Проверить соответствие запросу и бизнесу",IF(AND(G64&lt;&gt;"",G64&lt;=IF(J64="",'04_Настройки'!$B$14,J64)),"Удерживать позицию и обновлять контент",IF(Y64="Высокий",IF(O64="","Создать или назначить посадочную страницу","Оптимизировать страницу и усилить содержание"),IF(Y64="Средний","Включить в контент-план","Наблюдать или отложить")))))))</s:f>
        <s:v/>
      </s:c>
    </s:row>
    <s:row r="65" ht="22.5" customHeight="1">
      <s:c r="A65" s="70" t="str">
        <s:f t="shared" si="1"/>
        <s:v/>
      </s:c>
      <s:c r="B65" s="71"/>
      <s:c r="C65" s="71"/>
      <s:c r="D65" s="71"/>
      <s:c r="E65" s="95"/>
      <s:c r="F65" s="77" t="str">
        <s:f>IF(ISBLANK(E65),"",IF(E65&gt;='04_Настройки'!$B$11,"ВЧ",IF(E65&gt;='04_Настройки'!$B$12,"СЧ","НЧ")))</s:f>
      </s:c>
      <s:c r="G65" s="78"/>
      <s:c r="H65" s="78"/>
      <s:c r="I65" s="80" t="str">
        <s:f t="shared" si="2"/>
        <s:v/>
      </s:c>
      <s:c r="J65" s="78"/>
      <s:c r="K65" s="81"/>
      <s:c r="L65" s="78"/>
      <s:c r="M65" s="78"/>
      <s:c r="N65" s="78"/>
      <s:c r="O65" s="83"/>
      <s:c r="P65" s="84"/>
      <s:c r="Q65" s="84"/>
      <s:c r="R65" s="77" t="str">
        <s:f t="shared" si="3"/>
        <s:v/>
      </s:c>
      <s:c r="S65" s="85" t="str">
        <s:f t="shared" si="4"/>
        <s:v/>
      </s:c>
      <s:c r="T65" s="85" t="str">
        <s:f t="shared" si="5"/>
        <s:v/>
      </s:c>
      <s:c r="U65" s="85" t="str">
        <s:f>IF(OR(B65="",G65=""),"",ROUND(MAX(0,MIN(100,(G65-IF(J65="",'04_Настройки'!$B$14,J65))/(100-IF(J65="",'04_Настройки'!$B$14,J65))*100)),1))</s:f>
        <s:v/>
      </s:c>
      <s:c r="V65" s="85" t="str">
        <s:f t="shared" si="6"/>
        <s:v/>
      </s:c>
      <s:c r="W65" s="88" t="str">
        <s:f t="shared" si="7"/>
        <s:v/>
      </s:c>
      <s:c r="X65" s="85" t="str">
        <s:f>IF(B65="","",IF(W65&lt;'04_Настройки'!$B$26,"",ROUND((IF(ISBLANK(T65),0,T65*'04_Настройки'!$B$16)+IF(ISBLANK(U65),0,U65*'04_Настройки'!$B$17)+IF(ISBLANK(V65),0,V65*'04_Настройки'!$B$18)+IF(ISBLANK(M65),0,M65/5*100*'04_Настройки'!$B$19)+IF(ISBLANK(N65),0,N65/5*100*'04_Настройки'!$B$20))/(IF(ISBLANK(T65),0,'04_Настройки'!$B$16)+IF(ISBLANK(U65),0,'04_Настройки'!$B$17)+IF(ISBLANK(V65),0,'04_Настройки'!$B$18)+IF(ISBLANK(M65),0,'04_Настройки'!$B$19)+IF(ISBLANK(N65),0,'04_Настройки'!$B$20)),1)))</s:f>
        <s:v/>
      </s:c>
      <s:c r="Y65" s="77" t="str">
        <s:f>IF(B65="","",IF(ISBLANK(X65),"Недостаточно данных",IF(X65&gt;='04_Настройки'!$B$24,"Высокий",IF(X65&gt;='04_Настройки'!$B$25,"Средний","Низкий"))))</s:f>
        <s:v/>
      </s:c>
      <s:c r="Z65" s="80">
        <s:f t="shared" si="8"/>
        <s:v>55</s:v>
      </s:c>
      <s:c r="AA65" s="93" t="str">
        <s:f>IF(B65="","",IF(S65&gt;1,"Проверить и объединить дубли",IF(W65&lt;'04_Настройки'!$B$26,"Дополнить исходные данные",IF(AND(M65&lt;&gt;"",M65&lt;=2),"Проверить соответствие запросу и бизнесу",IF(AND(G65&lt;&gt;"",G65&lt;=IF(J65="",'04_Настройки'!$B$14,J65)),"Удерживать позицию и обновлять контент",IF(Y65="Высокий",IF(O65="","Создать или назначить посадочную страницу","Оптимизировать страницу и усилить содержание"),IF(Y65="Средний","Включить в контент-план","Наблюдать или отложить")))))))</s:f>
        <s:v/>
      </s:c>
    </s:row>
    <s:row r="66" ht="22.5" customHeight="1">
      <s:c r="A66" s="70" t="str">
        <s:f t="shared" si="1"/>
        <s:v/>
      </s:c>
      <s:c r="B66" s="71"/>
      <s:c r="C66" s="71"/>
      <s:c r="D66" s="71"/>
      <s:c r="E66" s="95"/>
      <s:c r="F66" s="77" t="str">
        <s:f>IF(ISBLANK(E66),"",IF(E66&gt;='04_Настройки'!$B$11,"ВЧ",IF(E66&gt;='04_Настройки'!$B$12,"СЧ","НЧ")))</s:f>
      </s:c>
      <s:c r="G66" s="78"/>
      <s:c r="H66" s="78"/>
      <s:c r="I66" s="80" t="str">
        <s:f t="shared" si="2"/>
        <s:v/>
      </s:c>
      <s:c r="J66" s="78"/>
      <s:c r="K66" s="81"/>
      <s:c r="L66" s="78"/>
      <s:c r="M66" s="78"/>
      <s:c r="N66" s="78"/>
      <s:c r="O66" s="83"/>
      <s:c r="P66" s="84"/>
      <s:c r="Q66" s="84"/>
      <s:c r="R66" s="77" t="str">
        <s:f t="shared" si="3"/>
        <s:v/>
      </s:c>
      <s:c r="S66" s="85" t="str">
        <s:f t="shared" si="4"/>
        <s:v/>
      </s:c>
      <s:c r="T66" s="85" t="str">
        <s:f t="shared" si="5"/>
        <s:v/>
      </s:c>
      <s:c r="U66" s="85" t="str">
        <s:f>IF(OR(B66="",G66=""),"",ROUND(MAX(0,MIN(100,(G66-IF(J66="",'04_Настройки'!$B$14,J66))/(100-IF(J66="",'04_Настройки'!$B$14,J66))*100)),1))</s:f>
        <s:v/>
      </s:c>
      <s:c r="V66" s="85" t="str">
        <s:f t="shared" si="6"/>
        <s:v/>
      </s:c>
      <s:c r="W66" s="88" t="str">
        <s:f t="shared" si="7"/>
        <s:v/>
      </s:c>
      <s:c r="X66" s="85" t="str">
        <s:f>IF(B66="","",IF(W66&lt;'04_Настройки'!$B$26,"",ROUND((IF(ISBLANK(T66),0,T66*'04_Настройки'!$B$16)+IF(ISBLANK(U66),0,U66*'04_Настройки'!$B$17)+IF(ISBLANK(V66),0,V66*'04_Настройки'!$B$18)+IF(ISBLANK(M66),0,M66/5*100*'04_Настройки'!$B$19)+IF(ISBLANK(N66),0,N66/5*100*'04_Настройки'!$B$20))/(IF(ISBLANK(T66),0,'04_Настройки'!$B$16)+IF(ISBLANK(U66),0,'04_Настройки'!$B$17)+IF(ISBLANK(V66),0,'04_Настройки'!$B$18)+IF(ISBLANK(M66),0,'04_Настройки'!$B$19)+IF(ISBLANK(N66),0,'04_Настройки'!$B$20)),1)))</s:f>
        <s:v/>
      </s:c>
      <s:c r="Y66" s="77" t="str">
        <s:f>IF(B66="","",IF(ISBLANK(X66),"Недостаточно данных",IF(X66&gt;='04_Настройки'!$B$24,"Высокий",IF(X66&gt;='04_Настройки'!$B$25,"Средний","Низкий"))))</s:f>
        <s:v/>
      </s:c>
      <s:c r="Z66" s="80">
        <s:f t="shared" si="8"/>
        <s:v>56</s:v>
      </s:c>
      <s:c r="AA66" s="93" t="str">
        <s:f>IF(B66="","",IF(S66&gt;1,"Проверить и объединить дубли",IF(W66&lt;'04_Настройки'!$B$26,"Дополнить исходные данные",IF(AND(M66&lt;&gt;"",M66&lt;=2),"Проверить соответствие запросу и бизнесу",IF(AND(G66&lt;&gt;"",G66&lt;=IF(J66="",'04_Настройки'!$B$14,J66)),"Удерживать позицию и обновлять контент",IF(Y66="Высокий",IF(O66="","Создать или назначить посадочную страницу","Оптимизировать страницу и усилить содержание"),IF(Y66="Средний","Включить в контент-план","Наблюдать или отложить")))))))</s:f>
        <s:v/>
      </s:c>
    </s:row>
    <s:row r="67" ht="22.5" customHeight="1">
      <s:c r="A67" s="70" t="str">
        <s:f t="shared" si="1"/>
        <s:v/>
      </s:c>
      <s:c r="B67" s="71"/>
      <s:c r="C67" s="71"/>
      <s:c r="D67" s="71"/>
      <s:c r="E67" s="95"/>
      <s:c r="F67" s="77" t="str">
        <s:f>IF(ISBLANK(E67),"",IF(E67&gt;='04_Настройки'!$B$11,"ВЧ",IF(E67&gt;='04_Настройки'!$B$12,"СЧ","НЧ")))</s:f>
      </s:c>
      <s:c r="G67" s="78"/>
      <s:c r="H67" s="78"/>
      <s:c r="I67" s="80" t="str">
        <s:f t="shared" si="2"/>
        <s:v/>
      </s:c>
      <s:c r="J67" s="78"/>
      <s:c r="K67" s="81"/>
      <s:c r="L67" s="78"/>
      <s:c r="M67" s="78"/>
      <s:c r="N67" s="78"/>
      <s:c r="O67" s="83"/>
      <s:c r="P67" s="84"/>
      <s:c r="Q67" s="84"/>
      <s:c r="R67" s="77" t="str">
        <s:f t="shared" si="3"/>
        <s:v/>
      </s:c>
      <s:c r="S67" s="85" t="str">
        <s:f t="shared" si="4"/>
        <s:v/>
      </s:c>
      <s:c r="T67" s="85" t="str">
        <s:f t="shared" si="5"/>
        <s:v/>
      </s:c>
      <s:c r="U67" s="85" t="str">
        <s:f>IF(OR(B67="",G67=""),"",ROUND(MAX(0,MIN(100,(G67-IF(J67="",'04_Настройки'!$B$14,J67))/(100-IF(J67="",'04_Настройки'!$B$14,J67))*100)),1))</s:f>
        <s:v/>
      </s:c>
      <s:c r="V67" s="85" t="str">
        <s:f t="shared" si="6"/>
        <s:v/>
      </s:c>
      <s:c r="W67" s="88" t="str">
        <s:f t="shared" si="7"/>
        <s:v/>
      </s:c>
      <s:c r="X67" s="85" t="str">
        <s:f>IF(B67="","",IF(W67&lt;'04_Настройки'!$B$26,"",ROUND((IF(ISBLANK(T67),0,T67*'04_Настройки'!$B$16)+IF(ISBLANK(U67),0,U67*'04_Настройки'!$B$17)+IF(ISBLANK(V67),0,V67*'04_Настройки'!$B$18)+IF(ISBLANK(M67),0,M67/5*100*'04_Настройки'!$B$19)+IF(ISBLANK(N67),0,N67/5*100*'04_Настройки'!$B$20))/(IF(ISBLANK(T67),0,'04_Настройки'!$B$16)+IF(ISBLANK(U67),0,'04_Настройки'!$B$17)+IF(ISBLANK(V67),0,'04_Настройки'!$B$18)+IF(ISBLANK(M67),0,'04_Настройки'!$B$19)+IF(ISBLANK(N67),0,'04_Настройки'!$B$20)),1)))</s:f>
        <s:v/>
      </s:c>
      <s:c r="Y67" s="77" t="str">
        <s:f>IF(B67="","",IF(ISBLANK(X67),"Недостаточно данных",IF(X67&gt;='04_Настройки'!$B$24,"Высокий",IF(X67&gt;='04_Настройки'!$B$25,"Средний","Низкий"))))</s:f>
        <s:v/>
      </s:c>
      <s:c r="Z67" s="80">
        <s:f t="shared" si="8"/>
        <s:v>57</s:v>
      </s:c>
      <s:c r="AA67" s="93" t="str">
        <s:f>IF(B67="","",IF(S67&gt;1,"Проверить и объединить дубли",IF(W67&lt;'04_Настройки'!$B$26,"Дополнить исходные данные",IF(AND(M67&lt;&gt;"",M67&lt;=2),"Проверить соответствие запросу и бизнесу",IF(AND(G67&lt;&gt;"",G67&lt;=IF(J67="",'04_Настройки'!$B$14,J67)),"Удерживать позицию и обновлять контент",IF(Y67="Высокий",IF(O67="","Создать или назначить посадочную страницу","Оптимизировать страницу и усилить содержание"),IF(Y67="Средний","Включить в контент-план","Наблюдать или отложить")))))))</s:f>
        <s:v/>
      </s:c>
    </s:row>
    <s:row r="68" ht="22.5" customHeight="1">
      <s:c r="A68" s="70" t="str">
        <s:f t="shared" si="1"/>
        <s:v/>
      </s:c>
      <s:c r="B68" s="71"/>
      <s:c r="C68" s="71"/>
      <s:c r="D68" s="71"/>
      <s:c r="E68" s="95"/>
      <s:c r="F68" s="77" t="str">
        <s:f>IF(ISBLANK(E68),"",IF(E68&gt;='04_Настройки'!$B$11,"ВЧ",IF(E68&gt;='04_Настройки'!$B$12,"СЧ","НЧ")))</s:f>
      </s:c>
      <s:c r="G68" s="78"/>
      <s:c r="H68" s="78"/>
      <s:c r="I68" s="80" t="str">
        <s:f t="shared" si="2"/>
        <s:v/>
      </s:c>
      <s:c r="J68" s="78"/>
      <s:c r="K68" s="81"/>
      <s:c r="L68" s="78"/>
      <s:c r="M68" s="78"/>
      <s:c r="N68" s="78"/>
      <s:c r="O68" s="83"/>
      <s:c r="P68" s="84"/>
      <s:c r="Q68" s="84"/>
      <s:c r="R68" s="77" t="str">
        <s:f t="shared" si="3"/>
        <s:v/>
      </s:c>
      <s:c r="S68" s="85" t="str">
        <s:f t="shared" si="4"/>
        <s:v/>
      </s:c>
      <s:c r="T68" s="85" t="str">
        <s:f t="shared" si="5"/>
        <s:v/>
      </s:c>
      <s:c r="U68" s="85" t="str">
        <s:f>IF(OR(B68="",G68=""),"",ROUND(MAX(0,MIN(100,(G68-IF(J68="",'04_Настройки'!$B$14,J68))/(100-IF(J68="",'04_Настройки'!$B$14,J68))*100)),1))</s:f>
        <s:v/>
      </s:c>
      <s:c r="V68" s="85" t="str">
        <s:f t="shared" si="6"/>
        <s:v/>
      </s:c>
      <s:c r="W68" s="88" t="str">
        <s:f t="shared" si="7"/>
        <s:v/>
      </s:c>
      <s:c r="X68" s="85" t="str">
        <s:f>IF(B68="","",IF(W68&lt;'04_Настройки'!$B$26,"",ROUND((IF(ISBLANK(T68),0,T68*'04_Настройки'!$B$16)+IF(ISBLANK(U68),0,U68*'04_Настройки'!$B$17)+IF(ISBLANK(V68),0,V68*'04_Настройки'!$B$18)+IF(ISBLANK(M68),0,M68/5*100*'04_Настройки'!$B$19)+IF(ISBLANK(N68),0,N68/5*100*'04_Настройки'!$B$20))/(IF(ISBLANK(T68),0,'04_Настройки'!$B$16)+IF(ISBLANK(U68),0,'04_Настройки'!$B$17)+IF(ISBLANK(V68),0,'04_Настройки'!$B$18)+IF(ISBLANK(M68),0,'04_Настройки'!$B$19)+IF(ISBLANK(N68),0,'04_Настройки'!$B$20)),1)))</s:f>
        <s:v/>
      </s:c>
      <s:c r="Y68" s="77" t="str">
        <s:f>IF(B68="","",IF(ISBLANK(X68),"Недостаточно данных",IF(X68&gt;='04_Настройки'!$B$24,"Высокий",IF(X68&gt;='04_Настройки'!$B$25,"Средний","Низкий"))))</s:f>
        <s:v/>
      </s:c>
      <s:c r="Z68" s="80">
        <s:f t="shared" si="8"/>
        <s:v>58</s:v>
      </s:c>
      <s:c r="AA68" s="93" t="str">
        <s:f>IF(B68="","",IF(S68&gt;1,"Проверить и объединить дубли",IF(W68&lt;'04_Настройки'!$B$26,"Дополнить исходные данные",IF(AND(M68&lt;&gt;"",M68&lt;=2),"Проверить соответствие запросу и бизнесу",IF(AND(G68&lt;&gt;"",G68&lt;=IF(J68="",'04_Настройки'!$B$14,J68)),"Удерживать позицию и обновлять контент",IF(Y68="Высокий",IF(O68="","Создать или назначить посадочную страницу","Оптимизировать страницу и усилить содержание"),IF(Y68="Средний","Включить в контент-план","Наблюдать или отложить")))))))</s:f>
        <s:v/>
      </s:c>
    </s:row>
    <s:row r="69" ht="22.5" customHeight="1">
      <s:c r="A69" s="70" t="str">
        <s:f t="shared" si="1"/>
        <s:v/>
      </s:c>
      <s:c r="B69" s="71"/>
      <s:c r="C69" s="71"/>
      <s:c r="D69" s="71"/>
      <s:c r="E69" s="95"/>
      <s:c r="F69" s="77" t="str">
        <s:f>IF(ISBLANK(E69),"",IF(E69&gt;='04_Настройки'!$B$11,"ВЧ",IF(E69&gt;='04_Настройки'!$B$12,"СЧ","НЧ")))</s:f>
      </s:c>
      <s:c r="G69" s="78"/>
      <s:c r="H69" s="78"/>
      <s:c r="I69" s="80" t="str">
        <s:f t="shared" si="2"/>
        <s:v/>
      </s:c>
      <s:c r="J69" s="78"/>
      <s:c r="K69" s="81"/>
      <s:c r="L69" s="78"/>
      <s:c r="M69" s="78"/>
      <s:c r="N69" s="78"/>
      <s:c r="O69" s="83"/>
      <s:c r="P69" s="84"/>
      <s:c r="Q69" s="84"/>
      <s:c r="R69" s="77" t="str">
        <s:f t="shared" si="3"/>
        <s:v/>
      </s:c>
      <s:c r="S69" s="85" t="str">
        <s:f t="shared" si="4"/>
        <s:v/>
      </s:c>
      <s:c r="T69" s="85" t="str">
        <s:f t="shared" si="5"/>
        <s:v/>
      </s:c>
      <s:c r="U69" s="85" t="str">
        <s:f>IF(OR(B69="",G69=""),"",ROUND(MAX(0,MIN(100,(G69-IF(J69="",'04_Настройки'!$B$14,J69))/(100-IF(J69="",'04_Настройки'!$B$14,J69))*100)),1))</s:f>
        <s:v/>
      </s:c>
      <s:c r="V69" s="85" t="str">
        <s:f t="shared" si="6"/>
        <s:v/>
      </s:c>
      <s:c r="W69" s="88" t="str">
        <s:f t="shared" si="7"/>
        <s:v/>
      </s:c>
      <s:c r="X69" s="85" t="str">
        <s:f>IF(B69="","",IF(W69&lt;'04_Настройки'!$B$26,"",ROUND((IF(ISBLANK(T69),0,T69*'04_Настройки'!$B$16)+IF(ISBLANK(U69),0,U69*'04_Настройки'!$B$17)+IF(ISBLANK(V69),0,V69*'04_Настройки'!$B$18)+IF(ISBLANK(M69),0,M69/5*100*'04_Настройки'!$B$19)+IF(ISBLANK(N69),0,N69/5*100*'04_Настройки'!$B$20))/(IF(ISBLANK(T69),0,'04_Настройки'!$B$16)+IF(ISBLANK(U69),0,'04_Настройки'!$B$17)+IF(ISBLANK(V69),0,'04_Настройки'!$B$18)+IF(ISBLANK(M69),0,'04_Настройки'!$B$19)+IF(ISBLANK(N69),0,'04_Настройки'!$B$20)),1)))</s:f>
        <s:v/>
      </s:c>
      <s:c r="Y69" s="77" t="str">
        <s:f>IF(B69="","",IF(ISBLANK(X69),"Недостаточно данных",IF(X69&gt;='04_Настройки'!$B$24,"Высокий",IF(X69&gt;='04_Настройки'!$B$25,"Средний","Низкий"))))</s:f>
        <s:v/>
      </s:c>
      <s:c r="Z69" s="80">
        <s:f t="shared" si="8"/>
        <s:v>59</s:v>
      </s:c>
      <s:c r="AA69" s="93" t="str">
        <s:f>IF(B69="","",IF(S69&gt;1,"Проверить и объединить дубли",IF(W69&lt;'04_Настройки'!$B$26,"Дополнить исходные данные",IF(AND(M69&lt;&gt;"",M69&lt;=2),"Проверить соответствие запросу и бизнесу",IF(AND(G69&lt;&gt;"",G69&lt;=IF(J69="",'04_Настройки'!$B$14,J69)),"Удерживать позицию и обновлять контент",IF(Y69="Высокий",IF(O69="","Создать или назначить посадочную страницу","Оптимизировать страницу и усилить содержание"),IF(Y69="Средний","Включить в контент-план","Наблюдать или отложить")))))))</s:f>
        <s:v/>
      </s:c>
    </s:row>
    <s:row r="70" ht="22.5" customHeight="1">
      <s:c r="A70" s="70" t="str">
        <s:f t="shared" si="1"/>
        <s:v/>
      </s:c>
      <s:c r="B70" s="71"/>
      <s:c r="C70" s="71"/>
      <s:c r="D70" s="71"/>
      <s:c r="E70" s="95"/>
      <s:c r="F70" s="77" t="str">
        <s:f>IF(ISBLANK(E70),"",IF(E70&gt;='04_Настройки'!$B$11,"ВЧ",IF(E70&gt;='04_Настройки'!$B$12,"СЧ","НЧ")))</s:f>
      </s:c>
      <s:c r="G70" s="78"/>
      <s:c r="H70" s="78"/>
      <s:c r="I70" s="80" t="str">
        <s:f t="shared" si="2"/>
        <s:v/>
      </s:c>
      <s:c r="J70" s="78"/>
      <s:c r="K70" s="81"/>
      <s:c r="L70" s="78"/>
      <s:c r="M70" s="78"/>
      <s:c r="N70" s="78"/>
      <s:c r="O70" s="83"/>
      <s:c r="P70" s="84"/>
      <s:c r="Q70" s="84"/>
      <s:c r="R70" s="77" t="str">
        <s:f t="shared" si="3"/>
        <s:v/>
      </s:c>
      <s:c r="S70" s="85" t="str">
        <s:f t="shared" si="4"/>
        <s:v/>
      </s:c>
      <s:c r="T70" s="85" t="str">
        <s:f t="shared" si="5"/>
        <s:v/>
      </s:c>
      <s:c r="U70" s="85" t="str">
        <s:f>IF(OR(B70="",G70=""),"",ROUND(MAX(0,MIN(100,(G70-IF(J70="",'04_Настройки'!$B$14,J70))/(100-IF(J70="",'04_Настройки'!$B$14,J70))*100)),1))</s:f>
        <s:v/>
      </s:c>
      <s:c r="V70" s="85" t="str">
        <s:f t="shared" si="6"/>
        <s:v/>
      </s:c>
      <s:c r="W70" s="88" t="str">
        <s:f t="shared" si="7"/>
        <s:v/>
      </s:c>
      <s:c r="X70" s="85" t="str">
        <s:f>IF(B70="","",IF(W70&lt;'04_Настройки'!$B$26,"",ROUND((IF(ISBLANK(T70),0,T70*'04_Настройки'!$B$16)+IF(ISBLANK(U70),0,U70*'04_Настройки'!$B$17)+IF(ISBLANK(V70),0,V70*'04_Настройки'!$B$18)+IF(ISBLANK(M70),0,M70/5*100*'04_Настройки'!$B$19)+IF(ISBLANK(N70),0,N70/5*100*'04_Настройки'!$B$20))/(IF(ISBLANK(T70),0,'04_Настройки'!$B$16)+IF(ISBLANK(U70),0,'04_Настройки'!$B$17)+IF(ISBLANK(V70),0,'04_Настройки'!$B$18)+IF(ISBLANK(M70),0,'04_Настройки'!$B$19)+IF(ISBLANK(N70),0,'04_Настройки'!$B$20)),1)))</s:f>
        <s:v/>
      </s:c>
      <s:c r="Y70" s="77" t="str">
        <s:f>IF(B70="","",IF(ISBLANK(X70),"Недостаточно данных",IF(X70&gt;='04_Настройки'!$B$24,"Высокий",IF(X70&gt;='04_Настройки'!$B$25,"Средний","Низкий"))))</s:f>
        <s:v/>
      </s:c>
      <s:c r="Z70" s="80">
        <s:f t="shared" si="8"/>
        <s:v>60</s:v>
      </s:c>
      <s:c r="AA70" s="93" t="str">
        <s:f>IF(B70="","",IF(S70&gt;1,"Проверить и объединить дубли",IF(W70&lt;'04_Настройки'!$B$26,"Дополнить исходные данные",IF(AND(M70&lt;&gt;"",M70&lt;=2),"Проверить соответствие запросу и бизнесу",IF(AND(G70&lt;&gt;"",G70&lt;=IF(J70="",'04_Настройки'!$B$14,J70)),"Удерживать позицию и обновлять контент",IF(Y70="Высокий",IF(O70="","Создать или назначить посадочную страницу","Оптимизировать страницу и усилить содержание"),IF(Y70="Средний","Включить в контент-план","Наблюдать или отложить")))))))</s:f>
        <s:v/>
      </s:c>
    </s:row>
    <s:row r="71" ht="22.5" customHeight="1">
      <s:c r="A71" s="70" t="str">
        <s:f t="shared" si="1"/>
        <s:v/>
      </s:c>
      <s:c r="B71" s="71"/>
      <s:c r="C71" s="71"/>
      <s:c r="D71" s="71"/>
      <s:c r="E71" s="95"/>
      <s:c r="F71" s="77" t="str">
        <s:f>IF(ISBLANK(E71),"",IF(E71&gt;='04_Настройки'!$B$11,"ВЧ",IF(E71&gt;='04_Настройки'!$B$12,"СЧ","НЧ")))</s:f>
      </s:c>
      <s:c r="G71" s="78"/>
      <s:c r="H71" s="78"/>
      <s:c r="I71" s="80" t="str">
        <s:f t="shared" si="2"/>
        <s:v/>
      </s:c>
      <s:c r="J71" s="78"/>
      <s:c r="K71" s="81"/>
      <s:c r="L71" s="78"/>
      <s:c r="M71" s="78"/>
      <s:c r="N71" s="78"/>
      <s:c r="O71" s="83"/>
      <s:c r="P71" s="84"/>
      <s:c r="Q71" s="84"/>
      <s:c r="R71" s="77" t="str">
        <s:f t="shared" si="3"/>
        <s:v/>
      </s:c>
      <s:c r="S71" s="85" t="str">
        <s:f t="shared" si="4"/>
        <s:v/>
      </s:c>
      <s:c r="T71" s="85" t="str">
        <s:f t="shared" si="5"/>
        <s:v/>
      </s:c>
      <s:c r="U71" s="85" t="str">
        <s:f>IF(OR(B71="",G71=""),"",ROUND(MAX(0,MIN(100,(G71-IF(J71="",'04_Настройки'!$B$14,J71))/(100-IF(J71="",'04_Настройки'!$B$14,J71))*100)),1))</s:f>
        <s:v/>
      </s:c>
      <s:c r="V71" s="85" t="str">
        <s:f t="shared" si="6"/>
        <s:v/>
      </s:c>
      <s:c r="W71" s="88" t="str">
        <s:f t="shared" si="7"/>
        <s:v/>
      </s:c>
      <s:c r="X71" s="85" t="str">
        <s:f>IF(B71="","",IF(W71&lt;'04_Настройки'!$B$26,"",ROUND((IF(ISBLANK(T71),0,T71*'04_Настройки'!$B$16)+IF(ISBLANK(U71),0,U71*'04_Настройки'!$B$17)+IF(ISBLANK(V71),0,V71*'04_Настройки'!$B$18)+IF(ISBLANK(M71),0,M71/5*100*'04_Настройки'!$B$19)+IF(ISBLANK(N71),0,N71/5*100*'04_Настройки'!$B$20))/(IF(ISBLANK(T71),0,'04_Настройки'!$B$16)+IF(ISBLANK(U71),0,'04_Настройки'!$B$17)+IF(ISBLANK(V71),0,'04_Настройки'!$B$18)+IF(ISBLANK(M71),0,'04_Настройки'!$B$19)+IF(ISBLANK(N71),0,'04_Настройки'!$B$20)),1)))</s:f>
        <s:v/>
      </s:c>
      <s:c r="Y71" s="77" t="str">
        <s:f>IF(B71="","",IF(ISBLANK(X71),"Недостаточно данных",IF(X71&gt;='04_Настройки'!$B$24,"Высокий",IF(X71&gt;='04_Настройки'!$B$25,"Средний","Низкий"))))</s:f>
        <s:v/>
      </s:c>
      <s:c r="Z71" s="80">
        <s:f t="shared" si="8"/>
        <s:v>61</s:v>
      </s:c>
      <s:c r="AA71" s="93" t="str">
        <s:f>IF(B71="","",IF(S71&gt;1,"Проверить и объединить дубли",IF(W71&lt;'04_Настройки'!$B$26,"Дополнить исходные данные",IF(AND(M71&lt;&gt;"",M71&lt;=2),"Проверить соответствие запросу и бизнесу",IF(AND(G71&lt;&gt;"",G71&lt;=IF(J71="",'04_Настройки'!$B$14,J71)),"Удерживать позицию и обновлять контент",IF(Y71="Высокий",IF(O71="","Создать или назначить посадочную страницу","Оптимизировать страницу и усилить содержание"),IF(Y71="Средний","Включить в контент-план","Наблюдать или отложить")))))))</s:f>
        <s:v/>
      </s:c>
    </s:row>
    <s:row r="72" ht="22.5" customHeight="1">
      <s:c r="A72" s="70" t="str">
        <s:f t="shared" si="1"/>
        <s:v/>
      </s:c>
      <s:c r="B72" s="71"/>
      <s:c r="C72" s="71"/>
      <s:c r="D72" s="71"/>
      <s:c r="E72" s="95"/>
      <s:c r="F72" s="77" t="str">
        <s:f>IF(ISBLANK(E72),"",IF(E72&gt;='04_Настройки'!$B$11,"ВЧ",IF(E72&gt;='04_Настройки'!$B$12,"СЧ","НЧ")))</s:f>
      </s:c>
      <s:c r="G72" s="78"/>
      <s:c r="H72" s="78"/>
      <s:c r="I72" s="80" t="str">
        <s:f t="shared" si="2"/>
        <s:v/>
      </s:c>
      <s:c r="J72" s="78"/>
      <s:c r="K72" s="81"/>
      <s:c r="L72" s="78"/>
      <s:c r="M72" s="78"/>
      <s:c r="N72" s="78"/>
      <s:c r="O72" s="83"/>
      <s:c r="P72" s="84"/>
      <s:c r="Q72" s="84"/>
      <s:c r="R72" s="77" t="str">
        <s:f t="shared" si="3"/>
        <s:v/>
      </s:c>
      <s:c r="S72" s="85" t="str">
        <s:f t="shared" si="4"/>
        <s:v/>
      </s:c>
      <s:c r="T72" s="85" t="str">
        <s:f t="shared" si="5"/>
        <s:v/>
      </s:c>
      <s:c r="U72" s="85" t="str">
        <s:f>IF(OR(B72="",G72=""),"",ROUND(MAX(0,MIN(100,(G72-IF(J72="",'04_Настройки'!$B$14,J72))/(100-IF(J72="",'04_Настройки'!$B$14,J72))*100)),1))</s:f>
        <s:v/>
      </s:c>
      <s:c r="V72" s="85" t="str">
        <s:f t="shared" si="6"/>
        <s:v/>
      </s:c>
      <s:c r="W72" s="88" t="str">
        <s:f t="shared" si="7"/>
        <s:v/>
      </s:c>
      <s:c r="X72" s="85" t="str">
        <s:f>IF(B72="","",IF(W72&lt;'04_Настройки'!$B$26,"",ROUND((IF(ISBLANK(T72),0,T72*'04_Настройки'!$B$16)+IF(ISBLANK(U72),0,U72*'04_Настройки'!$B$17)+IF(ISBLANK(V72),0,V72*'04_Настройки'!$B$18)+IF(ISBLANK(M72),0,M72/5*100*'04_Настройки'!$B$19)+IF(ISBLANK(N72),0,N72/5*100*'04_Настройки'!$B$20))/(IF(ISBLANK(T72),0,'04_Настройки'!$B$16)+IF(ISBLANK(U72),0,'04_Настройки'!$B$17)+IF(ISBLANK(V72),0,'04_Настройки'!$B$18)+IF(ISBLANK(M72),0,'04_Настройки'!$B$19)+IF(ISBLANK(N72),0,'04_Настройки'!$B$20)),1)))</s:f>
        <s:v/>
      </s:c>
      <s:c r="Y72" s="77" t="str">
        <s:f>IF(B72="","",IF(ISBLANK(X72),"Недостаточно данных",IF(X72&gt;='04_Настройки'!$B$24,"Высокий",IF(X72&gt;='04_Настройки'!$B$25,"Средний","Низкий"))))</s:f>
        <s:v/>
      </s:c>
      <s:c r="Z72" s="80">
        <s:f t="shared" si="8"/>
        <s:v>62</s:v>
      </s:c>
      <s:c r="AA72" s="93" t="str">
        <s:f>IF(B72="","",IF(S72&gt;1,"Проверить и объединить дубли",IF(W72&lt;'04_Настройки'!$B$26,"Дополнить исходные данные",IF(AND(M72&lt;&gt;"",M72&lt;=2),"Проверить соответствие запросу и бизнесу",IF(AND(G72&lt;&gt;"",G72&lt;=IF(J72="",'04_Настройки'!$B$14,J72)),"Удерживать позицию и обновлять контент",IF(Y72="Высокий",IF(O72="","Создать или назначить посадочную страницу","Оптимизировать страницу и усилить содержание"),IF(Y72="Средний","Включить в контент-план","Наблюдать или отложить")))))))</s:f>
        <s:v/>
      </s:c>
    </s:row>
    <s:row r="73" ht="22.5" customHeight="1">
      <s:c r="A73" s="70" t="str">
        <s:f t="shared" si="1"/>
        <s:v/>
      </s:c>
      <s:c r="B73" s="71"/>
      <s:c r="C73" s="71"/>
      <s:c r="D73" s="71"/>
      <s:c r="E73" s="95"/>
      <s:c r="F73" s="77" t="str">
        <s:f>IF(ISBLANK(E73),"",IF(E73&gt;='04_Настройки'!$B$11,"ВЧ",IF(E73&gt;='04_Настройки'!$B$12,"СЧ","НЧ")))</s:f>
      </s:c>
      <s:c r="G73" s="78"/>
      <s:c r="H73" s="78"/>
      <s:c r="I73" s="80" t="str">
        <s:f t="shared" si="2"/>
        <s:v/>
      </s:c>
      <s:c r="J73" s="78"/>
      <s:c r="K73" s="81"/>
      <s:c r="L73" s="78"/>
      <s:c r="M73" s="78"/>
      <s:c r="N73" s="78"/>
      <s:c r="O73" s="83"/>
      <s:c r="P73" s="84"/>
      <s:c r="Q73" s="84"/>
      <s:c r="R73" s="77" t="str">
        <s:f t="shared" si="3"/>
        <s:v/>
      </s:c>
      <s:c r="S73" s="85" t="str">
        <s:f t="shared" si="4"/>
        <s:v/>
      </s:c>
      <s:c r="T73" s="85" t="str">
        <s:f t="shared" si="5"/>
        <s:v/>
      </s:c>
      <s:c r="U73" s="85" t="str">
        <s:f>IF(OR(B73="",G73=""),"",ROUND(MAX(0,MIN(100,(G73-IF(J73="",'04_Настройки'!$B$14,J73))/(100-IF(J73="",'04_Настройки'!$B$14,J73))*100)),1))</s:f>
        <s:v/>
      </s:c>
      <s:c r="V73" s="85" t="str">
        <s:f t="shared" si="6"/>
        <s:v/>
      </s:c>
      <s:c r="W73" s="88" t="str">
        <s:f t="shared" si="7"/>
        <s:v/>
      </s:c>
      <s:c r="X73" s="85" t="str">
        <s:f>IF(B73="","",IF(W73&lt;'04_Настройки'!$B$26,"",ROUND((IF(ISBLANK(T73),0,T73*'04_Настройки'!$B$16)+IF(ISBLANK(U73),0,U73*'04_Настройки'!$B$17)+IF(ISBLANK(V73),0,V73*'04_Настройки'!$B$18)+IF(ISBLANK(M73),0,M73/5*100*'04_Настройки'!$B$19)+IF(ISBLANK(N73),0,N73/5*100*'04_Настройки'!$B$20))/(IF(ISBLANK(T73),0,'04_Настройки'!$B$16)+IF(ISBLANK(U73),0,'04_Настройки'!$B$17)+IF(ISBLANK(V73),0,'04_Настройки'!$B$18)+IF(ISBLANK(M73),0,'04_Настройки'!$B$19)+IF(ISBLANK(N73),0,'04_Настройки'!$B$20)),1)))</s:f>
        <s:v/>
      </s:c>
      <s:c r="Y73" s="77" t="str">
        <s:f>IF(B73="","",IF(ISBLANK(X73),"Недостаточно данных",IF(X73&gt;='04_Настройки'!$B$24,"Высокий",IF(X73&gt;='04_Настройки'!$B$25,"Средний","Низкий"))))</s:f>
        <s:v/>
      </s:c>
      <s:c r="Z73" s="80">
        <s:f t="shared" si="8"/>
        <s:v>63</s:v>
      </s:c>
      <s:c r="AA73" s="93" t="str">
        <s:f>IF(B73="","",IF(S73&gt;1,"Проверить и объединить дубли",IF(W73&lt;'04_Настройки'!$B$26,"Дополнить исходные данные",IF(AND(M73&lt;&gt;"",M73&lt;=2),"Проверить соответствие запросу и бизнесу",IF(AND(G73&lt;&gt;"",G73&lt;=IF(J73="",'04_Настройки'!$B$14,J73)),"Удерживать позицию и обновлять контент",IF(Y73="Высокий",IF(O73="","Создать или назначить посадочную страницу","Оптимизировать страницу и усилить содержание"),IF(Y73="Средний","Включить в контент-план","Наблюдать или отложить")))))))</s:f>
        <s:v/>
      </s:c>
    </s:row>
    <s:row r="74" ht="22.5" customHeight="1">
      <s:c r="A74" s="70" t="str">
        <s:f t="shared" si="1"/>
        <s:v/>
      </s:c>
      <s:c r="B74" s="71"/>
      <s:c r="C74" s="71"/>
      <s:c r="D74" s="71"/>
      <s:c r="E74" s="95"/>
      <s:c r="F74" s="77" t="str">
        <s:f>IF(ISBLANK(E74),"",IF(E74&gt;='04_Настройки'!$B$11,"ВЧ",IF(E74&gt;='04_Настройки'!$B$12,"СЧ","НЧ")))</s:f>
      </s:c>
      <s:c r="G74" s="78"/>
      <s:c r="H74" s="78"/>
      <s:c r="I74" s="80" t="str">
        <s:f t="shared" si="2"/>
        <s:v/>
      </s:c>
      <s:c r="J74" s="78"/>
      <s:c r="K74" s="81"/>
      <s:c r="L74" s="78"/>
      <s:c r="M74" s="78"/>
      <s:c r="N74" s="78"/>
      <s:c r="O74" s="83"/>
      <s:c r="P74" s="84"/>
      <s:c r="Q74" s="84"/>
      <s:c r="R74" s="77" t="str">
        <s:f t="shared" si="3"/>
        <s:v/>
      </s:c>
      <s:c r="S74" s="85" t="str">
        <s:f t="shared" si="4"/>
        <s:v/>
      </s:c>
      <s:c r="T74" s="85" t="str">
        <s:f t="shared" si="5"/>
        <s:v/>
      </s:c>
      <s:c r="U74" s="85" t="str">
        <s:f>IF(OR(B74="",G74=""),"",ROUND(MAX(0,MIN(100,(G74-IF(J74="",'04_Настройки'!$B$14,J74))/(100-IF(J74="",'04_Настройки'!$B$14,J74))*100)),1))</s:f>
        <s:v/>
      </s:c>
      <s:c r="V74" s="85" t="str">
        <s:f t="shared" si="6"/>
        <s:v/>
      </s:c>
      <s:c r="W74" s="88" t="str">
        <s:f t="shared" si="7"/>
        <s:v/>
      </s:c>
      <s:c r="X74" s="85" t="str">
        <s:f>IF(B74="","",IF(W74&lt;'04_Настройки'!$B$26,"",ROUND((IF(ISBLANK(T74),0,T74*'04_Настройки'!$B$16)+IF(ISBLANK(U74),0,U74*'04_Настройки'!$B$17)+IF(ISBLANK(V74),0,V74*'04_Настройки'!$B$18)+IF(ISBLANK(M74),0,M74/5*100*'04_Настройки'!$B$19)+IF(ISBLANK(N74),0,N74/5*100*'04_Настройки'!$B$20))/(IF(ISBLANK(T74),0,'04_Настройки'!$B$16)+IF(ISBLANK(U74),0,'04_Настройки'!$B$17)+IF(ISBLANK(V74),0,'04_Настройки'!$B$18)+IF(ISBLANK(M74),0,'04_Настройки'!$B$19)+IF(ISBLANK(N74),0,'04_Настройки'!$B$20)),1)))</s:f>
        <s:v/>
      </s:c>
      <s:c r="Y74" s="77" t="str">
        <s:f>IF(B74="","",IF(ISBLANK(X74),"Недостаточно данных",IF(X74&gt;='04_Настройки'!$B$24,"Высокий",IF(X74&gt;='04_Настройки'!$B$25,"Средний","Низкий"))))</s:f>
        <s:v/>
      </s:c>
      <s:c r="Z74" s="80">
        <s:f t="shared" si="8"/>
        <s:v>64</s:v>
      </s:c>
      <s:c r="AA74" s="93" t="str">
        <s:f>IF(B74="","",IF(S74&gt;1,"Проверить и объединить дубли",IF(W74&lt;'04_Настройки'!$B$26,"Дополнить исходные данные",IF(AND(M74&lt;&gt;"",M74&lt;=2),"Проверить соответствие запросу и бизнесу",IF(AND(G74&lt;&gt;"",G74&lt;=IF(J74="",'04_Настройки'!$B$14,J74)),"Удерживать позицию и обновлять контент",IF(Y74="Высокий",IF(O74="","Создать или назначить посадочную страницу","Оптимизировать страницу и усилить содержание"),IF(Y74="Средний","Включить в контент-план","Наблюдать или отложить")))))))</s:f>
        <s:v/>
      </s:c>
    </s:row>
    <s:row r="75" ht="22.5" customHeight="1">
      <s:c r="A75" s="70" t="str">
        <s:f t="shared" si="1"/>
        <s:v/>
      </s:c>
      <s:c r="B75" s="71"/>
      <s:c r="C75" s="71"/>
      <s:c r="D75" s="71"/>
      <s:c r="E75" s="95"/>
      <s:c r="F75" s="77" t="str">
        <s:f>IF(ISBLANK(E75),"",IF(E75&gt;='04_Настройки'!$B$11,"ВЧ",IF(E75&gt;='04_Настройки'!$B$12,"СЧ","НЧ")))</s:f>
      </s:c>
      <s:c r="G75" s="78"/>
      <s:c r="H75" s="78"/>
      <s:c r="I75" s="80" t="str">
        <s:f t="shared" si="2"/>
        <s:v/>
      </s:c>
      <s:c r="J75" s="78"/>
      <s:c r="K75" s="81"/>
      <s:c r="L75" s="78"/>
      <s:c r="M75" s="78"/>
      <s:c r="N75" s="78"/>
      <s:c r="O75" s="83"/>
      <s:c r="P75" s="84"/>
      <s:c r="Q75" s="84"/>
      <s:c r="R75" s="77" t="str">
        <s:f t="shared" si="3"/>
        <s:v/>
      </s:c>
      <s:c r="S75" s="85" t="str">
        <s:f t="shared" si="4"/>
        <s:v/>
      </s:c>
      <s:c r="T75" s="85" t="str">
        <s:f t="shared" si="5"/>
        <s:v/>
      </s:c>
      <s:c r="U75" s="85" t="str">
        <s:f>IF(OR(B75="",G75=""),"",ROUND(MAX(0,MIN(100,(G75-IF(J75="",'04_Настройки'!$B$14,J75))/(100-IF(J75="",'04_Настройки'!$B$14,J75))*100)),1))</s:f>
        <s:v/>
      </s:c>
      <s:c r="V75" s="85" t="str">
        <s:f t="shared" si="6"/>
        <s:v/>
      </s:c>
      <s:c r="W75" s="88" t="str">
        <s:f t="shared" si="7"/>
        <s:v/>
      </s:c>
      <s:c r="X75" s="85" t="str">
        <s:f>IF(B75="","",IF(W75&lt;'04_Настройки'!$B$26,"",ROUND((IF(ISBLANK(T75),0,T75*'04_Настройки'!$B$16)+IF(ISBLANK(U75),0,U75*'04_Настройки'!$B$17)+IF(ISBLANK(V75),0,V75*'04_Настройки'!$B$18)+IF(ISBLANK(M75),0,M75/5*100*'04_Настройки'!$B$19)+IF(ISBLANK(N75),0,N75/5*100*'04_Настройки'!$B$20))/(IF(ISBLANK(T75),0,'04_Настройки'!$B$16)+IF(ISBLANK(U75),0,'04_Настройки'!$B$17)+IF(ISBLANK(V75),0,'04_Настройки'!$B$18)+IF(ISBLANK(M75),0,'04_Настройки'!$B$19)+IF(ISBLANK(N75),0,'04_Настройки'!$B$20)),1)))</s:f>
        <s:v/>
      </s:c>
      <s:c r="Y75" s="77" t="str">
        <s:f>IF(B75="","",IF(ISBLANK(X75),"Недостаточно данных",IF(X75&gt;='04_Настройки'!$B$24,"Высокий",IF(X75&gt;='04_Настройки'!$B$25,"Средний","Низкий"))))</s:f>
        <s:v/>
      </s:c>
      <s:c r="Z75" s="80">
        <s:f t="shared" si="8"/>
        <s:v>65</s:v>
      </s:c>
      <s:c r="AA75" s="93" t="str">
        <s:f>IF(B75="","",IF(S75&gt;1,"Проверить и объединить дубли",IF(W75&lt;'04_Настройки'!$B$26,"Дополнить исходные данные",IF(AND(M75&lt;&gt;"",M75&lt;=2),"Проверить соответствие запросу и бизнесу",IF(AND(G75&lt;&gt;"",G75&lt;=IF(J75="",'04_Настройки'!$B$14,J75)),"Удерживать позицию и обновлять контент",IF(Y75="Высокий",IF(O75="","Создать или назначить посадочную страницу","Оптимизировать страницу и усилить содержание"),IF(Y75="Средний","Включить в контент-план","Наблюдать или отложить")))))))</s:f>
        <s:v/>
      </s:c>
    </s:row>
    <s:row r="76" ht="22.5" customHeight="1">
      <s:c r="A76" s="70" t="str">
        <s:f t="shared" si="1"/>
        <s:v/>
      </s:c>
      <s:c r="B76" s="71"/>
      <s:c r="C76" s="71"/>
      <s:c r="D76" s="71"/>
      <s:c r="E76" s="95"/>
      <s:c r="F76" s="77" t="str">
        <s:f>IF(ISBLANK(E76),"",IF(E76&gt;='04_Настройки'!$B$11,"ВЧ",IF(E76&gt;='04_Настройки'!$B$12,"СЧ","НЧ")))</s:f>
      </s:c>
      <s:c r="G76" s="78"/>
      <s:c r="H76" s="78"/>
      <s:c r="I76" s="80" t="str">
        <s:f t="shared" si="2"/>
        <s:v/>
      </s:c>
      <s:c r="J76" s="78"/>
      <s:c r="K76" s="81"/>
      <s:c r="L76" s="78"/>
      <s:c r="M76" s="78"/>
      <s:c r="N76" s="78"/>
      <s:c r="O76" s="83"/>
      <s:c r="P76" s="84"/>
      <s:c r="Q76" s="84"/>
      <s:c r="R76" s="77" t="str">
        <s:f t="shared" si="3"/>
        <s:v/>
      </s:c>
      <s:c r="S76" s="85" t="str">
        <s:f t="shared" si="4"/>
        <s:v/>
      </s:c>
      <s:c r="T76" s="85" t="str">
        <s:f t="shared" si="5"/>
        <s:v/>
      </s:c>
      <s:c r="U76" s="85" t="str">
        <s:f>IF(OR(B76="",G76=""),"",ROUND(MAX(0,MIN(100,(G76-IF(J76="",'04_Настройки'!$B$14,J76))/(100-IF(J76="",'04_Настройки'!$B$14,J76))*100)),1))</s:f>
        <s:v/>
      </s:c>
      <s:c r="V76" s="85" t="str">
        <s:f t="shared" si="6"/>
        <s:v/>
      </s:c>
      <s:c r="W76" s="88" t="str">
        <s:f t="shared" si="7"/>
        <s:v/>
      </s:c>
      <s:c r="X76" s="85" t="str">
        <s:f>IF(B76="","",IF(W76&lt;'04_Настройки'!$B$26,"",ROUND((IF(ISBLANK(T76),0,T76*'04_Настройки'!$B$16)+IF(ISBLANK(U76),0,U76*'04_Настройки'!$B$17)+IF(ISBLANK(V76),0,V76*'04_Настройки'!$B$18)+IF(ISBLANK(M76),0,M76/5*100*'04_Настройки'!$B$19)+IF(ISBLANK(N76),0,N76/5*100*'04_Настройки'!$B$20))/(IF(ISBLANK(T76),0,'04_Настройки'!$B$16)+IF(ISBLANK(U76),0,'04_Настройки'!$B$17)+IF(ISBLANK(V76),0,'04_Настройки'!$B$18)+IF(ISBLANK(M76),0,'04_Настройки'!$B$19)+IF(ISBLANK(N76),0,'04_Настройки'!$B$20)),1)))</s:f>
        <s:v/>
      </s:c>
      <s:c r="Y76" s="77" t="str">
        <s:f>IF(B76="","",IF(ISBLANK(X76),"Недостаточно данных",IF(X76&gt;='04_Настройки'!$B$24,"Высокий",IF(X76&gt;='04_Настройки'!$B$25,"Средний","Низкий"))))</s:f>
        <s:v/>
      </s:c>
      <s:c r="Z76" s="80">
        <s:f t="shared" si="8"/>
        <s:v>66</s:v>
      </s:c>
      <s:c r="AA76" s="93" t="str">
        <s:f>IF(B76="","",IF(S76&gt;1,"Проверить и объединить дубли",IF(W76&lt;'04_Настройки'!$B$26,"Дополнить исходные данные",IF(AND(M76&lt;&gt;"",M76&lt;=2),"Проверить соответствие запросу и бизнесу",IF(AND(G76&lt;&gt;"",G76&lt;=IF(J76="",'04_Настройки'!$B$14,J76)),"Удерживать позицию и обновлять контент",IF(Y76="Высокий",IF(O76="","Создать или назначить посадочную страницу","Оптимизировать страницу и усилить содержание"),IF(Y76="Средний","Включить в контент-план","Наблюдать или отложить")))))))</s:f>
        <s:v/>
      </s:c>
    </s:row>
    <s:row r="77" ht="22.5" customHeight="1">
      <s:c r="A77" s="70" t="str">
        <s:f t="shared" si="1"/>
        <s:v/>
      </s:c>
      <s:c r="B77" s="71"/>
      <s:c r="C77" s="71"/>
      <s:c r="D77" s="71"/>
      <s:c r="E77" s="95"/>
      <s:c r="F77" s="77" t="str">
        <s:f>IF(ISBLANK(E77),"",IF(E77&gt;='04_Настройки'!$B$11,"ВЧ",IF(E77&gt;='04_Настройки'!$B$12,"СЧ","НЧ")))</s:f>
      </s:c>
      <s:c r="G77" s="78"/>
      <s:c r="H77" s="78"/>
      <s:c r="I77" s="80" t="str">
        <s:f t="shared" si="2"/>
        <s:v/>
      </s:c>
      <s:c r="J77" s="78"/>
      <s:c r="K77" s="81"/>
      <s:c r="L77" s="78"/>
      <s:c r="M77" s="78"/>
      <s:c r="N77" s="78"/>
      <s:c r="O77" s="83"/>
      <s:c r="P77" s="84"/>
      <s:c r="Q77" s="84"/>
      <s:c r="R77" s="77" t="str">
        <s:f t="shared" si="3"/>
        <s:v/>
      </s:c>
      <s:c r="S77" s="85" t="str">
        <s:f t="shared" si="4"/>
        <s:v/>
      </s:c>
      <s:c r="T77" s="85" t="str">
        <s:f t="shared" si="5"/>
        <s:v/>
      </s:c>
      <s:c r="U77" s="85" t="str">
        <s:f>IF(OR(B77="",G77=""),"",ROUND(MAX(0,MIN(100,(G77-IF(J77="",'04_Настройки'!$B$14,J77))/(100-IF(J77="",'04_Настройки'!$B$14,J77))*100)),1))</s:f>
        <s:v/>
      </s:c>
      <s:c r="V77" s="85" t="str">
        <s:f t="shared" si="6"/>
        <s:v/>
      </s:c>
      <s:c r="W77" s="88" t="str">
        <s:f t="shared" si="7"/>
        <s:v/>
      </s:c>
      <s:c r="X77" s="85" t="str">
        <s:f>IF(B77="","",IF(W77&lt;'04_Настройки'!$B$26,"",ROUND((IF(ISBLANK(T77),0,T77*'04_Настройки'!$B$16)+IF(ISBLANK(U77),0,U77*'04_Настройки'!$B$17)+IF(ISBLANK(V77),0,V77*'04_Настройки'!$B$18)+IF(ISBLANK(M77),0,M77/5*100*'04_Настройки'!$B$19)+IF(ISBLANK(N77),0,N77/5*100*'04_Настройки'!$B$20))/(IF(ISBLANK(T77),0,'04_Настройки'!$B$16)+IF(ISBLANK(U77),0,'04_Настройки'!$B$17)+IF(ISBLANK(V77),0,'04_Настройки'!$B$18)+IF(ISBLANK(M77),0,'04_Настройки'!$B$19)+IF(ISBLANK(N77),0,'04_Настройки'!$B$20)),1)))</s:f>
        <s:v/>
      </s:c>
      <s:c r="Y77" s="77" t="str">
        <s:f>IF(B77="","",IF(ISBLANK(X77),"Недостаточно данных",IF(X77&gt;='04_Настройки'!$B$24,"Высокий",IF(X77&gt;='04_Настройки'!$B$25,"Средний","Низкий"))))</s:f>
        <s:v/>
      </s:c>
      <s:c r="Z77" s="80">
        <s:f t="shared" si="8"/>
        <s:v>67</s:v>
      </s:c>
      <s:c r="AA77" s="93" t="str">
        <s:f>IF(B77="","",IF(S77&gt;1,"Проверить и объединить дубли",IF(W77&lt;'04_Настройки'!$B$26,"Дополнить исходные данные",IF(AND(M77&lt;&gt;"",M77&lt;=2),"Проверить соответствие запросу и бизнесу",IF(AND(G77&lt;&gt;"",G77&lt;=IF(J77="",'04_Настройки'!$B$14,J77)),"Удерживать позицию и обновлять контент",IF(Y77="Высокий",IF(O77="","Создать или назначить посадочную страницу","Оптимизировать страницу и усилить содержание"),IF(Y77="Средний","Включить в контент-план","Наблюдать или отложить")))))))</s:f>
        <s:v/>
      </s:c>
    </s:row>
    <s:row r="78" ht="22.5" customHeight="1">
      <s:c r="A78" s="70" t="str">
        <s:f t="shared" si="1"/>
        <s:v/>
      </s:c>
      <s:c r="B78" s="71"/>
      <s:c r="C78" s="71"/>
      <s:c r="D78" s="71"/>
      <s:c r="E78" s="95"/>
      <s:c r="F78" s="77" t="str">
        <s:f>IF(ISBLANK(E78),"",IF(E78&gt;='04_Настройки'!$B$11,"ВЧ",IF(E78&gt;='04_Настройки'!$B$12,"СЧ","НЧ")))</s:f>
      </s:c>
      <s:c r="G78" s="78"/>
      <s:c r="H78" s="78"/>
      <s:c r="I78" s="80" t="str">
        <s:f t="shared" si="2"/>
        <s:v/>
      </s:c>
      <s:c r="J78" s="78"/>
      <s:c r="K78" s="81"/>
      <s:c r="L78" s="78"/>
      <s:c r="M78" s="78"/>
      <s:c r="N78" s="78"/>
      <s:c r="O78" s="83"/>
      <s:c r="P78" s="84"/>
      <s:c r="Q78" s="84"/>
      <s:c r="R78" s="77" t="str">
        <s:f t="shared" si="3"/>
        <s:v/>
      </s:c>
      <s:c r="S78" s="85" t="str">
        <s:f t="shared" si="4"/>
        <s:v/>
      </s:c>
      <s:c r="T78" s="85" t="str">
        <s:f t="shared" si="5"/>
        <s:v/>
      </s:c>
      <s:c r="U78" s="85" t="str">
        <s:f>IF(OR(B78="",G78=""),"",ROUND(MAX(0,MIN(100,(G78-IF(J78="",'04_Настройки'!$B$14,J78))/(100-IF(J78="",'04_Настройки'!$B$14,J78))*100)),1))</s:f>
        <s:v/>
      </s:c>
      <s:c r="V78" s="85" t="str">
        <s:f t="shared" si="6"/>
        <s:v/>
      </s:c>
      <s:c r="W78" s="88" t="str">
        <s:f t="shared" si="7"/>
        <s:v/>
      </s:c>
      <s:c r="X78" s="85" t="str">
        <s:f>IF(B78="","",IF(W78&lt;'04_Настройки'!$B$26,"",ROUND((IF(ISBLANK(T78),0,T78*'04_Настройки'!$B$16)+IF(ISBLANK(U78),0,U78*'04_Настройки'!$B$17)+IF(ISBLANK(V78),0,V78*'04_Настройки'!$B$18)+IF(ISBLANK(M78),0,M78/5*100*'04_Настройки'!$B$19)+IF(ISBLANK(N78),0,N78/5*100*'04_Настройки'!$B$20))/(IF(ISBLANK(T78),0,'04_Настройки'!$B$16)+IF(ISBLANK(U78),0,'04_Настройки'!$B$17)+IF(ISBLANK(V78),0,'04_Настройки'!$B$18)+IF(ISBLANK(M78),0,'04_Настройки'!$B$19)+IF(ISBLANK(N78),0,'04_Настройки'!$B$20)),1)))</s:f>
        <s:v/>
      </s:c>
      <s:c r="Y78" s="77" t="str">
        <s:f>IF(B78="","",IF(ISBLANK(X78),"Недостаточно данных",IF(X78&gt;='04_Настройки'!$B$24,"Высокий",IF(X78&gt;='04_Настройки'!$B$25,"Средний","Низкий"))))</s:f>
        <s:v/>
      </s:c>
      <s:c r="Z78" s="80">
        <s:f t="shared" si="8"/>
        <s:v>68</s:v>
      </s:c>
      <s:c r="AA78" s="93" t="str">
        <s:f>IF(B78="","",IF(S78&gt;1,"Проверить и объединить дубли",IF(W78&lt;'04_Настройки'!$B$26,"Дополнить исходные данные",IF(AND(M78&lt;&gt;"",M78&lt;=2),"Проверить соответствие запросу и бизнесу",IF(AND(G78&lt;&gt;"",G78&lt;=IF(J78="",'04_Настройки'!$B$14,J78)),"Удерживать позицию и обновлять контент",IF(Y78="Высокий",IF(O78="","Создать или назначить посадочную страницу","Оптимизировать страницу и усилить содержание"),IF(Y78="Средний","Включить в контент-план","Наблюдать или отложить")))))))</s:f>
        <s:v/>
      </s:c>
    </s:row>
    <s:row r="79" ht="22.5" customHeight="1">
      <s:c r="A79" s="70" t="str">
        <s:f t="shared" si="1"/>
        <s:v/>
      </s:c>
      <s:c r="B79" s="71"/>
      <s:c r="C79" s="71"/>
      <s:c r="D79" s="71"/>
      <s:c r="E79" s="95"/>
      <s:c r="F79" s="77" t="str">
        <s:f>IF(ISBLANK(E79),"",IF(E79&gt;='04_Настройки'!$B$11,"ВЧ",IF(E79&gt;='04_Настройки'!$B$12,"СЧ","НЧ")))</s:f>
      </s:c>
      <s:c r="G79" s="78"/>
      <s:c r="H79" s="78"/>
      <s:c r="I79" s="80" t="str">
        <s:f t="shared" si="2"/>
        <s:v/>
      </s:c>
      <s:c r="J79" s="78"/>
      <s:c r="K79" s="81"/>
      <s:c r="L79" s="78"/>
      <s:c r="M79" s="78"/>
      <s:c r="N79" s="78"/>
      <s:c r="O79" s="83"/>
      <s:c r="P79" s="84"/>
      <s:c r="Q79" s="84"/>
      <s:c r="R79" s="77" t="str">
        <s:f t="shared" si="3"/>
        <s:v/>
      </s:c>
      <s:c r="S79" s="85" t="str">
        <s:f t="shared" si="4"/>
        <s:v/>
      </s:c>
      <s:c r="T79" s="85" t="str">
        <s:f t="shared" si="5"/>
        <s:v/>
      </s:c>
      <s:c r="U79" s="85" t="str">
        <s:f>IF(OR(B79="",G79=""),"",ROUND(MAX(0,MIN(100,(G79-IF(J79="",'04_Настройки'!$B$14,J79))/(100-IF(J79="",'04_Настройки'!$B$14,J79))*100)),1))</s:f>
        <s:v/>
      </s:c>
      <s:c r="V79" s="85" t="str">
        <s:f t="shared" si="6"/>
        <s:v/>
      </s:c>
      <s:c r="W79" s="88" t="str">
        <s:f t="shared" si="7"/>
        <s:v/>
      </s:c>
      <s:c r="X79" s="85" t="str">
        <s:f>IF(B79="","",IF(W79&lt;'04_Настройки'!$B$26,"",ROUND((IF(ISBLANK(T79),0,T79*'04_Настройки'!$B$16)+IF(ISBLANK(U79),0,U79*'04_Настройки'!$B$17)+IF(ISBLANK(V79),0,V79*'04_Настройки'!$B$18)+IF(ISBLANK(M79),0,M79/5*100*'04_Настройки'!$B$19)+IF(ISBLANK(N79),0,N79/5*100*'04_Настройки'!$B$20))/(IF(ISBLANK(T79),0,'04_Настройки'!$B$16)+IF(ISBLANK(U79),0,'04_Настройки'!$B$17)+IF(ISBLANK(V79),0,'04_Настройки'!$B$18)+IF(ISBLANK(M79),0,'04_Настройки'!$B$19)+IF(ISBLANK(N79),0,'04_Настройки'!$B$20)),1)))</s:f>
        <s:v/>
      </s:c>
      <s:c r="Y79" s="77" t="str">
        <s:f>IF(B79="","",IF(ISBLANK(X79),"Недостаточно данных",IF(X79&gt;='04_Настройки'!$B$24,"Высокий",IF(X79&gt;='04_Настройки'!$B$25,"Средний","Низкий"))))</s:f>
        <s:v/>
      </s:c>
      <s:c r="Z79" s="80">
        <s:f t="shared" si="8"/>
        <s:v>69</s:v>
      </s:c>
      <s:c r="AA79" s="93" t="str">
        <s:f>IF(B79="","",IF(S79&gt;1,"Проверить и объединить дубли",IF(W79&lt;'04_Настройки'!$B$26,"Дополнить исходные данные",IF(AND(M79&lt;&gt;"",M79&lt;=2),"Проверить соответствие запросу и бизнесу",IF(AND(G79&lt;&gt;"",G79&lt;=IF(J79="",'04_Настройки'!$B$14,J79)),"Удерживать позицию и обновлять контент",IF(Y79="Высокий",IF(O79="","Создать или назначить посадочную страницу","Оптимизировать страницу и усилить содержание"),IF(Y79="Средний","Включить в контент-план","Наблюдать или отложить")))))))</s:f>
        <s:v/>
      </s:c>
    </s:row>
    <s:row r="80" ht="22.5" customHeight="1">
      <s:c r="A80" s="70" t="str">
        <s:f t="shared" si="1"/>
        <s:v/>
      </s:c>
      <s:c r="B80" s="71"/>
      <s:c r="C80" s="71"/>
      <s:c r="D80" s="71"/>
      <s:c r="E80" s="95"/>
      <s:c r="F80" s="77" t="str">
        <s:f>IF(ISBLANK(E80),"",IF(E80&gt;='04_Настройки'!$B$11,"ВЧ",IF(E80&gt;='04_Настройки'!$B$12,"СЧ","НЧ")))</s:f>
      </s:c>
      <s:c r="G80" s="78"/>
      <s:c r="H80" s="78"/>
      <s:c r="I80" s="80" t="str">
        <s:f t="shared" si="2"/>
        <s:v/>
      </s:c>
      <s:c r="J80" s="78"/>
      <s:c r="K80" s="81"/>
      <s:c r="L80" s="78"/>
      <s:c r="M80" s="78"/>
      <s:c r="N80" s="78"/>
      <s:c r="O80" s="83"/>
      <s:c r="P80" s="84"/>
      <s:c r="Q80" s="84"/>
      <s:c r="R80" s="77" t="str">
        <s:f t="shared" si="3"/>
        <s:v/>
      </s:c>
      <s:c r="S80" s="85" t="str">
        <s:f t="shared" si="4"/>
        <s:v/>
      </s:c>
      <s:c r="T80" s="85" t="str">
        <s:f t="shared" si="5"/>
        <s:v/>
      </s:c>
      <s:c r="U80" s="85" t="str">
        <s:f>IF(OR(B80="",G80=""),"",ROUND(MAX(0,MIN(100,(G80-IF(J80="",'04_Настройки'!$B$14,J80))/(100-IF(J80="",'04_Настройки'!$B$14,J80))*100)),1))</s:f>
        <s:v/>
      </s:c>
      <s:c r="V80" s="85" t="str">
        <s:f t="shared" si="6"/>
        <s:v/>
      </s:c>
      <s:c r="W80" s="88" t="str">
        <s:f t="shared" si="7"/>
        <s:v/>
      </s:c>
      <s:c r="X80" s="85" t="str">
        <s:f>IF(B80="","",IF(W80&lt;'04_Настройки'!$B$26,"",ROUND((IF(ISBLANK(T80),0,T80*'04_Настройки'!$B$16)+IF(ISBLANK(U80),0,U80*'04_Настройки'!$B$17)+IF(ISBLANK(V80),0,V80*'04_Настройки'!$B$18)+IF(ISBLANK(M80),0,M80/5*100*'04_Настройки'!$B$19)+IF(ISBLANK(N80),0,N80/5*100*'04_Настройки'!$B$20))/(IF(ISBLANK(T80),0,'04_Настройки'!$B$16)+IF(ISBLANK(U80),0,'04_Настройки'!$B$17)+IF(ISBLANK(V80),0,'04_Настройки'!$B$18)+IF(ISBLANK(M80),0,'04_Настройки'!$B$19)+IF(ISBLANK(N80),0,'04_Настройки'!$B$20)),1)))</s:f>
        <s:v/>
      </s:c>
      <s:c r="Y80" s="77" t="str">
        <s:f>IF(B80="","",IF(ISBLANK(X80),"Недостаточно данных",IF(X80&gt;='04_Настройки'!$B$24,"Высокий",IF(X80&gt;='04_Настройки'!$B$25,"Средний","Низкий"))))</s:f>
        <s:v/>
      </s:c>
      <s:c r="Z80" s="80">
        <s:f t="shared" si="8"/>
        <s:v>70</s:v>
      </s:c>
      <s:c r="AA80" s="93" t="str">
        <s:f>IF(B80="","",IF(S80&gt;1,"Проверить и объединить дубли",IF(W80&lt;'04_Настройки'!$B$26,"Дополнить исходные данные",IF(AND(M80&lt;&gt;"",M80&lt;=2),"Проверить соответствие запросу и бизнесу",IF(AND(G80&lt;&gt;"",G80&lt;=IF(J80="",'04_Настройки'!$B$14,J80)),"Удерживать позицию и обновлять контент",IF(Y80="Высокий",IF(O80="","Создать или назначить посадочную страницу","Оптимизировать страницу и усилить содержание"),IF(Y80="Средний","Включить в контент-план","Наблюдать или отложить")))))))</s:f>
        <s:v/>
      </s:c>
    </s:row>
    <s:row r="81" ht="22.5" customHeight="1">
      <s:c r="A81" s="70" t="str">
        <s:f t="shared" si="1"/>
        <s:v/>
      </s:c>
      <s:c r="B81" s="71"/>
      <s:c r="C81" s="71"/>
      <s:c r="D81" s="71"/>
      <s:c r="E81" s="95"/>
      <s:c r="F81" s="77" t="str">
        <s:f>IF(ISBLANK(E81),"",IF(E81&gt;='04_Настройки'!$B$11,"ВЧ",IF(E81&gt;='04_Настройки'!$B$12,"СЧ","НЧ")))</s:f>
      </s:c>
      <s:c r="G81" s="78"/>
      <s:c r="H81" s="78"/>
      <s:c r="I81" s="80" t="str">
        <s:f t="shared" si="2"/>
        <s:v/>
      </s:c>
      <s:c r="J81" s="78"/>
      <s:c r="K81" s="81"/>
      <s:c r="L81" s="78"/>
      <s:c r="M81" s="78"/>
      <s:c r="N81" s="78"/>
      <s:c r="O81" s="83"/>
      <s:c r="P81" s="84"/>
      <s:c r="Q81" s="84"/>
      <s:c r="R81" s="77" t="str">
        <s:f t="shared" si="3"/>
        <s:v/>
      </s:c>
      <s:c r="S81" s="85" t="str">
        <s:f t="shared" si="4"/>
        <s:v/>
      </s:c>
      <s:c r="T81" s="85" t="str">
        <s:f t="shared" si="5"/>
        <s:v/>
      </s:c>
      <s:c r="U81" s="85" t="str">
        <s:f>IF(OR(B81="",G81=""),"",ROUND(MAX(0,MIN(100,(G81-IF(J81="",'04_Настройки'!$B$14,J81))/(100-IF(J81="",'04_Настройки'!$B$14,J81))*100)),1))</s:f>
        <s:v/>
      </s:c>
      <s:c r="V81" s="85" t="str">
        <s:f t="shared" si="6"/>
        <s:v/>
      </s:c>
      <s:c r="W81" s="88" t="str">
        <s:f t="shared" si="7"/>
        <s:v/>
      </s:c>
      <s:c r="X81" s="85" t="str">
        <s:f>IF(B81="","",IF(W81&lt;'04_Настройки'!$B$26,"",ROUND((IF(ISBLANK(T81),0,T81*'04_Настройки'!$B$16)+IF(ISBLANK(U81),0,U81*'04_Настройки'!$B$17)+IF(ISBLANK(V81),0,V81*'04_Настройки'!$B$18)+IF(ISBLANK(M81),0,M81/5*100*'04_Настройки'!$B$19)+IF(ISBLANK(N81),0,N81/5*100*'04_Настройки'!$B$20))/(IF(ISBLANK(T81),0,'04_Настройки'!$B$16)+IF(ISBLANK(U81),0,'04_Настройки'!$B$17)+IF(ISBLANK(V81),0,'04_Настройки'!$B$18)+IF(ISBLANK(M81),0,'04_Настройки'!$B$19)+IF(ISBLANK(N81),0,'04_Настройки'!$B$20)),1)))</s:f>
        <s:v/>
      </s:c>
      <s:c r="Y81" s="77" t="str">
        <s:f>IF(B81="","",IF(ISBLANK(X81),"Недостаточно данных",IF(X81&gt;='04_Настройки'!$B$24,"Высокий",IF(X81&gt;='04_Настройки'!$B$25,"Средний","Низкий"))))</s:f>
        <s:v/>
      </s:c>
      <s:c r="Z81" s="80">
        <s:f t="shared" si="8"/>
        <s:v>71</s:v>
      </s:c>
      <s:c r="AA81" s="93" t="str">
        <s:f>IF(B81="","",IF(S81&gt;1,"Проверить и объединить дубли",IF(W81&lt;'04_Настройки'!$B$26,"Дополнить исходные данные",IF(AND(M81&lt;&gt;"",M81&lt;=2),"Проверить соответствие запросу и бизнесу",IF(AND(G81&lt;&gt;"",G81&lt;=IF(J81="",'04_Настройки'!$B$14,J81)),"Удерживать позицию и обновлять контент",IF(Y81="Высокий",IF(O81="","Создать или назначить посадочную страницу","Оптимизировать страницу и усилить содержание"),IF(Y81="Средний","Включить в контент-план","Наблюдать или отложить")))))))</s:f>
        <s:v/>
      </s:c>
    </s:row>
    <s:row r="82" ht="22.5" customHeight="1">
      <s:c r="A82" s="70" t="str">
        <s:f t="shared" si="1"/>
        <s:v/>
      </s:c>
      <s:c r="B82" s="71"/>
      <s:c r="C82" s="71"/>
      <s:c r="D82" s="71"/>
      <s:c r="E82" s="95"/>
      <s:c r="F82" s="77" t="str">
        <s:f>IF(ISBLANK(E82),"",IF(E82&gt;='04_Настройки'!$B$11,"ВЧ",IF(E82&gt;='04_Настройки'!$B$12,"СЧ","НЧ")))</s:f>
      </s:c>
      <s:c r="G82" s="78"/>
      <s:c r="H82" s="78"/>
      <s:c r="I82" s="80" t="str">
        <s:f t="shared" si="2"/>
        <s:v/>
      </s:c>
      <s:c r="J82" s="78"/>
      <s:c r="K82" s="81"/>
      <s:c r="L82" s="78"/>
      <s:c r="M82" s="78"/>
      <s:c r="N82" s="78"/>
      <s:c r="O82" s="83"/>
      <s:c r="P82" s="84"/>
      <s:c r="Q82" s="84"/>
      <s:c r="R82" s="77" t="str">
        <s:f t="shared" si="3"/>
        <s:v/>
      </s:c>
      <s:c r="S82" s="85" t="str">
        <s:f t="shared" si="4"/>
        <s:v/>
      </s:c>
      <s:c r="T82" s="85" t="str">
        <s:f t="shared" si="5"/>
        <s:v/>
      </s:c>
      <s:c r="U82" s="85" t="str">
        <s:f>IF(OR(B82="",G82=""),"",ROUND(MAX(0,MIN(100,(G82-IF(J82="",'04_Настройки'!$B$14,J82))/(100-IF(J82="",'04_Настройки'!$B$14,J82))*100)),1))</s:f>
        <s:v/>
      </s:c>
      <s:c r="V82" s="85" t="str">
        <s:f t="shared" si="6"/>
        <s:v/>
      </s:c>
      <s:c r="W82" s="88" t="str">
        <s:f t="shared" si="7"/>
        <s:v/>
      </s:c>
      <s:c r="X82" s="85" t="str">
        <s:f>IF(B82="","",IF(W82&lt;'04_Настройки'!$B$26,"",ROUND((IF(ISBLANK(T82),0,T82*'04_Настройки'!$B$16)+IF(ISBLANK(U82),0,U82*'04_Настройки'!$B$17)+IF(ISBLANK(V82),0,V82*'04_Настройки'!$B$18)+IF(ISBLANK(M82),0,M82/5*100*'04_Настройки'!$B$19)+IF(ISBLANK(N82),0,N82/5*100*'04_Настройки'!$B$20))/(IF(ISBLANK(T82),0,'04_Настройки'!$B$16)+IF(ISBLANK(U82),0,'04_Настройки'!$B$17)+IF(ISBLANK(V82),0,'04_Настройки'!$B$18)+IF(ISBLANK(M82),0,'04_Настройки'!$B$19)+IF(ISBLANK(N82),0,'04_Настройки'!$B$20)),1)))</s:f>
        <s:v/>
      </s:c>
      <s:c r="Y82" s="77" t="str">
        <s:f>IF(B82="","",IF(ISBLANK(X82),"Недостаточно данных",IF(X82&gt;='04_Настройки'!$B$24,"Высокий",IF(X82&gt;='04_Настройки'!$B$25,"Средний","Низкий"))))</s:f>
        <s:v/>
      </s:c>
      <s:c r="Z82" s="80">
        <s:f t="shared" si="8"/>
        <s:v>72</s:v>
      </s:c>
      <s:c r="AA82" s="93" t="str">
        <s:f>IF(B82="","",IF(S82&gt;1,"Проверить и объединить дубли",IF(W82&lt;'04_Настройки'!$B$26,"Дополнить исходные данные",IF(AND(M82&lt;&gt;"",M82&lt;=2),"Проверить соответствие запросу и бизнесу",IF(AND(G82&lt;&gt;"",G82&lt;=IF(J82="",'04_Настройки'!$B$14,J82)),"Удерживать позицию и обновлять контент",IF(Y82="Высокий",IF(O82="","Создать или назначить посадочную страницу","Оптимизировать страницу и усилить содержание"),IF(Y82="Средний","Включить в контент-план","Наблюдать или отложить")))))))</s:f>
        <s:v/>
      </s:c>
    </s:row>
    <s:row r="83" ht="22.5" customHeight="1">
      <s:c r="A83" s="70" t="str">
        <s:f t="shared" si="1"/>
        <s:v/>
      </s:c>
      <s:c r="B83" s="71"/>
      <s:c r="C83" s="71"/>
      <s:c r="D83" s="71"/>
      <s:c r="E83" s="95"/>
      <s:c r="F83" s="77" t="str">
        <s:f>IF(ISBLANK(E83),"",IF(E83&gt;='04_Настройки'!$B$11,"ВЧ",IF(E83&gt;='04_Настройки'!$B$12,"СЧ","НЧ")))</s:f>
      </s:c>
      <s:c r="G83" s="78"/>
      <s:c r="H83" s="78"/>
      <s:c r="I83" s="80" t="str">
        <s:f t="shared" si="2"/>
        <s:v/>
      </s:c>
      <s:c r="J83" s="78"/>
      <s:c r="K83" s="81"/>
      <s:c r="L83" s="78"/>
      <s:c r="M83" s="78"/>
      <s:c r="N83" s="78"/>
      <s:c r="O83" s="83"/>
      <s:c r="P83" s="84"/>
      <s:c r="Q83" s="84"/>
      <s:c r="R83" s="77" t="str">
        <s:f t="shared" si="3"/>
        <s:v/>
      </s:c>
      <s:c r="S83" s="85" t="str">
        <s:f t="shared" si="4"/>
        <s:v/>
      </s:c>
      <s:c r="T83" s="85" t="str">
        <s:f t="shared" si="5"/>
        <s:v/>
      </s:c>
      <s:c r="U83" s="85" t="str">
        <s:f>IF(OR(B83="",G83=""),"",ROUND(MAX(0,MIN(100,(G83-IF(J83="",'04_Настройки'!$B$14,J83))/(100-IF(J83="",'04_Настройки'!$B$14,J83))*100)),1))</s:f>
        <s:v/>
      </s:c>
      <s:c r="V83" s="85" t="str">
        <s:f t="shared" si="6"/>
        <s:v/>
      </s:c>
      <s:c r="W83" s="88" t="str">
        <s:f t="shared" si="7"/>
        <s:v/>
      </s:c>
      <s:c r="X83" s="85" t="str">
        <s:f>IF(B83="","",IF(W83&lt;'04_Настройки'!$B$26,"",ROUND((IF(ISBLANK(T83),0,T83*'04_Настройки'!$B$16)+IF(ISBLANK(U83),0,U83*'04_Настройки'!$B$17)+IF(ISBLANK(V83),0,V83*'04_Настройки'!$B$18)+IF(ISBLANK(M83),0,M83/5*100*'04_Настройки'!$B$19)+IF(ISBLANK(N83),0,N83/5*100*'04_Настройки'!$B$20))/(IF(ISBLANK(T83),0,'04_Настройки'!$B$16)+IF(ISBLANK(U83),0,'04_Настройки'!$B$17)+IF(ISBLANK(V83),0,'04_Настройки'!$B$18)+IF(ISBLANK(M83),0,'04_Настройки'!$B$19)+IF(ISBLANK(N83),0,'04_Настройки'!$B$20)),1)))</s:f>
        <s:v/>
      </s:c>
      <s:c r="Y83" s="77" t="str">
        <s:f>IF(B83="","",IF(ISBLANK(X83),"Недостаточно данных",IF(X83&gt;='04_Настройки'!$B$24,"Высокий",IF(X83&gt;='04_Настройки'!$B$25,"Средний","Низкий"))))</s:f>
        <s:v/>
      </s:c>
      <s:c r="Z83" s="80">
        <s:f t="shared" si="8"/>
        <s:v>73</s:v>
      </s:c>
      <s:c r="AA83" s="93" t="str">
        <s:f>IF(B83="","",IF(S83&gt;1,"Проверить и объединить дубли",IF(W83&lt;'04_Настройки'!$B$26,"Дополнить исходные данные",IF(AND(M83&lt;&gt;"",M83&lt;=2),"Проверить соответствие запросу и бизнесу",IF(AND(G83&lt;&gt;"",G83&lt;=IF(J83="",'04_Настройки'!$B$14,J83)),"Удерживать позицию и обновлять контент",IF(Y83="Высокий",IF(O83="","Создать или назначить посадочную страницу","Оптимизировать страницу и усилить содержание"),IF(Y83="Средний","Включить в контент-план","Наблюдать или отложить")))))))</s:f>
        <s:v/>
      </s:c>
    </s:row>
    <s:row r="84" ht="22.5" customHeight="1">
      <s:c r="A84" s="70" t="str">
        <s:f t="shared" si="1"/>
        <s:v/>
      </s:c>
      <s:c r="B84" s="71"/>
      <s:c r="C84" s="71"/>
      <s:c r="D84" s="71"/>
      <s:c r="E84" s="95"/>
      <s:c r="F84" s="77" t="str">
        <s:f>IF(ISBLANK(E84),"",IF(E84&gt;='04_Настройки'!$B$11,"ВЧ",IF(E84&gt;='04_Настройки'!$B$12,"СЧ","НЧ")))</s:f>
      </s:c>
      <s:c r="G84" s="78"/>
      <s:c r="H84" s="78"/>
      <s:c r="I84" s="80" t="str">
        <s:f t="shared" si="2"/>
        <s:v/>
      </s:c>
      <s:c r="J84" s="78"/>
      <s:c r="K84" s="81"/>
      <s:c r="L84" s="78"/>
      <s:c r="M84" s="78"/>
      <s:c r="N84" s="78"/>
      <s:c r="O84" s="83"/>
      <s:c r="P84" s="84"/>
      <s:c r="Q84" s="84"/>
      <s:c r="R84" s="77" t="str">
        <s:f t="shared" si="3"/>
        <s:v/>
      </s:c>
      <s:c r="S84" s="85" t="str">
        <s:f t="shared" si="4"/>
        <s:v/>
      </s:c>
      <s:c r="T84" s="85" t="str">
        <s:f t="shared" si="5"/>
        <s:v/>
      </s:c>
      <s:c r="U84" s="85" t="str">
        <s:f>IF(OR(B84="",G84=""),"",ROUND(MAX(0,MIN(100,(G84-IF(J84="",'04_Настройки'!$B$14,J84))/(100-IF(J84="",'04_Настройки'!$B$14,J84))*100)),1))</s:f>
        <s:v/>
      </s:c>
      <s:c r="V84" s="85" t="str">
        <s:f t="shared" si="6"/>
        <s:v/>
      </s:c>
      <s:c r="W84" s="88" t="str">
        <s:f t="shared" si="7"/>
        <s:v/>
      </s:c>
      <s:c r="X84" s="85" t="str">
        <s:f>IF(B84="","",IF(W84&lt;'04_Настройки'!$B$26,"",ROUND((IF(ISBLANK(T84),0,T84*'04_Настройки'!$B$16)+IF(ISBLANK(U84),0,U84*'04_Настройки'!$B$17)+IF(ISBLANK(V84),0,V84*'04_Настройки'!$B$18)+IF(ISBLANK(M84),0,M84/5*100*'04_Настройки'!$B$19)+IF(ISBLANK(N84),0,N84/5*100*'04_Настройки'!$B$20))/(IF(ISBLANK(T84),0,'04_Настройки'!$B$16)+IF(ISBLANK(U84),0,'04_Настройки'!$B$17)+IF(ISBLANK(V84),0,'04_Настройки'!$B$18)+IF(ISBLANK(M84),0,'04_Настройки'!$B$19)+IF(ISBLANK(N84),0,'04_Настройки'!$B$20)),1)))</s:f>
        <s:v/>
      </s:c>
      <s:c r="Y84" s="77" t="str">
        <s:f>IF(B84="","",IF(ISBLANK(X84),"Недостаточно данных",IF(X84&gt;='04_Настройки'!$B$24,"Высокий",IF(X84&gt;='04_Настройки'!$B$25,"Средний","Низкий"))))</s:f>
        <s:v/>
      </s:c>
      <s:c r="Z84" s="80">
        <s:f t="shared" si="8"/>
        <s:v>74</s:v>
      </s:c>
      <s:c r="AA84" s="93" t="str">
        <s:f>IF(B84="","",IF(S84&gt;1,"Проверить и объединить дубли",IF(W84&lt;'04_Настройки'!$B$26,"Дополнить исходные данные",IF(AND(M84&lt;&gt;"",M84&lt;=2),"Проверить соответствие запросу и бизнесу",IF(AND(G84&lt;&gt;"",G84&lt;=IF(J84="",'04_Настройки'!$B$14,J84)),"Удерживать позицию и обновлять контент",IF(Y84="Высокий",IF(O84="","Создать или назначить посадочную страницу","Оптимизировать страницу и усилить содержание"),IF(Y84="Средний","Включить в контент-план","Наблюдать или отложить")))))))</s:f>
        <s:v/>
      </s:c>
    </s:row>
    <s:row r="85" ht="22.5" customHeight="1">
      <s:c r="A85" s="70" t="str">
        <s:f t="shared" si="1"/>
        <s:v/>
      </s:c>
      <s:c r="B85" s="71"/>
      <s:c r="C85" s="71"/>
      <s:c r="D85" s="71"/>
      <s:c r="E85" s="95"/>
      <s:c r="F85" s="77" t="str">
        <s:f>IF(ISBLANK(E85),"",IF(E85&gt;='04_Настройки'!$B$11,"ВЧ",IF(E85&gt;='04_Настройки'!$B$12,"СЧ","НЧ")))</s:f>
      </s:c>
      <s:c r="G85" s="78"/>
      <s:c r="H85" s="78"/>
      <s:c r="I85" s="80" t="str">
        <s:f t="shared" si="2"/>
        <s:v/>
      </s:c>
      <s:c r="J85" s="78"/>
      <s:c r="K85" s="81"/>
      <s:c r="L85" s="78"/>
      <s:c r="M85" s="78"/>
      <s:c r="N85" s="78"/>
      <s:c r="O85" s="83"/>
      <s:c r="P85" s="84"/>
      <s:c r="Q85" s="84"/>
      <s:c r="R85" s="77" t="str">
        <s:f t="shared" si="3"/>
        <s:v/>
      </s:c>
      <s:c r="S85" s="85" t="str">
        <s:f t="shared" si="4"/>
        <s:v/>
      </s:c>
      <s:c r="T85" s="85" t="str">
        <s:f t="shared" si="5"/>
        <s:v/>
      </s:c>
      <s:c r="U85" s="85" t="str">
        <s:f>IF(OR(B85="",G85=""),"",ROUND(MAX(0,MIN(100,(G85-IF(J85="",'04_Настройки'!$B$14,J85))/(100-IF(J85="",'04_Настройки'!$B$14,J85))*100)),1))</s:f>
        <s:v/>
      </s:c>
      <s:c r="V85" s="85" t="str">
        <s:f t="shared" si="6"/>
        <s:v/>
      </s:c>
      <s:c r="W85" s="88" t="str">
        <s:f t="shared" si="7"/>
        <s:v/>
      </s:c>
      <s:c r="X85" s="85" t="str">
        <s:f>IF(B85="","",IF(W85&lt;'04_Настройки'!$B$26,"",ROUND((IF(ISBLANK(T85),0,T85*'04_Настройки'!$B$16)+IF(ISBLANK(U85),0,U85*'04_Настройки'!$B$17)+IF(ISBLANK(V85),0,V85*'04_Настройки'!$B$18)+IF(ISBLANK(M85),0,M85/5*100*'04_Настройки'!$B$19)+IF(ISBLANK(N85),0,N85/5*100*'04_Настройки'!$B$20))/(IF(ISBLANK(T85),0,'04_Настройки'!$B$16)+IF(ISBLANK(U85),0,'04_Настройки'!$B$17)+IF(ISBLANK(V85),0,'04_Настройки'!$B$18)+IF(ISBLANK(M85),0,'04_Настройки'!$B$19)+IF(ISBLANK(N85),0,'04_Настройки'!$B$20)),1)))</s:f>
        <s:v/>
      </s:c>
      <s:c r="Y85" s="77" t="str">
        <s:f>IF(B85="","",IF(ISBLANK(X85),"Недостаточно данных",IF(X85&gt;='04_Настройки'!$B$24,"Высокий",IF(X85&gt;='04_Настройки'!$B$25,"Средний","Низкий"))))</s:f>
        <s:v/>
      </s:c>
      <s:c r="Z85" s="80">
        <s:f t="shared" si="8"/>
        <s:v>75</s:v>
      </s:c>
      <s:c r="AA85" s="93" t="str">
        <s:f>IF(B85="","",IF(S85&gt;1,"Проверить и объединить дубли",IF(W85&lt;'04_Настройки'!$B$26,"Дополнить исходные данные",IF(AND(M85&lt;&gt;"",M85&lt;=2),"Проверить соответствие запросу и бизнесу",IF(AND(G85&lt;&gt;"",G85&lt;=IF(J85="",'04_Настройки'!$B$14,J85)),"Удерживать позицию и обновлять контент",IF(Y85="Высокий",IF(O85="","Создать или назначить посадочную страницу","Оптимизировать страницу и усилить содержание"),IF(Y85="Средний","Включить в контент-план","Наблюдать или отложить")))))))</s:f>
        <s:v/>
      </s:c>
    </s:row>
    <s:row r="86" ht="22.5" customHeight="1">
      <s:c r="A86" s="70" t="str">
        <s:f t="shared" si="1"/>
        <s:v/>
      </s:c>
      <s:c r="B86" s="71"/>
      <s:c r="C86" s="71"/>
      <s:c r="D86" s="71"/>
      <s:c r="E86" s="95"/>
      <s:c r="F86" s="77" t="str">
        <s:f>IF(ISBLANK(E86),"",IF(E86&gt;='04_Настройки'!$B$11,"ВЧ",IF(E86&gt;='04_Настройки'!$B$12,"СЧ","НЧ")))</s:f>
      </s:c>
      <s:c r="G86" s="78"/>
      <s:c r="H86" s="78"/>
      <s:c r="I86" s="80" t="str">
        <s:f t="shared" si="2"/>
        <s:v/>
      </s:c>
      <s:c r="J86" s="78"/>
      <s:c r="K86" s="81"/>
      <s:c r="L86" s="78"/>
      <s:c r="M86" s="78"/>
      <s:c r="N86" s="78"/>
      <s:c r="O86" s="83"/>
      <s:c r="P86" s="84"/>
      <s:c r="Q86" s="84"/>
      <s:c r="R86" s="77" t="str">
        <s:f t="shared" si="3"/>
        <s:v/>
      </s:c>
      <s:c r="S86" s="85" t="str">
        <s:f t="shared" si="4"/>
        <s:v/>
      </s:c>
      <s:c r="T86" s="85" t="str">
        <s:f t="shared" si="5"/>
        <s:v/>
      </s:c>
      <s:c r="U86" s="85" t="str">
        <s:f>IF(OR(B86="",G86=""),"",ROUND(MAX(0,MIN(100,(G86-IF(J86="",'04_Настройки'!$B$14,J86))/(100-IF(J86="",'04_Настройки'!$B$14,J86))*100)),1))</s:f>
        <s:v/>
      </s:c>
      <s:c r="V86" s="85" t="str">
        <s:f t="shared" si="6"/>
        <s:v/>
      </s:c>
      <s:c r="W86" s="88" t="str">
        <s:f t="shared" si="7"/>
        <s:v/>
      </s:c>
      <s:c r="X86" s="85" t="str">
        <s:f>IF(B86="","",IF(W86&lt;'04_Настройки'!$B$26,"",ROUND((IF(ISBLANK(T86),0,T86*'04_Настройки'!$B$16)+IF(ISBLANK(U86),0,U86*'04_Настройки'!$B$17)+IF(ISBLANK(V86),0,V86*'04_Настройки'!$B$18)+IF(ISBLANK(M86),0,M86/5*100*'04_Настройки'!$B$19)+IF(ISBLANK(N86),0,N86/5*100*'04_Настройки'!$B$20))/(IF(ISBLANK(T86),0,'04_Настройки'!$B$16)+IF(ISBLANK(U86),0,'04_Настройки'!$B$17)+IF(ISBLANK(V86),0,'04_Настройки'!$B$18)+IF(ISBLANK(M86),0,'04_Настройки'!$B$19)+IF(ISBLANK(N86),0,'04_Настройки'!$B$20)),1)))</s:f>
        <s:v/>
      </s:c>
      <s:c r="Y86" s="77" t="str">
        <s:f>IF(B86="","",IF(ISBLANK(X86),"Недостаточно данных",IF(X86&gt;='04_Настройки'!$B$24,"Высокий",IF(X86&gt;='04_Настройки'!$B$25,"Средний","Низкий"))))</s:f>
        <s:v/>
      </s:c>
      <s:c r="Z86" s="80">
        <s:f t="shared" si="8"/>
        <s:v>76</s:v>
      </s:c>
      <s:c r="AA86" s="93" t="str">
        <s:f>IF(B86="","",IF(S86&gt;1,"Проверить и объединить дубли",IF(W86&lt;'04_Настройки'!$B$26,"Дополнить исходные данные",IF(AND(M86&lt;&gt;"",M86&lt;=2),"Проверить соответствие запросу и бизнесу",IF(AND(G86&lt;&gt;"",G86&lt;=IF(J86="",'04_Настройки'!$B$14,J86)),"Удерживать позицию и обновлять контент",IF(Y86="Высокий",IF(O86="","Создать или назначить посадочную страницу","Оптимизировать страницу и усилить содержание"),IF(Y86="Средний","Включить в контент-план","Наблюдать или отложить")))))))</s:f>
        <s:v/>
      </s:c>
    </s:row>
    <s:row r="87" ht="22.5" customHeight="1">
      <s:c r="A87" s="70" t="str">
        <s:f t="shared" si="1"/>
        <s:v/>
      </s:c>
      <s:c r="B87" s="71"/>
      <s:c r="C87" s="71"/>
      <s:c r="D87" s="71"/>
      <s:c r="E87" s="95"/>
      <s:c r="F87" s="77" t="str">
        <s:f>IF(ISBLANK(E87),"",IF(E87&gt;='04_Настройки'!$B$11,"ВЧ",IF(E87&gt;='04_Настройки'!$B$12,"СЧ","НЧ")))</s:f>
      </s:c>
      <s:c r="G87" s="78"/>
      <s:c r="H87" s="78"/>
      <s:c r="I87" s="80" t="str">
        <s:f t="shared" si="2"/>
        <s:v/>
      </s:c>
      <s:c r="J87" s="78"/>
      <s:c r="K87" s="81"/>
      <s:c r="L87" s="78"/>
      <s:c r="M87" s="78"/>
      <s:c r="N87" s="78"/>
      <s:c r="O87" s="83"/>
      <s:c r="P87" s="84"/>
      <s:c r="Q87" s="84"/>
      <s:c r="R87" s="77" t="str">
        <s:f t="shared" si="3"/>
        <s:v/>
      </s:c>
      <s:c r="S87" s="85" t="str">
        <s:f t="shared" si="4"/>
        <s:v/>
      </s:c>
      <s:c r="T87" s="85" t="str">
        <s:f t="shared" si="5"/>
        <s:v/>
      </s:c>
      <s:c r="U87" s="85" t="str">
        <s:f>IF(OR(B87="",G87=""),"",ROUND(MAX(0,MIN(100,(G87-IF(J87="",'04_Настройки'!$B$14,J87))/(100-IF(J87="",'04_Настройки'!$B$14,J87))*100)),1))</s:f>
        <s:v/>
      </s:c>
      <s:c r="V87" s="85" t="str">
        <s:f t="shared" si="6"/>
        <s:v/>
      </s:c>
      <s:c r="W87" s="88" t="str">
        <s:f t="shared" si="7"/>
        <s:v/>
      </s:c>
      <s:c r="X87" s="85" t="str">
        <s:f>IF(B87="","",IF(W87&lt;'04_Настройки'!$B$26,"",ROUND((IF(ISBLANK(T87),0,T87*'04_Настройки'!$B$16)+IF(ISBLANK(U87),0,U87*'04_Настройки'!$B$17)+IF(ISBLANK(V87),0,V87*'04_Настройки'!$B$18)+IF(ISBLANK(M87),0,M87/5*100*'04_Настройки'!$B$19)+IF(ISBLANK(N87),0,N87/5*100*'04_Настройки'!$B$20))/(IF(ISBLANK(T87),0,'04_Настройки'!$B$16)+IF(ISBLANK(U87),0,'04_Настройки'!$B$17)+IF(ISBLANK(V87),0,'04_Настройки'!$B$18)+IF(ISBLANK(M87),0,'04_Настройки'!$B$19)+IF(ISBLANK(N87),0,'04_Настройки'!$B$20)),1)))</s:f>
        <s:v/>
      </s:c>
      <s:c r="Y87" s="77" t="str">
        <s:f>IF(B87="","",IF(ISBLANK(X87),"Недостаточно данных",IF(X87&gt;='04_Настройки'!$B$24,"Высокий",IF(X87&gt;='04_Настройки'!$B$25,"Средний","Низкий"))))</s:f>
        <s:v/>
      </s:c>
      <s:c r="Z87" s="80">
        <s:f t="shared" si="8"/>
        <s:v>77</s:v>
      </s:c>
      <s:c r="AA87" s="93" t="str">
        <s:f>IF(B87="","",IF(S87&gt;1,"Проверить и объединить дубли",IF(W87&lt;'04_Настройки'!$B$26,"Дополнить исходные данные",IF(AND(M87&lt;&gt;"",M87&lt;=2),"Проверить соответствие запросу и бизнесу",IF(AND(G87&lt;&gt;"",G87&lt;=IF(J87="",'04_Настройки'!$B$14,J87)),"Удерживать позицию и обновлять контент",IF(Y87="Высокий",IF(O87="","Создать или назначить посадочную страницу","Оптимизировать страницу и усилить содержание"),IF(Y87="Средний","Включить в контент-план","Наблюдать или отложить")))))))</s:f>
        <s:v/>
      </s:c>
    </s:row>
    <s:row r="88" ht="22.5" customHeight="1">
      <s:c r="A88" s="70" t="str">
        <s:f t="shared" si="1"/>
        <s:v/>
      </s:c>
      <s:c r="B88" s="71"/>
      <s:c r="C88" s="71"/>
      <s:c r="D88" s="71"/>
      <s:c r="E88" s="95"/>
      <s:c r="F88" s="77" t="str">
        <s:f>IF(ISBLANK(E88),"",IF(E88&gt;='04_Настройки'!$B$11,"ВЧ",IF(E88&gt;='04_Настройки'!$B$12,"СЧ","НЧ")))</s:f>
      </s:c>
      <s:c r="G88" s="78"/>
      <s:c r="H88" s="78"/>
      <s:c r="I88" s="80" t="str">
        <s:f t="shared" si="2"/>
        <s:v/>
      </s:c>
      <s:c r="J88" s="78"/>
      <s:c r="K88" s="81"/>
      <s:c r="L88" s="78"/>
      <s:c r="M88" s="78"/>
      <s:c r="N88" s="78"/>
      <s:c r="O88" s="83"/>
      <s:c r="P88" s="84"/>
      <s:c r="Q88" s="84"/>
      <s:c r="R88" s="77" t="str">
        <s:f t="shared" si="3"/>
        <s:v/>
      </s:c>
      <s:c r="S88" s="85" t="str">
        <s:f t="shared" si="4"/>
        <s:v/>
      </s:c>
      <s:c r="T88" s="85" t="str">
        <s:f t="shared" si="5"/>
        <s:v/>
      </s:c>
      <s:c r="U88" s="85" t="str">
        <s:f>IF(OR(B88="",G88=""),"",ROUND(MAX(0,MIN(100,(G88-IF(J88="",'04_Настройки'!$B$14,J88))/(100-IF(J88="",'04_Настройки'!$B$14,J88))*100)),1))</s:f>
        <s:v/>
      </s:c>
      <s:c r="V88" s="85" t="str">
        <s:f t="shared" si="6"/>
        <s:v/>
      </s:c>
      <s:c r="W88" s="88" t="str">
        <s:f t="shared" si="7"/>
        <s:v/>
      </s:c>
      <s:c r="X88" s="85" t="str">
        <s:f>IF(B88="","",IF(W88&lt;'04_Настройки'!$B$26,"",ROUND((IF(ISBLANK(T88),0,T88*'04_Настройки'!$B$16)+IF(ISBLANK(U88),0,U88*'04_Настройки'!$B$17)+IF(ISBLANK(V88),0,V88*'04_Настройки'!$B$18)+IF(ISBLANK(M88),0,M88/5*100*'04_Настройки'!$B$19)+IF(ISBLANK(N88),0,N88/5*100*'04_Настройки'!$B$20))/(IF(ISBLANK(T88),0,'04_Настройки'!$B$16)+IF(ISBLANK(U88),0,'04_Настройки'!$B$17)+IF(ISBLANK(V88),0,'04_Настройки'!$B$18)+IF(ISBLANK(M88),0,'04_Настройки'!$B$19)+IF(ISBLANK(N88),0,'04_Настройки'!$B$20)),1)))</s:f>
        <s:v/>
      </s:c>
      <s:c r="Y88" s="77" t="str">
        <s:f>IF(B88="","",IF(ISBLANK(X88),"Недостаточно данных",IF(X88&gt;='04_Настройки'!$B$24,"Высокий",IF(X88&gt;='04_Настройки'!$B$25,"Средний","Низкий"))))</s:f>
        <s:v/>
      </s:c>
      <s:c r="Z88" s="80">
        <s:f t="shared" si="8"/>
        <s:v>78</s:v>
      </s:c>
      <s:c r="AA88" s="93" t="str">
        <s:f>IF(B88="","",IF(S88&gt;1,"Проверить и объединить дубли",IF(W88&lt;'04_Настройки'!$B$26,"Дополнить исходные данные",IF(AND(M88&lt;&gt;"",M88&lt;=2),"Проверить соответствие запросу и бизнесу",IF(AND(G88&lt;&gt;"",G88&lt;=IF(J88="",'04_Настройки'!$B$14,J88)),"Удерживать позицию и обновлять контент",IF(Y88="Высокий",IF(O88="","Создать или назначить посадочную страницу","Оптимизировать страницу и усилить содержание"),IF(Y88="Средний","Включить в контент-план","Наблюдать или отложить")))))))</s:f>
        <s:v/>
      </s:c>
    </s:row>
    <s:row r="89" ht="22.5" customHeight="1">
      <s:c r="A89" s="70" t="str">
        <s:f t="shared" si="1"/>
        <s:v/>
      </s:c>
      <s:c r="B89" s="71"/>
      <s:c r="C89" s="71"/>
      <s:c r="D89" s="71"/>
      <s:c r="E89" s="95"/>
      <s:c r="F89" s="77" t="str">
        <s:f>IF(ISBLANK(E89),"",IF(E89&gt;='04_Настройки'!$B$11,"ВЧ",IF(E89&gt;='04_Настройки'!$B$12,"СЧ","НЧ")))</s:f>
      </s:c>
      <s:c r="G89" s="78"/>
      <s:c r="H89" s="78"/>
      <s:c r="I89" s="80" t="str">
        <s:f t="shared" si="2"/>
        <s:v/>
      </s:c>
      <s:c r="J89" s="78"/>
      <s:c r="K89" s="81"/>
      <s:c r="L89" s="78"/>
      <s:c r="M89" s="78"/>
      <s:c r="N89" s="78"/>
      <s:c r="O89" s="83"/>
      <s:c r="P89" s="84"/>
      <s:c r="Q89" s="84"/>
      <s:c r="R89" s="77" t="str">
        <s:f t="shared" si="3"/>
        <s:v/>
      </s:c>
      <s:c r="S89" s="85" t="str">
        <s:f t="shared" si="4"/>
        <s:v/>
      </s:c>
      <s:c r="T89" s="85" t="str">
        <s:f t="shared" si="5"/>
        <s:v/>
      </s:c>
      <s:c r="U89" s="85" t="str">
        <s:f>IF(OR(B89="",G89=""),"",ROUND(MAX(0,MIN(100,(G89-IF(J89="",'04_Настройки'!$B$14,J89))/(100-IF(J89="",'04_Настройки'!$B$14,J89))*100)),1))</s:f>
        <s:v/>
      </s:c>
      <s:c r="V89" s="85" t="str">
        <s:f t="shared" si="6"/>
        <s:v/>
      </s:c>
      <s:c r="W89" s="88" t="str">
        <s:f t="shared" si="7"/>
        <s:v/>
      </s:c>
      <s:c r="X89" s="85" t="str">
        <s:f>IF(B89="","",IF(W89&lt;'04_Настройки'!$B$26,"",ROUND((IF(ISBLANK(T89),0,T89*'04_Настройки'!$B$16)+IF(ISBLANK(U89),0,U89*'04_Настройки'!$B$17)+IF(ISBLANK(V89),0,V89*'04_Настройки'!$B$18)+IF(ISBLANK(M89),0,M89/5*100*'04_Настройки'!$B$19)+IF(ISBLANK(N89),0,N89/5*100*'04_Настройки'!$B$20))/(IF(ISBLANK(T89),0,'04_Настройки'!$B$16)+IF(ISBLANK(U89),0,'04_Настройки'!$B$17)+IF(ISBLANK(V89),0,'04_Настройки'!$B$18)+IF(ISBLANK(M89),0,'04_Настройки'!$B$19)+IF(ISBLANK(N89),0,'04_Настройки'!$B$20)),1)))</s:f>
        <s:v/>
      </s:c>
      <s:c r="Y89" s="77" t="str">
        <s:f>IF(B89="","",IF(ISBLANK(X89),"Недостаточно данных",IF(X89&gt;='04_Настройки'!$B$24,"Высокий",IF(X89&gt;='04_Настройки'!$B$25,"Средний","Низкий"))))</s:f>
        <s:v/>
      </s:c>
      <s:c r="Z89" s="80">
        <s:f t="shared" si="8"/>
        <s:v>79</s:v>
      </s:c>
      <s:c r="AA89" s="93" t="str">
        <s:f>IF(B89="","",IF(S89&gt;1,"Проверить и объединить дубли",IF(W89&lt;'04_Настройки'!$B$26,"Дополнить исходные данные",IF(AND(M89&lt;&gt;"",M89&lt;=2),"Проверить соответствие запросу и бизнесу",IF(AND(G89&lt;&gt;"",G89&lt;=IF(J89="",'04_Настройки'!$B$14,J89)),"Удерживать позицию и обновлять контент",IF(Y89="Высокий",IF(O89="","Создать или назначить посадочную страницу","Оптимизировать страницу и усилить содержание"),IF(Y89="Средний","Включить в контент-план","Наблюдать или отложить")))))))</s:f>
        <s:v/>
      </s:c>
    </s:row>
    <s:row r="90" ht="22.5" customHeight="1">
      <s:c r="A90" s="70" t="str">
        <s:f t="shared" si="1"/>
        <s:v/>
      </s:c>
      <s:c r="B90" s="71"/>
      <s:c r="C90" s="71"/>
      <s:c r="D90" s="71"/>
      <s:c r="E90" s="95"/>
      <s:c r="F90" s="77" t="str">
        <s:f>IF(ISBLANK(E90),"",IF(E90&gt;='04_Настройки'!$B$11,"ВЧ",IF(E90&gt;='04_Настройки'!$B$12,"СЧ","НЧ")))</s:f>
      </s:c>
      <s:c r="G90" s="78"/>
      <s:c r="H90" s="78"/>
      <s:c r="I90" s="80" t="str">
        <s:f t="shared" si="2"/>
        <s:v/>
      </s:c>
      <s:c r="J90" s="78"/>
      <s:c r="K90" s="81"/>
      <s:c r="L90" s="78"/>
      <s:c r="M90" s="78"/>
      <s:c r="N90" s="78"/>
      <s:c r="O90" s="83"/>
      <s:c r="P90" s="84"/>
      <s:c r="Q90" s="84"/>
      <s:c r="R90" s="77" t="str">
        <s:f t="shared" si="3"/>
        <s:v/>
      </s:c>
      <s:c r="S90" s="85" t="str">
        <s:f t="shared" si="4"/>
        <s:v/>
      </s:c>
      <s:c r="T90" s="85" t="str">
        <s:f t="shared" si="5"/>
        <s:v/>
      </s:c>
      <s:c r="U90" s="85" t="str">
        <s:f>IF(OR(B90="",G90=""),"",ROUND(MAX(0,MIN(100,(G90-IF(J90="",'04_Настройки'!$B$14,J90))/(100-IF(J90="",'04_Настройки'!$B$14,J90))*100)),1))</s:f>
        <s:v/>
      </s:c>
      <s:c r="V90" s="85" t="str">
        <s:f t="shared" si="6"/>
        <s:v/>
      </s:c>
      <s:c r="W90" s="88" t="str">
        <s:f t="shared" si="7"/>
        <s:v/>
      </s:c>
      <s:c r="X90" s="85" t="str">
        <s:f>IF(B90="","",IF(W90&lt;'04_Настройки'!$B$26,"",ROUND((IF(ISBLANK(T90),0,T90*'04_Настройки'!$B$16)+IF(ISBLANK(U90),0,U90*'04_Настройки'!$B$17)+IF(ISBLANK(V90),0,V90*'04_Настройки'!$B$18)+IF(ISBLANK(M90),0,M90/5*100*'04_Настройки'!$B$19)+IF(ISBLANK(N90),0,N90/5*100*'04_Настройки'!$B$20))/(IF(ISBLANK(T90),0,'04_Настройки'!$B$16)+IF(ISBLANK(U90),0,'04_Настройки'!$B$17)+IF(ISBLANK(V90),0,'04_Настройки'!$B$18)+IF(ISBLANK(M90),0,'04_Настройки'!$B$19)+IF(ISBLANK(N90),0,'04_Настройки'!$B$20)),1)))</s:f>
        <s:v/>
      </s:c>
      <s:c r="Y90" s="77" t="str">
        <s:f>IF(B90="","",IF(ISBLANK(X90),"Недостаточно данных",IF(X90&gt;='04_Настройки'!$B$24,"Высокий",IF(X90&gt;='04_Настройки'!$B$25,"Средний","Низкий"))))</s:f>
        <s:v/>
      </s:c>
      <s:c r="Z90" s="80">
        <s:f t="shared" si="8"/>
        <s:v>80</s:v>
      </s:c>
      <s:c r="AA90" s="93" t="str">
        <s:f>IF(B90="","",IF(S90&gt;1,"Проверить и объединить дубли",IF(W90&lt;'04_Настройки'!$B$26,"Дополнить исходные данные",IF(AND(M90&lt;&gt;"",M90&lt;=2),"Проверить соответствие запросу и бизнесу",IF(AND(G90&lt;&gt;"",G90&lt;=IF(J90="",'04_Настройки'!$B$14,J90)),"Удерживать позицию и обновлять контент",IF(Y90="Высокий",IF(O90="","Создать или назначить посадочную страницу","Оптимизировать страницу и усилить содержание"),IF(Y90="Средний","Включить в контент-план","Наблюдать или отложить")))))))</s:f>
        <s:v/>
      </s:c>
    </s:row>
    <s:row r="91" ht="22.5" customHeight="1">
      <s:c r="A91" s="70" t="str">
        <s:f t="shared" si="1"/>
        <s:v/>
      </s:c>
      <s:c r="B91" s="71"/>
      <s:c r="C91" s="71"/>
      <s:c r="D91" s="71"/>
      <s:c r="E91" s="95"/>
      <s:c r="F91" s="77" t="str">
        <s:f>IF(ISBLANK(E91),"",IF(E91&gt;='04_Настройки'!$B$11,"ВЧ",IF(E91&gt;='04_Настройки'!$B$12,"СЧ","НЧ")))</s:f>
      </s:c>
      <s:c r="G91" s="78"/>
      <s:c r="H91" s="78"/>
      <s:c r="I91" s="80" t="str">
        <s:f t="shared" si="2"/>
        <s:v/>
      </s:c>
      <s:c r="J91" s="78"/>
      <s:c r="K91" s="81"/>
      <s:c r="L91" s="78"/>
      <s:c r="M91" s="78"/>
      <s:c r="N91" s="78"/>
      <s:c r="O91" s="83"/>
      <s:c r="P91" s="84"/>
      <s:c r="Q91" s="84"/>
      <s:c r="R91" s="77" t="str">
        <s:f t="shared" si="3"/>
        <s:v/>
      </s:c>
      <s:c r="S91" s="85" t="str">
        <s:f t="shared" si="4"/>
        <s:v/>
      </s:c>
      <s:c r="T91" s="85" t="str">
        <s:f t="shared" si="5"/>
        <s:v/>
      </s:c>
      <s:c r="U91" s="85" t="str">
        <s:f>IF(OR(B91="",G91=""),"",ROUND(MAX(0,MIN(100,(G91-IF(J91="",'04_Настройки'!$B$14,J91))/(100-IF(J91="",'04_Настройки'!$B$14,J91))*100)),1))</s:f>
        <s:v/>
      </s:c>
      <s:c r="V91" s="85" t="str">
        <s:f t="shared" si="6"/>
        <s:v/>
      </s:c>
      <s:c r="W91" s="88" t="str">
        <s:f t="shared" si="7"/>
        <s:v/>
      </s:c>
      <s:c r="X91" s="85" t="str">
        <s:f>IF(B91="","",IF(W91&lt;'04_Настройки'!$B$26,"",ROUND((IF(ISBLANK(T91),0,T91*'04_Настройки'!$B$16)+IF(ISBLANK(U91),0,U91*'04_Настройки'!$B$17)+IF(ISBLANK(V91),0,V91*'04_Настройки'!$B$18)+IF(ISBLANK(M91),0,M91/5*100*'04_Настройки'!$B$19)+IF(ISBLANK(N91),0,N91/5*100*'04_Настройки'!$B$20))/(IF(ISBLANK(T91),0,'04_Настройки'!$B$16)+IF(ISBLANK(U91),0,'04_Настройки'!$B$17)+IF(ISBLANK(V91),0,'04_Настройки'!$B$18)+IF(ISBLANK(M91),0,'04_Настройки'!$B$19)+IF(ISBLANK(N91),0,'04_Настройки'!$B$20)),1)))</s:f>
        <s:v/>
      </s:c>
      <s:c r="Y91" s="77" t="str">
        <s:f>IF(B91="","",IF(ISBLANK(X91),"Недостаточно данных",IF(X91&gt;='04_Настройки'!$B$24,"Высокий",IF(X91&gt;='04_Настройки'!$B$25,"Средний","Низкий"))))</s:f>
        <s:v/>
      </s:c>
      <s:c r="Z91" s="80">
        <s:f t="shared" si="8"/>
        <s:v>81</s:v>
      </s:c>
      <s:c r="AA91" s="93" t="str">
        <s:f>IF(B91="","",IF(S91&gt;1,"Проверить и объединить дубли",IF(W91&lt;'04_Настройки'!$B$26,"Дополнить исходные данные",IF(AND(M91&lt;&gt;"",M91&lt;=2),"Проверить соответствие запросу и бизнесу",IF(AND(G91&lt;&gt;"",G91&lt;=IF(J91="",'04_Настройки'!$B$14,J91)),"Удерживать позицию и обновлять контент",IF(Y91="Высокий",IF(O91="","Создать или назначить посадочную страницу","Оптимизировать страницу и усилить содержание"),IF(Y91="Средний","Включить в контент-план","Наблюдать или отложить")))))))</s:f>
        <s:v/>
      </s:c>
    </s:row>
    <s:row r="92" ht="22.5" customHeight="1">
      <s:c r="A92" s="70" t="str">
        <s:f t="shared" si="1"/>
        <s:v/>
      </s:c>
      <s:c r="B92" s="71"/>
      <s:c r="C92" s="71"/>
      <s:c r="D92" s="71"/>
      <s:c r="E92" s="95"/>
      <s:c r="F92" s="77" t="str">
        <s:f>IF(ISBLANK(E92),"",IF(E92&gt;='04_Настройки'!$B$11,"ВЧ",IF(E92&gt;='04_Настройки'!$B$12,"СЧ","НЧ")))</s:f>
      </s:c>
      <s:c r="G92" s="78"/>
      <s:c r="H92" s="78"/>
      <s:c r="I92" s="80" t="str">
        <s:f t="shared" si="2"/>
        <s:v/>
      </s:c>
      <s:c r="J92" s="78"/>
      <s:c r="K92" s="81"/>
      <s:c r="L92" s="78"/>
      <s:c r="M92" s="78"/>
      <s:c r="N92" s="78"/>
      <s:c r="O92" s="83"/>
      <s:c r="P92" s="84"/>
      <s:c r="Q92" s="84"/>
      <s:c r="R92" s="77" t="str">
        <s:f t="shared" si="3"/>
        <s:v/>
      </s:c>
      <s:c r="S92" s="85" t="str">
        <s:f t="shared" si="4"/>
        <s:v/>
      </s:c>
      <s:c r="T92" s="85" t="str">
        <s:f t="shared" si="5"/>
        <s:v/>
      </s:c>
      <s:c r="U92" s="85" t="str">
        <s:f>IF(OR(B92="",G92=""),"",ROUND(MAX(0,MIN(100,(G92-IF(J92="",'04_Настройки'!$B$14,J92))/(100-IF(J92="",'04_Настройки'!$B$14,J92))*100)),1))</s:f>
        <s:v/>
      </s:c>
      <s:c r="V92" s="85" t="str">
        <s:f t="shared" si="6"/>
        <s:v/>
      </s:c>
      <s:c r="W92" s="88" t="str">
        <s:f t="shared" si="7"/>
        <s:v/>
      </s:c>
      <s:c r="X92" s="85" t="str">
        <s:f>IF(B92="","",IF(W92&lt;'04_Настройки'!$B$26,"",ROUND((IF(ISBLANK(T92),0,T92*'04_Настройки'!$B$16)+IF(ISBLANK(U92),0,U92*'04_Настройки'!$B$17)+IF(ISBLANK(V92),0,V92*'04_Настройки'!$B$18)+IF(ISBLANK(M92),0,M92/5*100*'04_Настройки'!$B$19)+IF(ISBLANK(N92),0,N92/5*100*'04_Настройки'!$B$20))/(IF(ISBLANK(T92),0,'04_Настройки'!$B$16)+IF(ISBLANK(U92),0,'04_Настройки'!$B$17)+IF(ISBLANK(V92),0,'04_Настройки'!$B$18)+IF(ISBLANK(M92),0,'04_Настройки'!$B$19)+IF(ISBLANK(N92),0,'04_Настройки'!$B$20)),1)))</s:f>
        <s:v/>
      </s:c>
      <s:c r="Y92" s="77" t="str">
        <s:f>IF(B92="","",IF(ISBLANK(X92),"Недостаточно данных",IF(X92&gt;='04_Настройки'!$B$24,"Высокий",IF(X92&gt;='04_Настройки'!$B$25,"Средний","Низкий"))))</s:f>
        <s:v/>
      </s:c>
      <s:c r="Z92" s="80">
        <s:f t="shared" si="8"/>
        <s:v>82</s:v>
      </s:c>
      <s:c r="AA92" s="93" t="str">
        <s:f>IF(B92="","",IF(S92&gt;1,"Проверить и объединить дубли",IF(W92&lt;'04_Настройки'!$B$26,"Дополнить исходные данные",IF(AND(M92&lt;&gt;"",M92&lt;=2),"Проверить соответствие запросу и бизнесу",IF(AND(G92&lt;&gt;"",G92&lt;=IF(J92="",'04_Настройки'!$B$14,J92)),"Удерживать позицию и обновлять контент",IF(Y92="Высокий",IF(O92="","Создать или назначить посадочную страницу","Оптимизировать страницу и усилить содержание"),IF(Y92="Средний","Включить в контент-план","Наблюдать или отложить")))))))</s:f>
        <s:v/>
      </s:c>
    </s:row>
    <s:row r="93" ht="22.5" customHeight="1">
      <s:c r="A93" s="70" t="str">
        <s:f t="shared" si="1"/>
        <s:v/>
      </s:c>
      <s:c r="B93" s="71"/>
      <s:c r="C93" s="71"/>
      <s:c r="D93" s="71"/>
      <s:c r="E93" s="95"/>
      <s:c r="F93" s="77" t="str">
        <s:f>IF(ISBLANK(E93),"",IF(E93&gt;='04_Настройки'!$B$11,"ВЧ",IF(E93&gt;='04_Настройки'!$B$12,"СЧ","НЧ")))</s:f>
      </s:c>
      <s:c r="G93" s="78"/>
      <s:c r="H93" s="78"/>
      <s:c r="I93" s="80" t="str">
        <s:f t="shared" si="2"/>
        <s:v/>
      </s:c>
      <s:c r="J93" s="78"/>
      <s:c r="K93" s="81"/>
      <s:c r="L93" s="78"/>
      <s:c r="M93" s="78"/>
      <s:c r="N93" s="78"/>
      <s:c r="O93" s="83"/>
      <s:c r="P93" s="84"/>
      <s:c r="Q93" s="84"/>
      <s:c r="R93" s="77" t="str">
        <s:f t="shared" si="3"/>
        <s:v/>
      </s:c>
      <s:c r="S93" s="85" t="str">
        <s:f t="shared" si="4"/>
        <s:v/>
      </s:c>
      <s:c r="T93" s="85" t="str">
        <s:f t="shared" si="5"/>
        <s:v/>
      </s:c>
      <s:c r="U93" s="85" t="str">
        <s:f>IF(OR(B93="",G93=""),"",ROUND(MAX(0,MIN(100,(G93-IF(J93="",'04_Настройки'!$B$14,J93))/(100-IF(J93="",'04_Настройки'!$B$14,J93))*100)),1))</s:f>
        <s:v/>
      </s:c>
      <s:c r="V93" s="85" t="str">
        <s:f t="shared" si="6"/>
        <s:v/>
      </s:c>
      <s:c r="W93" s="88" t="str">
        <s:f t="shared" si="7"/>
        <s:v/>
      </s:c>
      <s:c r="X93" s="85" t="str">
        <s:f>IF(B93="","",IF(W93&lt;'04_Настройки'!$B$26,"",ROUND((IF(ISBLANK(T93),0,T93*'04_Настройки'!$B$16)+IF(ISBLANK(U93),0,U93*'04_Настройки'!$B$17)+IF(ISBLANK(V93),0,V93*'04_Настройки'!$B$18)+IF(ISBLANK(M93),0,M93/5*100*'04_Настройки'!$B$19)+IF(ISBLANK(N93),0,N93/5*100*'04_Настройки'!$B$20))/(IF(ISBLANK(T93),0,'04_Настройки'!$B$16)+IF(ISBLANK(U93),0,'04_Настройки'!$B$17)+IF(ISBLANK(V93),0,'04_Настройки'!$B$18)+IF(ISBLANK(M93),0,'04_Настройки'!$B$19)+IF(ISBLANK(N93),0,'04_Настройки'!$B$20)),1)))</s:f>
        <s:v/>
      </s:c>
      <s:c r="Y93" s="77" t="str">
        <s:f>IF(B93="","",IF(ISBLANK(X93),"Недостаточно данных",IF(X93&gt;='04_Настройки'!$B$24,"Высокий",IF(X93&gt;='04_Настройки'!$B$25,"Средний","Низкий"))))</s:f>
        <s:v/>
      </s:c>
      <s:c r="Z93" s="80">
        <s:f t="shared" si="8"/>
        <s:v>83</s:v>
      </s:c>
      <s:c r="AA93" s="93" t="str">
        <s:f>IF(B93="","",IF(S93&gt;1,"Проверить и объединить дубли",IF(W93&lt;'04_Настройки'!$B$26,"Дополнить исходные данные",IF(AND(M93&lt;&gt;"",M93&lt;=2),"Проверить соответствие запросу и бизнесу",IF(AND(G93&lt;&gt;"",G93&lt;=IF(J93="",'04_Настройки'!$B$14,J93)),"Удерживать позицию и обновлять контент",IF(Y93="Высокий",IF(O93="","Создать или назначить посадочную страницу","Оптимизировать страницу и усилить содержание"),IF(Y93="Средний","Включить в контент-план","Наблюдать или отложить")))))))</s:f>
        <s:v/>
      </s:c>
    </s:row>
    <s:row r="94" ht="22.5" customHeight="1">
      <s:c r="A94" s="70" t="str">
        <s:f t="shared" si="1"/>
        <s:v/>
      </s:c>
      <s:c r="B94" s="71"/>
      <s:c r="C94" s="71"/>
      <s:c r="D94" s="71"/>
      <s:c r="E94" s="95"/>
      <s:c r="F94" s="77" t="str">
        <s:f>IF(ISBLANK(E94),"",IF(E94&gt;='04_Настройки'!$B$11,"ВЧ",IF(E94&gt;='04_Настройки'!$B$12,"СЧ","НЧ")))</s:f>
      </s:c>
      <s:c r="G94" s="78"/>
      <s:c r="H94" s="78"/>
      <s:c r="I94" s="80" t="str">
        <s:f t="shared" si="2"/>
        <s:v/>
      </s:c>
      <s:c r="J94" s="78"/>
      <s:c r="K94" s="81"/>
      <s:c r="L94" s="78"/>
      <s:c r="M94" s="78"/>
      <s:c r="N94" s="78"/>
      <s:c r="O94" s="83"/>
      <s:c r="P94" s="84"/>
      <s:c r="Q94" s="84"/>
      <s:c r="R94" s="77" t="str">
        <s:f t="shared" si="3"/>
        <s:v/>
      </s:c>
      <s:c r="S94" s="85" t="str">
        <s:f t="shared" si="4"/>
        <s:v/>
      </s:c>
      <s:c r="T94" s="85" t="str">
        <s:f t="shared" si="5"/>
        <s:v/>
      </s:c>
      <s:c r="U94" s="85" t="str">
        <s:f>IF(OR(B94="",G94=""),"",ROUND(MAX(0,MIN(100,(G94-IF(J94="",'04_Настройки'!$B$14,J94))/(100-IF(J94="",'04_Настройки'!$B$14,J94))*100)),1))</s:f>
        <s:v/>
      </s:c>
      <s:c r="V94" s="85" t="str">
        <s:f t="shared" si="6"/>
        <s:v/>
      </s:c>
      <s:c r="W94" s="88" t="str">
        <s:f t="shared" si="7"/>
        <s:v/>
      </s:c>
      <s:c r="X94" s="85" t="str">
        <s:f>IF(B94="","",IF(W94&lt;'04_Настройки'!$B$26,"",ROUND((IF(ISBLANK(T94),0,T94*'04_Настройки'!$B$16)+IF(ISBLANK(U94),0,U94*'04_Настройки'!$B$17)+IF(ISBLANK(V94),0,V94*'04_Настройки'!$B$18)+IF(ISBLANK(M94),0,M94/5*100*'04_Настройки'!$B$19)+IF(ISBLANK(N94),0,N94/5*100*'04_Настройки'!$B$20))/(IF(ISBLANK(T94),0,'04_Настройки'!$B$16)+IF(ISBLANK(U94),0,'04_Настройки'!$B$17)+IF(ISBLANK(V94),0,'04_Настройки'!$B$18)+IF(ISBLANK(M94),0,'04_Настройки'!$B$19)+IF(ISBLANK(N94),0,'04_Настройки'!$B$20)),1)))</s:f>
        <s:v/>
      </s:c>
      <s:c r="Y94" s="77" t="str">
        <s:f>IF(B94="","",IF(ISBLANK(X94),"Недостаточно данных",IF(X94&gt;='04_Настройки'!$B$24,"Высокий",IF(X94&gt;='04_Настройки'!$B$25,"Средний","Низкий"))))</s:f>
        <s:v/>
      </s:c>
      <s:c r="Z94" s="80">
        <s:f t="shared" si="8"/>
        <s:v>84</s:v>
      </s:c>
      <s:c r="AA94" s="93" t="str">
        <s:f>IF(B94="","",IF(S94&gt;1,"Проверить и объединить дубли",IF(W94&lt;'04_Настройки'!$B$26,"Дополнить исходные данные",IF(AND(M94&lt;&gt;"",M94&lt;=2),"Проверить соответствие запросу и бизнесу",IF(AND(G94&lt;&gt;"",G94&lt;=IF(J94="",'04_Настройки'!$B$14,J94)),"Удерживать позицию и обновлять контент",IF(Y94="Высокий",IF(O94="","Создать или назначить посадочную страницу","Оптимизировать страницу и усилить содержание"),IF(Y94="Средний","Включить в контент-план","Наблюдать или отложить")))))))</s:f>
        <s:v/>
      </s:c>
    </s:row>
    <s:row r="95" ht="22.5" customHeight="1">
      <s:c r="A95" s="70" t="str">
        <s:f t="shared" si="1"/>
        <s:v/>
      </s:c>
      <s:c r="B95" s="71"/>
      <s:c r="C95" s="71"/>
      <s:c r="D95" s="71"/>
      <s:c r="E95" s="95"/>
      <s:c r="F95" s="77" t="str">
        <s:f>IF(ISBLANK(E95),"",IF(E95&gt;='04_Настройки'!$B$11,"ВЧ",IF(E95&gt;='04_Настройки'!$B$12,"СЧ","НЧ")))</s:f>
      </s:c>
      <s:c r="G95" s="78"/>
      <s:c r="H95" s="78"/>
      <s:c r="I95" s="80" t="str">
        <s:f t="shared" si="2"/>
        <s:v/>
      </s:c>
      <s:c r="J95" s="78"/>
      <s:c r="K95" s="81"/>
      <s:c r="L95" s="78"/>
      <s:c r="M95" s="78"/>
      <s:c r="N95" s="78"/>
      <s:c r="O95" s="83"/>
      <s:c r="P95" s="84"/>
      <s:c r="Q95" s="84"/>
      <s:c r="R95" s="77" t="str">
        <s:f t="shared" si="3"/>
        <s:v/>
      </s:c>
      <s:c r="S95" s="85" t="str">
        <s:f t="shared" si="4"/>
        <s:v/>
      </s:c>
      <s:c r="T95" s="85" t="str">
        <s:f t="shared" si="5"/>
        <s:v/>
      </s:c>
      <s:c r="U95" s="85" t="str">
        <s:f>IF(OR(B95="",G95=""),"",ROUND(MAX(0,MIN(100,(G95-IF(J95="",'04_Настройки'!$B$14,J95))/(100-IF(J95="",'04_Настройки'!$B$14,J95))*100)),1))</s:f>
        <s:v/>
      </s:c>
      <s:c r="V95" s="85" t="str">
        <s:f t="shared" si="6"/>
        <s:v/>
      </s:c>
      <s:c r="W95" s="88" t="str">
        <s:f t="shared" si="7"/>
        <s:v/>
      </s:c>
      <s:c r="X95" s="85" t="str">
        <s:f>IF(B95="","",IF(W95&lt;'04_Настройки'!$B$26,"",ROUND((IF(ISBLANK(T95),0,T95*'04_Настройки'!$B$16)+IF(ISBLANK(U95),0,U95*'04_Настройки'!$B$17)+IF(ISBLANK(V95),0,V95*'04_Настройки'!$B$18)+IF(ISBLANK(M95),0,M95/5*100*'04_Настройки'!$B$19)+IF(ISBLANK(N95),0,N95/5*100*'04_Настройки'!$B$20))/(IF(ISBLANK(T95),0,'04_Настройки'!$B$16)+IF(ISBLANK(U95),0,'04_Настройки'!$B$17)+IF(ISBLANK(V95),0,'04_Настройки'!$B$18)+IF(ISBLANK(M95),0,'04_Настройки'!$B$19)+IF(ISBLANK(N95),0,'04_Настройки'!$B$20)),1)))</s:f>
        <s:v/>
      </s:c>
      <s:c r="Y95" s="77" t="str">
        <s:f>IF(B95="","",IF(ISBLANK(X95),"Недостаточно данных",IF(X95&gt;='04_Настройки'!$B$24,"Высокий",IF(X95&gt;='04_Настройки'!$B$25,"Средний","Низкий"))))</s:f>
        <s:v/>
      </s:c>
      <s:c r="Z95" s="80">
        <s:f t="shared" si="8"/>
        <s:v>85</s:v>
      </s:c>
      <s:c r="AA95" s="93" t="str">
        <s:f>IF(B95="","",IF(S95&gt;1,"Проверить и объединить дубли",IF(W95&lt;'04_Настройки'!$B$26,"Дополнить исходные данные",IF(AND(M95&lt;&gt;"",M95&lt;=2),"Проверить соответствие запросу и бизнесу",IF(AND(G95&lt;&gt;"",G95&lt;=IF(J95="",'04_Настройки'!$B$14,J95)),"Удерживать позицию и обновлять контент",IF(Y95="Высокий",IF(O95="","Создать или назначить посадочную страницу","Оптимизировать страницу и усилить содержание"),IF(Y95="Средний","Включить в контент-план","Наблюдать или отложить")))))))</s:f>
        <s:v/>
      </s:c>
    </s:row>
    <s:row r="96" ht="22.5" customHeight="1">
      <s:c r="A96" s="70" t="str">
        <s:f t="shared" si="1"/>
        <s:v/>
      </s:c>
      <s:c r="B96" s="71"/>
      <s:c r="C96" s="71"/>
      <s:c r="D96" s="71"/>
      <s:c r="E96" s="95"/>
      <s:c r="F96" s="77" t="str">
        <s:f>IF(ISBLANK(E96),"",IF(E96&gt;='04_Настройки'!$B$11,"ВЧ",IF(E96&gt;='04_Настройки'!$B$12,"СЧ","НЧ")))</s:f>
      </s:c>
      <s:c r="G96" s="78"/>
      <s:c r="H96" s="78"/>
      <s:c r="I96" s="80" t="str">
        <s:f t="shared" si="2"/>
        <s:v/>
      </s:c>
      <s:c r="J96" s="78"/>
      <s:c r="K96" s="81"/>
      <s:c r="L96" s="78"/>
      <s:c r="M96" s="78"/>
      <s:c r="N96" s="78"/>
      <s:c r="O96" s="83"/>
      <s:c r="P96" s="84"/>
      <s:c r="Q96" s="84"/>
      <s:c r="R96" s="77" t="str">
        <s:f t="shared" si="3"/>
        <s:v/>
      </s:c>
      <s:c r="S96" s="85" t="str">
        <s:f t="shared" si="4"/>
        <s:v/>
      </s:c>
      <s:c r="T96" s="85" t="str">
        <s:f t="shared" si="5"/>
        <s:v/>
      </s:c>
      <s:c r="U96" s="85" t="str">
        <s:f>IF(OR(B96="",G96=""),"",ROUND(MAX(0,MIN(100,(G96-IF(J96="",'04_Настройки'!$B$14,J96))/(100-IF(J96="",'04_Настройки'!$B$14,J96))*100)),1))</s:f>
        <s:v/>
      </s:c>
      <s:c r="V96" s="85" t="str">
        <s:f t="shared" si="6"/>
        <s:v/>
      </s:c>
      <s:c r="W96" s="88" t="str">
        <s:f t="shared" si="7"/>
        <s:v/>
      </s:c>
      <s:c r="X96" s="85" t="str">
        <s:f>IF(B96="","",IF(W96&lt;'04_Настройки'!$B$26,"",ROUND((IF(ISBLANK(T96),0,T96*'04_Настройки'!$B$16)+IF(ISBLANK(U96),0,U96*'04_Настройки'!$B$17)+IF(ISBLANK(V96),0,V96*'04_Настройки'!$B$18)+IF(ISBLANK(M96),0,M96/5*100*'04_Настройки'!$B$19)+IF(ISBLANK(N96),0,N96/5*100*'04_Настройки'!$B$20))/(IF(ISBLANK(T96),0,'04_Настройки'!$B$16)+IF(ISBLANK(U96),0,'04_Настройки'!$B$17)+IF(ISBLANK(V96),0,'04_Настройки'!$B$18)+IF(ISBLANK(M96),0,'04_Настройки'!$B$19)+IF(ISBLANK(N96),0,'04_Настройки'!$B$20)),1)))</s:f>
        <s:v/>
      </s:c>
      <s:c r="Y96" s="77" t="str">
        <s:f>IF(B96="","",IF(ISBLANK(X96),"Недостаточно данных",IF(X96&gt;='04_Настройки'!$B$24,"Высокий",IF(X96&gt;='04_Настройки'!$B$25,"Средний","Низкий"))))</s:f>
        <s:v/>
      </s:c>
      <s:c r="Z96" s="80">
        <s:f t="shared" si="8"/>
        <s:v>86</s:v>
      </s:c>
      <s:c r="AA96" s="93" t="str">
        <s:f>IF(B96="","",IF(S96&gt;1,"Проверить и объединить дубли",IF(W96&lt;'04_Настройки'!$B$26,"Дополнить исходные данные",IF(AND(M96&lt;&gt;"",M96&lt;=2),"Проверить соответствие запросу и бизнесу",IF(AND(G96&lt;&gt;"",G96&lt;=IF(J96="",'04_Настройки'!$B$14,J96)),"Удерживать позицию и обновлять контент",IF(Y96="Высокий",IF(O96="","Создать или назначить посадочную страницу","Оптимизировать страницу и усилить содержание"),IF(Y96="Средний","Включить в контент-план","Наблюдать или отложить")))))))</s:f>
        <s:v/>
      </s:c>
    </s:row>
    <s:row r="97" ht="22.5" customHeight="1">
      <s:c r="A97" s="70" t="str">
        <s:f t="shared" si="1"/>
        <s:v/>
      </s:c>
      <s:c r="B97" s="71"/>
      <s:c r="C97" s="71"/>
      <s:c r="D97" s="71"/>
      <s:c r="E97" s="95"/>
      <s:c r="F97" s="77" t="str">
        <s:f>IF(ISBLANK(E97),"",IF(E97&gt;='04_Настройки'!$B$11,"ВЧ",IF(E97&gt;='04_Настройки'!$B$12,"СЧ","НЧ")))</s:f>
      </s:c>
      <s:c r="G97" s="78"/>
      <s:c r="H97" s="78"/>
      <s:c r="I97" s="80" t="str">
        <s:f t="shared" si="2"/>
        <s:v/>
      </s:c>
      <s:c r="J97" s="78"/>
      <s:c r="K97" s="81"/>
      <s:c r="L97" s="78"/>
      <s:c r="M97" s="78"/>
      <s:c r="N97" s="78"/>
      <s:c r="O97" s="83"/>
      <s:c r="P97" s="84"/>
      <s:c r="Q97" s="84"/>
      <s:c r="R97" s="77" t="str">
        <s:f t="shared" si="3"/>
        <s:v/>
      </s:c>
      <s:c r="S97" s="85" t="str">
        <s:f t="shared" si="4"/>
        <s:v/>
      </s:c>
      <s:c r="T97" s="85" t="str">
        <s:f t="shared" si="5"/>
        <s:v/>
      </s:c>
      <s:c r="U97" s="85" t="str">
        <s:f>IF(OR(B97="",G97=""),"",ROUND(MAX(0,MIN(100,(G97-IF(J97="",'04_Настройки'!$B$14,J97))/(100-IF(J97="",'04_Настройки'!$B$14,J97))*100)),1))</s:f>
        <s:v/>
      </s:c>
      <s:c r="V97" s="85" t="str">
        <s:f t="shared" si="6"/>
        <s:v/>
      </s:c>
      <s:c r="W97" s="88" t="str">
        <s:f t="shared" si="7"/>
        <s:v/>
      </s:c>
      <s:c r="X97" s="85" t="str">
        <s:f>IF(B97="","",IF(W97&lt;'04_Настройки'!$B$26,"",ROUND((IF(ISBLANK(T97),0,T97*'04_Настройки'!$B$16)+IF(ISBLANK(U97),0,U97*'04_Настройки'!$B$17)+IF(ISBLANK(V97),0,V97*'04_Настройки'!$B$18)+IF(ISBLANK(M97),0,M97/5*100*'04_Настройки'!$B$19)+IF(ISBLANK(N97),0,N97/5*100*'04_Настройки'!$B$20))/(IF(ISBLANK(T97),0,'04_Настройки'!$B$16)+IF(ISBLANK(U97),0,'04_Настройки'!$B$17)+IF(ISBLANK(V97),0,'04_Настройки'!$B$18)+IF(ISBLANK(M97),0,'04_Настройки'!$B$19)+IF(ISBLANK(N97),0,'04_Настройки'!$B$20)),1)))</s:f>
        <s:v/>
      </s:c>
      <s:c r="Y97" s="77" t="str">
        <s:f>IF(B97="","",IF(ISBLANK(X97),"Недостаточно данных",IF(X97&gt;='04_Настройки'!$B$24,"Высокий",IF(X97&gt;='04_Настройки'!$B$25,"Средний","Низкий"))))</s:f>
        <s:v/>
      </s:c>
      <s:c r="Z97" s="80">
        <s:f t="shared" si="8"/>
        <s:v>87</s:v>
      </s:c>
      <s:c r="AA97" s="93" t="str">
        <s:f>IF(B97="","",IF(S97&gt;1,"Проверить и объединить дубли",IF(W97&lt;'04_Настройки'!$B$26,"Дополнить исходные данные",IF(AND(M97&lt;&gt;"",M97&lt;=2),"Проверить соответствие запросу и бизнесу",IF(AND(G97&lt;&gt;"",G97&lt;=IF(J97="",'04_Настройки'!$B$14,J97)),"Удерживать позицию и обновлять контент",IF(Y97="Высокий",IF(O97="","Создать или назначить посадочную страницу","Оптимизировать страницу и усилить содержание"),IF(Y97="Средний","Включить в контент-план","Наблюдать или отложить")))))))</s:f>
        <s:v/>
      </s:c>
    </s:row>
    <s:row r="98" ht="22.5" customHeight="1">
      <s:c r="A98" s="70" t="str">
        <s:f t="shared" si="1"/>
        <s:v/>
      </s:c>
      <s:c r="B98" s="71"/>
      <s:c r="C98" s="71"/>
      <s:c r="D98" s="71"/>
      <s:c r="E98" s="95"/>
      <s:c r="F98" s="77" t="str">
        <s:f>IF(ISBLANK(E98),"",IF(E98&gt;='04_Настройки'!$B$11,"ВЧ",IF(E98&gt;='04_Настройки'!$B$12,"СЧ","НЧ")))</s:f>
      </s:c>
      <s:c r="G98" s="78"/>
      <s:c r="H98" s="78"/>
      <s:c r="I98" s="80" t="str">
        <s:f t="shared" si="2"/>
        <s:v/>
      </s:c>
      <s:c r="J98" s="78"/>
      <s:c r="K98" s="81"/>
      <s:c r="L98" s="78"/>
      <s:c r="M98" s="78"/>
      <s:c r="N98" s="78"/>
      <s:c r="O98" s="83"/>
      <s:c r="P98" s="84"/>
      <s:c r="Q98" s="84"/>
      <s:c r="R98" s="77" t="str">
        <s:f t="shared" si="3"/>
        <s:v/>
      </s:c>
      <s:c r="S98" s="85" t="str">
        <s:f t="shared" si="4"/>
        <s:v/>
      </s:c>
      <s:c r="T98" s="85" t="str">
        <s:f t="shared" si="5"/>
        <s:v/>
      </s:c>
      <s:c r="U98" s="85" t="str">
        <s:f>IF(OR(B98="",G98=""),"",ROUND(MAX(0,MIN(100,(G98-IF(J98="",'04_Настройки'!$B$14,J98))/(100-IF(J98="",'04_Настройки'!$B$14,J98))*100)),1))</s:f>
        <s:v/>
      </s:c>
      <s:c r="V98" s="85" t="str">
        <s:f t="shared" si="6"/>
        <s:v/>
      </s:c>
      <s:c r="W98" s="88" t="str">
        <s:f t="shared" si="7"/>
        <s:v/>
      </s:c>
      <s:c r="X98" s="85" t="str">
        <s:f>IF(B98="","",IF(W98&lt;'04_Настройки'!$B$26,"",ROUND((IF(ISBLANK(T98),0,T98*'04_Настройки'!$B$16)+IF(ISBLANK(U98),0,U98*'04_Настройки'!$B$17)+IF(ISBLANK(V98),0,V98*'04_Настройки'!$B$18)+IF(ISBLANK(M98),0,M98/5*100*'04_Настройки'!$B$19)+IF(ISBLANK(N98),0,N98/5*100*'04_Настройки'!$B$20))/(IF(ISBLANK(T98),0,'04_Настройки'!$B$16)+IF(ISBLANK(U98),0,'04_Настройки'!$B$17)+IF(ISBLANK(V98),0,'04_Настройки'!$B$18)+IF(ISBLANK(M98),0,'04_Настройки'!$B$19)+IF(ISBLANK(N98),0,'04_Настройки'!$B$20)),1)))</s:f>
        <s:v/>
      </s:c>
      <s:c r="Y98" s="77" t="str">
        <s:f>IF(B98="","",IF(ISBLANK(X98),"Недостаточно данных",IF(X98&gt;='04_Настройки'!$B$24,"Высокий",IF(X98&gt;='04_Настройки'!$B$25,"Средний","Низкий"))))</s:f>
        <s:v/>
      </s:c>
      <s:c r="Z98" s="80">
        <s:f t="shared" si="8"/>
        <s:v>88</s:v>
      </s:c>
      <s:c r="AA98" s="93" t="str">
        <s:f>IF(B98="","",IF(S98&gt;1,"Проверить и объединить дубли",IF(W98&lt;'04_Настройки'!$B$26,"Дополнить исходные данные",IF(AND(M98&lt;&gt;"",M98&lt;=2),"Проверить соответствие запросу и бизнесу",IF(AND(G98&lt;&gt;"",G98&lt;=IF(J98="",'04_Настройки'!$B$14,J98)),"Удерживать позицию и обновлять контент",IF(Y98="Высокий",IF(O98="","Создать или назначить посадочную страницу","Оптимизировать страницу и усилить содержание"),IF(Y98="Средний","Включить в контент-план","Наблюдать или отложить")))))))</s:f>
        <s:v/>
      </s:c>
    </s:row>
    <s:row r="99" ht="22.5" customHeight="1">
      <s:c r="A99" s="70" t="str">
        <s:f t="shared" si="1"/>
        <s:v/>
      </s:c>
      <s:c r="B99" s="71"/>
      <s:c r="C99" s="71"/>
      <s:c r="D99" s="71"/>
      <s:c r="E99" s="95"/>
      <s:c r="F99" s="77" t="str">
        <s:f>IF(ISBLANK(E99),"",IF(E99&gt;='04_Настройки'!$B$11,"ВЧ",IF(E99&gt;='04_Настройки'!$B$12,"СЧ","НЧ")))</s:f>
      </s:c>
      <s:c r="G99" s="78"/>
      <s:c r="H99" s="78"/>
      <s:c r="I99" s="80" t="str">
        <s:f t="shared" si="2"/>
        <s:v/>
      </s:c>
      <s:c r="J99" s="78"/>
      <s:c r="K99" s="81"/>
      <s:c r="L99" s="78"/>
      <s:c r="M99" s="78"/>
      <s:c r="N99" s="78"/>
      <s:c r="O99" s="83"/>
      <s:c r="P99" s="84"/>
      <s:c r="Q99" s="84"/>
      <s:c r="R99" s="77" t="str">
        <s:f t="shared" si="3"/>
        <s:v/>
      </s:c>
      <s:c r="S99" s="85" t="str">
        <s:f t="shared" si="4"/>
        <s:v/>
      </s:c>
      <s:c r="T99" s="85" t="str">
        <s:f t="shared" si="5"/>
        <s:v/>
      </s:c>
      <s:c r="U99" s="85" t="str">
        <s:f>IF(OR(B99="",G99=""),"",ROUND(MAX(0,MIN(100,(G99-IF(J99="",'04_Настройки'!$B$14,J99))/(100-IF(J99="",'04_Настройки'!$B$14,J99))*100)),1))</s:f>
        <s:v/>
      </s:c>
      <s:c r="V99" s="85" t="str">
        <s:f t="shared" si="6"/>
        <s:v/>
      </s:c>
      <s:c r="W99" s="88" t="str">
        <s:f t="shared" si="7"/>
        <s:v/>
      </s:c>
      <s:c r="X99" s="85" t="str">
        <s:f>IF(B99="","",IF(W99&lt;'04_Настройки'!$B$26,"",ROUND((IF(ISBLANK(T99),0,T99*'04_Настройки'!$B$16)+IF(ISBLANK(U99),0,U99*'04_Настройки'!$B$17)+IF(ISBLANK(V99),0,V99*'04_Настройки'!$B$18)+IF(ISBLANK(M99),0,M99/5*100*'04_Настройки'!$B$19)+IF(ISBLANK(N99),0,N99/5*100*'04_Настройки'!$B$20))/(IF(ISBLANK(T99),0,'04_Настройки'!$B$16)+IF(ISBLANK(U99),0,'04_Настройки'!$B$17)+IF(ISBLANK(V99),0,'04_Настройки'!$B$18)+IF(ISBLANK(M99),0,'04_Настройки'!$B$19)+IF(ISBLANK(N99),0,'04_Настройки'!$B$20)),1)))</s:f>
        <s:v/>
      </s:c>
      <s:c r="Y99" s="77" t="str">
        <s:f>IF(B99="","",IF(ISBLANK(X99),"Недостаточно данных",IF(X99&gt;='04_Настройки'!$B$24,"Высокий",IF(X99&gt;='04_Настройки'!$B$25,"Средний","Низкий"))))</s:f>
        <s:v/>
      </s:c>
      <s:c r="Z99" s="80">
        <s:f t="shared" si="8"/>
        <s:v>89</s:v>
      </s:c>
      <s:c r="AA99" s="93" t="str">
        <s:f>IF(B99="","",IF(S99&gt;1,"Проверить и объединить дубли",IF(W99&lt;'04_Настройки'!$B$26,"Дополнить исходные данные",IF(AND(M99&lt;&gt;"",M99&lt;=2),"Проверить соответствие запросу и бизнесу",IF(AND(G99&lt;&gt;"",G99&lt;=IF(J99="",'04_Настройки'!$B$14,J99)),"Удерживать позицию и обновлять контент",IF(Y99="Высокий",IF(O99="","Создать или назначить посадочную страницу","Оптимизировать страницу и усилить содержание"),IF(Y99="Средний","Включить в контент-план","Наблюдать или отложить")))))))</s:f>
        <s:v/>
      </s:c>
    </s:row>
    <s:row r="100" ht="22.5" customHeight="1">
      <s:c r="A100" s="70" t="str">
        <s:f t="shared" si="1"/>
        <s:v/>
      </s:c>
      <s:c r="B100" s="71"/>
      <s:c r="C100" s="71"/>
      <s:c r="D100" s="71"/>
      <s:c r="E100" s="95"/>
      <s:c r="F100" s="77" t="str">
        <s:f>IF(ISBLANK(E100),"",IF(E100&gt;='04_Настройки'!$B$11,"ВЧ",IF(E100&gt;='04_Настройки'!$B$12,"СЧ","НЧ")))</s:f>
      </s:c>
      <s:c r="G100" s="78"/>
      <s:c r="H100" s="78"/>
      <s:c r="I100" s="80" t="str">
        <s:f t="shared" si="2"/>
        <s:v/>
      </s:c>
      <s:c r="J100" s="78"/>
      <s:c r="K100" s="81"/>
      <s:c r="L100" s="78"/>
      <s:c r="M100" s="78"/>
      <s:c r="N100" s="78"/>
      <s:c r="O100" s="83"/>
      <s:c r="P100" s="84"/>
      <s:c r="Q100" s="84"/>
      <s:c r="R100" s="77" t="str">
        <s:f t="shared" si="3"/>
        <s:v/>
      </s:c>
      <s:c r="S100" s="85" t="str">
        <s:f t="shared" si="4"/>
        <s:v/>
      </s:c>
      <s:c r="T100" s="85" t="str">
        <s:f t="shared" si="5"/>
        <s:v/>
      </s:c>
      <s:c r="U100" s="85" t="str">
        <s:f>IF(OR(B100="",G100=""),"",ROUND(MAX(0,MIN(100,(G100-IF(J100="",'04_Настройки'!$B$14,J100))/(100-IF(J100="",'04_Настройки'!$B$14,J100))*100)),1))</s:f>
        <s:v/>
      </s:c>
      <s:c r="V100" s="85" t="str">
        <s:f t="shared" si="6"/>
        <s:v/>
      </s:c>
      <s:c r="W100" s="88" t="str">
        <s:f t="shared" si="7"/>
        <s:v/>
      </s:c>
      <s:c r="X100" s="85" t="str">
        <s:f>IF(B100="","",IF(W100&lt;'04_Настройки'!$B$26,"",ROUND((IF(ISBLANK(T100),0,T100*'04_Настройки'!$B$16)+IF(ISBLANK(U100),0,U100*'04_Настройки'!$B$17)+IF(ISBLANK(V100),0,V100*'04_Настройки'!$B$18)+IF(ISBLANK(M100),0,M100/5*100*'04_Настройки'!$B$19)+IF(ISBLANK(N100),0,N100/5*100*'04_Настройки'!$B$20))/(IF(ISBLANK(T100),0,'04_Настройки'!$B$16)+IF(ISBLANK(U100),0,'04_Настройки'!$B$17)+IF(ISBLANK(V100),0,'04_Настройки'!$B$18)+IF(ISBLANK(M100),0,'04_Настройки'!$B$19)+IF(ISBLANK(N100),0,'04_Настройки'!$B$20)),1)))</s:f>
        <s:v/>
      </s:c>
      <s:c r="Y100" s="77" t="str">
        <s:f>IF(B100="","",IF(ISBLANK(X100),"Недостаточно данных",IF(X100&gt;='04_Настройки'!$B$24,"Высокий",IF(X100&gt;='04_Настройки'!$B$25,"Средний","Низкий"))))</s:f>
        <s:v/>
      </s:c>
      <s:c r="Z100" s="80">
        <s:f t="shared" si="8"/>
        <s:v>90</s:v>
      </s:c>
      <s:c r="AA100" s="93" t="str">
        <s:f>IF(B100="","",IF(S100&gt;1,"Проверить и объединить дубли",IF(W100&lt;'04_Настройки'!$B$26,"Дополнить исходные данные",IF(AND(M100&lt;&gt;"",M100&lt;=2),"Проверить соответствие запросу и бизнесу",IF(AND(G100&lt;&gt;"",G100&lt;=IF(J100="",'04_Настройки'!$B$14,J100)),"Удерживать позицию и обновлять контент",IF(Y100="Высокий",IF(O100="","Создать или назначить посадочную страницу","Оптимизировать страницу и усилить содержание"),IF(Y100="Средний","Включить в контент-план","Наблюдать или отложить")))))))</s:f>
        <s:v/>
      </s:c>
    </s:row>
    <s:row r="101" ht="22.5" customHeight="1">
      <s:c r="A101" s="70" t="str">
        <s:f t="shared" si="1"/>
        <s:v/>
      </s:c>
      <s:c r="B101" s="71"/>
      <s:c r="C101" s="71"/>
      <s:c r="D101" s="71"/>
      <s:c r="E101" s="95"/>
      <s:c r="F101" s="77" t="str">
        <s:f>IF(ISBLANK(E101),"",IF(E101&gt;='04_Настройки'!$B$11,"ВЧ",IF(E101&gt;='04_Настройки'!$B$12,"СЧ","НЧ")))</s:f>
      </s:c>
      <s:c r="G101" s="78"/>
      <s:c r="H101" s="78"/>
      <s:c r="I101" s="80" t="str">
        <s:f t="shared" si="2"/>
        <s:v/>
      </s:c>
      <s:c r="J101" s="78"/>
      <s:c r="K101" s="81"/>
      <s:c r="L101" s="78"/>
      <s:c r="M101" s="78"/>
      <s:c r="N101" s="78"/>
      <s:c r="O101" s="83"/>
      <s:c r="P101" s="84"/>
      <s:c r="Q101" s="84"/>
      <s:c r="R101" s="77" t="str">
        <s:f t="shared" si="3"/>
        <s:v/>
      </s:c>
      <s:c r="S101" s="85" t="str">
        <s:f t="shared" si="4"/>
        <s:v/>
      </s:c>
      <s:c r="T101" s="85" t="str">
        <s:f t="shared" si="5"/>
        <s:v/>
      </s:c>
      <s:c r="U101" s="85" t="str">
        <s:f>IF(OR(B101="",G101=""),"",ROUND(MAX(0,MIN(100,(G101-IF(J101="",'04_Настройки'!$B$14,J101))/(100-IF(J101="",'04_Настройки'!$B$14,J101))*100)),1))</s:f>
        <s:v/>
      </s:c>
      <s:c r="V101" s="85" t="str">
        <s:f t="shared" si="6"/>
        <s:v/>
      </s:c>
      <s:c r="W101" s="88" t="str">
        <s:f t="shared" si="7"/>
        <s:v/>
      </s:c>
      <s:c r="X101" s="85" t="str">
        <s:f>IF(B101="","",IF(W101&lt;'04_Настройки'!$B$26,"",ROUND((IF(ISBLANK(T101),0,T101*'04_Настройки'!$B$16)+IF(ISBLANK(U101),0,U101*'04_Настройки'!$B$17)+IF(ISBLANK(V101),0,V101*'04_Настройки'!$B$18)+IF(ISBLANK(M101),0,M101/5*100*'04_Настройки'!$B$19)+IF(ISBLANK(N101),0,N101/5*100*'04_Настройки'!$B$20))/(IF(ISBLANK(T101),0,'04_Настройки'!$B$16)+IF(ISBLANK(U101),0,'04_Настройки'!$B$17)+IF(ISBLANK(V101),0,'04_Настройки'!$B$18)+IF(ISBLANK(M101),0,'04_Настройки'!$B$19)+IF(ISBLANK(N101),0,'04_Настройки'!$B$20)),1)))</s:f>
        <s:v/>
      </s:c>
      <s:c r="Y101" s="77" t="str">
        <s:f>IF(B101="","",IF(ISBLANK(X101),"Недостаточно данных",IF(X101&gt;='04_Настройки'!$B$24,"Высокий",IF(X101&gt;='04_Настройки'!$B$25,"Средний","Низкий"))))</s:f>
        <s:v/>
      </s:c>
      <s:c r="Z101" s="80">
        <s:f t="shared" si="8"/>
        <s:v>91</s:v>
      </s:c>
      <s:c r="AA101" s="93" t="str">
        <s:f>IF(B101="","",IF(S101&gt;1,"Проверить и объединить дубли",IF(W101&lt;'04_Настройки'!$B$26,"Дополнить исходные данные",IF(AND(M101&lt;&gt;"",M101&lt;=2),"Проверить соответствие запросу и бизнесу",IF(AND(G101&lt;&gt;"",G101&lt;=IF(J101="",'04_Настройки'!$B$14,J101)),"Удерживать позицию и обновлять контент",IF(Y101="Высокий",IF(O101="","Создать или назначить посадочную страницу","Оптимизировать страницу и усилить содержание"),IF(Y101="Средний","Включить в контент-план","Наблюдать или отложить")))))))</s:f>
        <s:v/>
      </s:c>
    </s:row>
    <s:row r="102" ht="22.5" customHeight="1">
      <s:c r="A102" s="70" t="str">
        <s:f t="shared" si="1"/>
        <s:v/>
      </s:c>
      <s:c r="B102" s="71"/>
      <s:c r="C102" s="71"/>
      <s:c r="D102" s="71"/>
      <s:c r="E102" s="95"/>
      <s:c r="F102" s="77" t="str">
        <s:f>IF(ISBLANK(E102),"",IF(E102&gt;='04_Настройки'!$B$11,"ВЧ",IF(E102&gt;='04_Настройки'!$B$12,"СЧ","НЧ")))</s:f>
      </s:c>
      <s:c r="G102" s="78"/>
      <s:c r="H102" s="78"/>
      <s:c r="I102" s="80" t="str">
        <s:f t="shared" si="2"/>
        <s:v/>
      </s:c>
      <s:c r="J102" s="78"/>
      <s:c r="K102" s="81"/>
      <s:c r="L102" s="78"/>
      <s:c r="M102" s="78"/>
      <s:c r="N102" s="78"/>
      <s:c r="O102" s="83"/>
      <s:c r="P102" s="84"/>
      <s:c r="Q102" s="84"/>
      <s:c r="R102" s="77" t="str">
        <s:f t="shared" si="3"/>
        <s:v/>
      </s:c>
      <s:c r="S102" s="85" t="str">
        <s:f t="shared" si="4"/>
        <s:v/>
      </s:c>
      <s:c r="T102" s="85" t="str">
        <s:f t="shared" si="5"/>
        <s:v/>
      </s:c>
      <s:c r="U102" s="85" t="str">
        <s:f>IF(OR(B102="",G102=""),"",ROUND(MAX(0,MIN(100,(G102-IF(J102="",'04_Настройки'!$B$14,J102))/(100-IF(J102="",'04_Настройки'!$B$14,J102))*100)),1))</s:f>
        <s:v/>
      </s:c>
      <s:c r="V102" s="85" t="str">
        <s:f t="shared" si="6"/>
        <s:v/>
      </s:c>
      <s:c r="W102" s="88" t="str">
        <s:f t="shared" si="7"/>
        <s:v/>
      </s:c>
      <s:c r="X102" s="85" t="str">
        <s:f>IF(B102="","",IF(W102&lt;'04_Настройки'!$B$26,"",ROUND((IF(ISBLANK(T102),0,T102*'04_Настройки'!$B$16)+IF(ISBLANK(U102),0,U102*'04_Настройки'!$B$17)+IF(ISBLANK(V102),0,V102*'04_Настройки'!$B$18)+IF(ISBLANK(M102),0,M102/5*100*'04_Настройки'!$B$19)+IF(ISBLANK(N102),0,N102/5*100*'04_Настройки'!$B$20))/(IF(ISBLANK(T102),0,'04_Настройки'!$B$16)+IF(ISBLANK(U102),0,'04_Настройки'!$B$17)+IF(ISBLANK(V102),0,'04_Настройки'!$B$18)+IF(ISBLANK(M102),0,'04_Настройки'!$B$19)+IF(ISBLANK(N102),0,'04_Настройки'!$B$20)),1)))</s:f>
        <s:v/>
      </s:c>
      <s:c r="Y102" s="77" t="str">
        <s:f>IF(B102="","",IF(ISBLANK(X102),"Недостаточно данных",IF(X102&gt;='04_Настройки'!$B$24,"Высокий",IF(X102&gt;='04_Настройки'!$B$25,"Средний","Низкий"))))</s:f>
        <s:v/>
      </s:c>
      <s:c r="Z102" s="80">
        <s:f t="shared" si="8"/>
        <s:v>92</s:v>
      </s:c>
      <s:c r="AA102" s="93" t="str">
        <s:f>IF(B102="","",IF(S102&gt;1,"Проверить и объединить дубли",IF(W102&lt;'04_Настройки'!$B$26,"Дополнить исходные данные",IF(AND(M102&lt;&gt;"",M102&lt;=2),"Проверить соответствие запросу и бизнесу",IF(AND(G102&lt;&gt;"",G102&lt;=IF(J102="",'04_Настройки'!$B$14,J102)),"Удерживать позицию и обновлять контент",IF(Y102="Высокий",IF(O102="","Создать или назначить посадочную страницу","Оптимизировать страницу и усилить содержание"),IF(Y102="Средний","Включить в контент-план","Наблюдать или отложить")))))))</s:f>
        <s:v/>
      </s:c>
    </s:row>
    <s:row r="103" ht="22.5" customHeight="1">
      <s:c r="A103" s="70" t="str">
        <s:f t="shared" si="1"/>
        <s:v/>
      </s:c>
      <s:c r="B103" s="71"/>
      <s:c r="C103" s="71"/>
      <s:c r="D103" s="71"/>
      <s:c r="E103" s="95"/>
      <s:c r="F103" s="77" t="str">
        <s:f>IF(ISBLANK(E103),"",IF(E103&gt;='04_Настройки'!$B$11,"ВЧ",IF(E103&gt;='04_Настройки'!$B$12,"СЧ","НЧ")))</s:f>
      </s:c>
      <s:c r="G103" s="78"/>
      <s:c r="H103" s="78"/>
      <s:c r="I103" s="80" t="str">
        <s:f t="shared" si="2"/>
        <s:v/>
      </s:c>
      <s:c r="J103" s="78"/>
      <s:c r="K103" s="81"/>
      <s:c r="L103" s="78"/>
      <s:c r="M103" s="78"/>
      <s:c r="N103" s="78"/>
      <s:c r="O103" s="83"/>
      <s:c r="P103" s="84"/>
      <s:c r="Q103" s="84"/>
      <s:c r="R103" s="77" t="str">
        <s:f t="shared" si="3"/>
        <s:v/>
      </s:c>
      <s:c r="S103" s="85" t="str">
        <s:f t="shared" si="4"/>
        <s:v/>
      </s:c>
      <s:c r="T103" s="85" t="str">
        <s:f t="shared" si="5"/>
        <s:v/>
      </s:c>
      <s:c r="U103" s="85" t="str">
        <s:f>IF(OR(B103="",G103=""),"",ROUND(MAX(0,MIN(100,(G103-IF(J103="",'04_Настройки'!$B$14,J103))/(100-IF(J103="",'04_Настройки'!$B$14,J103))*100)),1))</s:f>
        <s:v/>
      </s:c>
      <s:c r="V103" s="85" t="str">
        <s:f t="shared" si="6"/>
        <s:v/>
      </s:c>
      <s:c r="W103" s="88" t="str">
        <s:f t="shared" si="7"/>
        <s:v/>
      </s:c>
      <s:c r="X103" s="85" t="str">
        <s:f>IF(B103="","",IF(W103&lt;'04_Настройки'!$B$26,"",ROUND((IF(ISBLANK(T103),0,T103*'04_Настройки'!$B$16)+IF(ISBLANK(U103),0,U103*'04_Настройки'!$B$17)+IF(ISBLANK(V103),0,V103*'04_Настройки'!$B$18)+IF(ISBLANK(M103),0,M103/5*100*'04_Настройки'!$B$19)+IF(ISBLANK(N103),0,N103/5*100*'04_Настройки'!$B$20))/(IF(ISBLANK(T103),0,'04_Настройки'!$B$16)+IF(ISBLANK(U103),0,'04_Настройки'!$B$17)+IF(ISBLANK(V103),0,'04_Настройки'!$B$18)+IF(ISBLANK(M103),0,'04_Настройки'!$B$19)+IF(ISBLANK(N103),0,'04_Настройки'!$B$20)),1)))</s:f>
        <s:v/>
      </s:c>
      <s:c r="Y103" s="77" t="str">
        <s:f>IF(B103="","",IF(ISBLANK(X103),"Недостаточно данных",IF(X103&gt;='04_Настройки'!$B$24,"Высокий",IF(X103&gt;='04_Настройки'!$B$25,"Средний","Низкий"))))</s:f>
        <s:v/>
      </s:c>
      <s:c r="Z103" s="80">
        <s:f t="shared" si="8"/>
        <s:v>93</s:v>
      </s:c>
      <s:c r="AA103" s="93" t="str">
        <s:f>IF(B103="","",IF(S103&gt;1,"Проверить и объединить дубли",IF(W103&lt;'04_Настройки'!$B$26,"Дополнить исходные данные",IF(AND(M103&lt;&gt;"",M103&lt;=2),"Проверить соответствие запросу и бизнесу",IF(AND(G103&lt;&gt;"",G103&lt;=IF(J103="",'04_Настройки'!$B$14,J103)),"Удерживать позицию и обновлять контент",IF(Y103="Высокий",IF(O103="","Создать или назначить посадочную страницу","Оптимизировать страницу и усилить содержание"),IF(Y103="Средний","Включить в контент-план","Наблюдать или отложить")))))))</s:f>
        <s:v/>
      </s:c>
    </s:row>
    <s:row r="104" ht="22.5" customHeight="1">
      <s:c r="A104" s="70" t="str">
        <s:f t="shared" si="1"/>
        <s:v/>
      </s:c>
      <s:c r="B104" s="71"/>
      <s:c r="C104" s="71"/>
      <s:c r="D104" s="71"/>
      <s:c r="E104" s="95"/>
      <s:c r="F104" s="77" t="str">
        <s:f>IF(ISBLANK(E104),"",IF(E104&gt;='04_Настройки'!$B$11,"ВЧ",IF(E104&gt;='04_Настройки'!$B$12,"СЧ","НЧ")))</s:f>
      </s:c>
      <s:c r="G104" s="78"/>
      <s:c r="H104" s="78"/>
      <s:c r="I104" s="80" t="str">
        <s:f t="shared" si="2"/>
        <s:v/>
      </s:c>
      <s:c r="J104" s="78"/>
      <s:c r="K104" s="81"/>
      <s:c r="L104" s="78"/>
      <s:c r="M104" s="78"/>
      <s:c r="N104" s="78"/>
      <s:c r="O104" s="83"/>
      <s:c r="P104" s="84"/>
      <s:c r="Q104" s="84"/>
      <s:c r="R104" s="77" t="str">
        <s:f t="shared" si="3"/>
        <s:v/>
      </s:c>
      <s:c r="S104" s="85" t="str">
        <s:f t="shared" si="4"/>
        <s:v/>
      </s:c>
      <s:c r="T104" s="85" t="str">
        <s:f t="shared" si="5"/>
        <s:v/>
      </s:c>
      <s:c r="U104" s="85" t="str">
        <s:f>IF(OR(B104="",G104=""),"",ROUND(MAX(0,MIN(100,(G104-IF(J104="",'04_Настройки'!$B$14,J104))/(100-IF(J104="",'04_Настройки'!$B$14,J104))*100)),1))</s:f>
        <s:v/>
      </s:c>
      <s:c r="V104" s="85" t="str">
        <s:f t="shared" si="6"/>
        <s:v/>
      </s:c>
      <s:c r="W104" s="88" t="str">
        <s:f t="shared" si="7"/>
        <s:v/>
      </s:c>
      <s:c r="X104" s="85" t="str">
        <s:f>IF(B104="","",IF(W104&lt;'04_Настройки'!$B$26,"",ROUND((IF(ISBLANK(T104),0,T104*'04_Настройки'!$B$16)+IF(ISBLANK(U104),0,U104*'04_Настройки'!$B$17)+IF(ISBLANK(V104),0,V104*'04_Настройки'!$B$18)+IF(ISBLANK(M104),0,M104/5*100*'04_Настройки'!$B$19)+IF(ISBLANK(N104),0,N104/5*100*'04_Настройки'!$B$20))/(IF(ISBLANK(T104),0,'04_Настройки'!$B$16)+IF(ISBLANK(U104),0,'04_Настройки'!$B$17)+IF(ISBLANK(V104),0,'04_Настройки'!$B$18)+IF(ISBLANK(M104),0,'04_Настройки'!$B$19)+IF(ISBLANK(N104),0,'04_Настройки'!$B$20)),1)))</s:f>
        <s:v/>
      </s:c>
      <s:c r="Y104" s="77" t="str">
        <s:f>IF(B104="","",IF(ISBLANK(X104),"Недостаточно данных",IF(X104&gt;='04_Настройки'!$B$24,"Высокий",IF(X104&gt;='04_Настройки'!$B$25,"Средний","Низкий"))))</s:f>
        <s:v/>
      </s:c>
      <s:c r="Z104" s="80">
        <s:f t="shared" si="8"/>
        <s:v>94</s:v>
      </s:c>
      <s:c r="AA104" s="93" t="str">
        <s:f>IF(B104="","",IF(S104&gt;1,"Проверить и объединить дубли",IF(W104&lt;'04_Настройки'!$B$26,"Дополнить исходные данные",IF(AND(M104&lt;&gt;"",M104&lt;=2),"Проверить соответствие запросу и бизнесу",IF(AND(G104&lt;&gt;"",G104&lt;=IF(J104="",'04_Настройки'!$B$14,J104)),"Удерживать позицию и обновлять контент",IF(Y104="Высокий",IF(O104="","Создать или назначить посадочную страницу","Оптимизировать страницу и усилить содержание"),IF(Y104="Средний","Включить в контент-план","Наблюдать или отложить")))))))</s:f>
        <s:v/>
      </s:c>
    </s:row>
    <s:row r="105" ht="22.5" customHeight="1">
      <s:c r="A105" s="70" t="str">
        <s:f t="shared" si="1"/>
        <s:v/>
      </s:c>
      <s:c r="B105" s="71"/>
      <s:c r="C105" s="71"/>
      <s:c r="D105" s="71"/>
      <s:c r="E105" s="95"/>
      <s:c r="F105" s="77" t="str">
        <s:f>IF(ISBLANK(E105),"",IF(E105&gt;='04_Настройки'!$B$11,"ВЧ",IF(E105&gt;='04_Настройки'!$B$12,"СЧ","НЧ")))</s:f>
      </s:c>
      <s:c r="G105" s="78"/>
      <s:c r="H105" s="78"/>
      <s:c r="I105" s="80" t="str">
        <s:f t="shared" si="2"/>
        <s:v/>
      </s:c>
      <s:c r="J105" s="78"/>
      <s:c r="K105" s="81"/>
      <s:c r="L105" s="78"/>
      <s:c r="M105" s="78"/>
      <s:c r="N105" s="78"/>
      <s:c r="O105" s="83"/>
      <s:c r="P105" s="84"/>
      <s:c r="Q105" s="84"/>
      <s:c r="R105" s="77" t="str">
        <s:f t="shared" si="3"/>
        <s:v/>
      </s:c>
      <s:c r="S105" s="85" t="str">
        <s:f t="shared" si="4"/>
        <s:v/>
      </s:c>
      <s:c r="T105" s="85" t="str">
        <s:f t="shared" si="5"/>
        <s:v/>
      </s:c>
      <s:c r="U105" s="85" t="str">
        <s:f>IF(OR(B105="",G105=""),"",ROUND(MAX(0,MIN(100,(G105-IF(J105="",'04_Настройки'!$B$14,J105))/(100-IF(J105="",'04_Настройки'!$B$14,J105))*100)),1))</s:f>
        <s:v/>
      </s:c>
      <s:c r="V105" s="85" t="str">
        <s:f t="shared" si="6"/>
        <s:v/>
      </s:c>
      <s:c r="W105" s="88" t="str">
        <s:f t="shared" si="7"/>
        <s:v/>
      </s:c>
      <s:c r="X105" s="85" t="str">
        <s:f>IF(B105="","",IF(W105&lt;'04_Настройки'!$B$26,"",ROUND((IF(ISBLANK(T105),0,T105*'04_Настройки'!$B$16)+IF(ISBLANK(U105),0,U105*'04_Настройки'!$B$17)+IF(ISBLANK(V105),0,V105*'04_Настройки'!$B$18)+IF(ISBLANK(M105),0,M105/5*100*'04_Настройки'!$B$19)+IF(ISBLANK(N105),0,N105/5*100*'04_Настройки'!$B$20))/(IF(ISBLANK(T105),0,'04_Настройки'!$B$16)+IF(ISBLANK(U105),0,'04_Настройки'!$B$17)+IF(ISBLANK(V105),0,'04_Настройки'!$B$18)+IF(ISBLANK(M105),0,'04_Настройки'!$B$19)+IF(ISBLANK(N105),0,'04_Настройки'!$B$20)),1)))</s:f>
        <s:v/>
      </s:c>
      <s:c r="Y105" s="77" t="str">
        <s:f>IF(B105="","",IF(ISBLANK(X105),"Недостаточно данных",IF(X105&gt;='04_Настройки'!$B$24,"Высокий",IF(X105&gt;='04_Настройки'!$B$25,"Средний","Низкий"))))</s:f>
        <s:v/>
      </s:c>
      <s:c r="Z105" s="80">
        <s:f t="shared" si="8"/>
        <s:v>95</s:v>
      </s:c>
      <s:c r="AA105" s="93" t="str">
        <s:f>IF(B105="","",IF(S105&gt;1,"Проверить и объединить дубли",IF(W105&lt;'04_Настройки'!$B$26,"Дополнить исходные данные",IF(AND(M105&lt;&gt;"",M105&lt;=2),"Проверить соответствие запросу и бизнесу",IF(AND(G105&lt;&gt;"",G105&lt;=IF(J105="",'04_Настройки'!$B$14,J105)),"Удерживать позицию и обновлять контент",IF(Y105="Высокий",IF(O105="","Создать или назначить посадочную страницу","Оптимизировать страницу и усилить содержание"),IF(Y105="Средний","Включить в контент-план","Наблюдать или отложить")))))))</s:f>
        <s:v/>
      </s:c>
    </s:row>
    <s:row r="106" ht="22.5" customHeight="1">
      <s:c r="A106" s="70" t="str">
        <s:f t="shared" si="1"/>
        <s:v/>
      </s:c>
      <s:c r="B106" s="71"/>
      <s:c r="C106" s="71"/>
      <s:c r="D106" s="71"/>
      <s:c r="E106" s="95"/>
      <s:c r="F106" s="77" t="str">
        <s:f>IF(ISBLANK(E106),"",IF(E106&gt;='04_Настройки'!$B$11,"ВЧ",IF(E106&gt;='04_Настройки'!$B$12,"СЧ","НЧ")))</s:f>
      </s:c>
      <s:c r="G106" s="78"/>
      <s:c r="H106" s="78"/>
      <s:c r="I106" s="80" t="str">
        <s:f t="shared" si="2"/>
        <s:v/>
      </s:c>
      <s:c r="J106" s="78"/>
      <s:c r="K106" s="81"/>
      <s:c r="L106" s="78"/>
      <s:c r="M106" s="78"/>
      <s:c r="N106" s="78"/>
      <s:c r="O106" s="83"/>
      <s:c r="P106" s="84"/>
      <s:c r="Q106" s="84"/>
      <s:c r="R106" s="77" t="str">
        <s:f t="shared" si="3"/>
        <s:v/>
      </s:c>
      <s:c r="S106" s="85" t="str">
        <s:f t="shared" si="4"/>
        <s:v/>
      </s:c>
      <s:c r="T106" s="85" t="str">
        <s:f t="shared" si="5"/>
        <s:v/>
      </s:c>
      <s:c r="U106" s="85" t="str">
        <s:f>IF(OR(B106="",G106=""),"",ROUND(MAX(0,MIN(100,(G106-IF(J106="",'04_Настройки'!$B$14,J106))/(100-IF(J106="",'04_Настройки'!$B$14,J106))*100)),1))</s:f>
        <s:v/>
      </s:c>
      <s:c r="V106" s="85" t="str">
        <s:f t="shared" si="6"/>
        <s:v/>
      </s:c>
      <s:c r="W106" s="88" t="str">
        <s:f t="shared" si="7"/>
        <s:v/>
      </s:c>
      <s:c r="X106" s="85" t="str">
        <s:f>IF(B106="","",IF(W106&lt;'04_Настройки'!$B$26,"",ROUND((IF(ISBLANK(T106),0,T106*'04_Настройки'!$B$16)+IF(ISBLANK(U106),0,U106*'04_Настройки'!$B$17)+IF(ISBLANK(V106),0,V106*'04_Настройки'!$B$18)+IF(ISBLANK(M106),0,M106/5*100*'04_Настройки'!$B$19)+IF(ISBLANK(N106),0,N106/5*100*'04_Настройки'!$B$20))/(IF(ISBLANK(T106),0,'04_Настройки'!$B$16)+IF(ISBLANK(U106),0,'04_Настройки'!$B$17)+IF(ISBLANK(V106),0,'04_Настройки'!$B$18)+IF(ISBLANK(M106),0,'04_Настройки'!$B$19)+IF(ISBLANK(N106),0,'04_Настройки'!$B$20)),1)))</s:f>
        <s:v/>
      </s:c>
      <s:c r="Y106" s="77" t="str">
        <s:f>IF(B106="","",IF(ISBLANK(X106),"Недостаточно данных",IF(X106&gt;='04_Настройки'!$B$24,"Высокий",IF(X106&gt;='04_Настройки'!$B$25,"Средний","Низкий"))))</s:f>
        <s:v/>
      </s:c>
      <s:c r="Z106" s="80">
        <s:f t="shared" si="8"/>
        <s:v>96</s:v>
      </s:c>
      <s:c r="AA106" s="93" t="str">
        <s:f>IF(B106="","",IF(S106&gt;1,"Проверить и объединить дубли",IF(W106&lt;'04_Настройки'!$B$26,"Дополнить исходные данные",IF(AND(M106&lt;&gt;"",M106&lt;=2),"Проверить соответствие запросу и бизнесу",IF(AND(G106&lt;&gt;"",G106&lt;=IF(J106="",'04_Настройки'!$B$14,J106)),"Удерживать позицию и обновлять контент",IF(Y106="Высокий",IF(O106="","Создать или назначить посадочную страницу","Оптимизировать страницу и усилить содержание"),IF(Y106="Средний","Включить в контент-план","Наблюдать или отложить")))))))</s:f>
        <s:v/>
      </s:c>
    </s:row>
    <s:row r="107" ht="22.5" customHeight="1">
      <s:c r="A107" s="70" t="str">
        <s:f t="shared" si="1"/>
        <s:v/>
      </s:c>
      <s:c r="B107" s="71"/>
      <s:c r="C107" s="71"/>
      <s:c r="D107" s="71"/>
      <s:c r="E107" s="95"/>
      <s:c r="F107" s="77" t="str">
        <s:f>IF(ISBLANK(E107),"",IF(E107&gt;='04_Настройки'!$B$11,"ВЧ",IF(E107&gt;='04_Настройки'!$B$12,"СЧ","НЧ")))</s:f>
      </s:c>
      <s:c r="G107" s="78"/>
      <s:c r="H107" s="78"/>
      <s:c r="I107" s="80" t="str">
        <s:f t="shared" si="2"/>
        <s:v/>
      </s:c>
      <s:c r="J107" s="78"/>
      <s:c r="K107" s="81"/>
      <s:c r="L107" s="78"/>
      <s:c r="M107" s="78"/>
      <s:c r="N107" s="78"/>
      <s:c r="O107" s="83"/>
      <s:c r="P107" s="84"/>
      <s:c r="Q107" s="84"/>
      <s:c r="R107" s="77" t="str">
        <s:f t="shared" si="3"/>
        <s:v/>
      </s:c>
      <s:c r="S107" s="85" t="str">
        <s:f t="shared" si="4"/>
        <s:v/>
      </s:c>
      <s:c r="T107" s="85" t="str">
        <s:f t="shared" si="5"/>
        <s:v/>
      </s:c>
      <s:c r="U107" s="85" t="str">
        <s:f>IF(OR(B107="",G107=""),"",ROUND(MAX(0,MIN(100,(G107-IF(J107="",'04_Настройки'!$B$14,J107))/(100-IF(J107="",'04_Настройки'!$B$14,J107))*100)),1))</s:f>
        <s:v/>
      </s:c>
      <s:c r="V107" s="85" t="str">
        <s:f t="shared" si="6"/>
        <s:v/>
      </s:c>
      <s:c r="W107" s="88" t="str">
        <s:f t="shared" si="7"/>
        <s:v/>
      </s:c>
      <s:c r="X107" s="85" t="str">
        <s:f>IF(B107="","",IF(W107&lt;'04_Настройки'!$B$26,"",ROUND((IF(ISBLANK(T107),0,T107*'04_Настройки'!$B$16)+IF(ISBLANK(U107),0,U107*'04_Настройки'!$B$17)+IF(ISBLANK(V107),0,V107*'04_Настройки'!$B$18)+IF(ISBLANK(M107),0,M107/5*100*'04_Настройки'!$B$19)+IF(ISBLANK(N107),0,N107/5*100*'04_Настройки'!$B$20))/(IF(ISBLANK(T107),0,'04_Настройки'!$B$16)+IF(ISBLANK(U107),0,'04_Настройки'!$B$17)+IF(ISBLANK(V107),0,'04_Настройки'!$B$18)+IF(ISBLANK(M107),0,'04_Настройки'!$B$19)+IF(ISBLANK(N107),0,'04_Настройки'!$B$20)),1)))</s:f>
        <s:v/>
      </s:c>
      <s:c r="Y107" s="77" t="str">
        <s:f>IF(B107="","",IF(ISBLANK(X107),"Недостаточно данных",IF(X107&gt;='04_Настройки'!$B$24,"Высокий",IF(X107&gt;='04_Настройки'!$B$25,"Средний","Низкий"))))</s:f>
        <s:v/>
      </s:c>
      <s:c r="Z107" s="80">
        <s:f t="shared" si="8"/>
        <s:v>97</s:v>
      </s:c>
      <s:c r="AA107" s="93" t="str">
        <s:f>IF(B107="","",IF(S107&gt;1,"Проверить и объединить дубли",IF(W107&lt;'04_Настройки'!$B$26,"Дополнить исходные данные",IF(AND(M107&lt;&gt;"",M107&lt;=2),"Проверить соответствие запросу и бизнесу",IF(AND(G107&lt;&gt;"",G107&lt;=IF(J107="",'04_Настройки'!$B$14,J107)),"Удерживать позицию и обновлять контент",IF(Y107="Высокий",IF(O107="","Создать или назначить посадочную страницу","Оптимизировать страницу и усилить содержание"),IF(Y107="Средний","Включить в контент-план","Наблюдать или отложить")))))))</s:f>
        <s:v/>
      </s:c>
    </s:row>
    <s:row r="108" ht="22.5" customHeight="1">
      <s:c r="A108" s="70" t="str">
        <s:f t="shared" si="1"/>
        <s:v/>
      </s:c>
      <s:c r="B108" s="71"/>
      <s:c r="C108" s="71"/>
      <s:c r="D108" s="71"/>
      <s:c r="E108" s="95"/>
      <s:c r="F108" s="77" t="str">
        <s:f>IF(ISBLANK(E108),"",IF(E108&gt;='04_Настройки'!$B$11,"ВЧ",IF(E108&gt;='04_Настройки'!$B$12,"СЧ","НЧ")))</s:f>
      </s:c>
      <s:c r="G108" s="78"/>
      <s:c r="H108" s="78"/>
      <s:c r="I108" s="80" t="str">
        <s:f t="shared" si="2"/>
        <s:v/>
      </s:c>
      <s:c r="J108" s="78"/>
      <s:c r="K108" s="81"/>
      <s:c r="L108" s="78"/>
      <s:c r="M108" s="78"/>
      <s:c r="N108" s="78"/>
      <s:c r="O108" s="83"/>
      <s:c r="P108" s="84"/>
      <s:c r="Q108" s="84"/>
      <s:c r="R108" s="77" t="str">
        <s:f t="shared" si="3"/>
        <s:v/>
      </s:c>
      <s:c r="S108" s="85" t="str">
        <s:f t="shared" si="4"/>
        <s:v/>
      </s:c>
      <s:c r="T108" s="85" t="str">
        <s:f t="shared" si="5"/>
        <s:v/>
      </s:c>
      <s:c r="U108" s="85" t="str">
        <s:f>IF(OR(B108="",G108=""),"",ROUND(MAX(0,MIN(100,(G108-IF(J108="",'04_Настройки'!$B$14,J108))/(100-IF(J108="",'04_Настройки'!$B$14,J108))*100)),1))</s:f>
        <s:v/>
      </s:c>
      <s:c r="V108" s="85" t="str">
        <s:f t="shared" si="6"/>
        <s:v/>
      </s:c>
      <s:c r="W108" s="88" t="str">
        <s:f t="shared" si="7"/>
        <s:v/>
      </s:c>
      <s:c r="X108" s="85" t="str">
        <s:f>IF(B108="","",IF(W108&lt;'04_Настройки'!$B$26,"",ROUND((IF(ISBLANK(T108),0,T108*'04_Настройки'!$B$16)+IF(ISBLANK(U108),0,U108*'04_Настройки'!$B$17)+IF(ISBLANK(V108),0,V108*'04_Настройки'!$B$18)+IF(ISBLANK(M108),0,M108/5*100*'04_Настройки'!$B$19)+IF(ISBLANK(N108),0,N108/5*100*'04_Настройки'!$B$20))/(IF(ISBLANK(T108),0,'04_Настройки'!$B$16)+IF(ISBLANK(U108),0,'04_Настройки'!$B$17)+IF(ISBLANK(V108),0,'04_Настройки'!$B$18)+IF(ISBLANK(M108),0,'04_Настройки'!$B$19)+IF(ISBLANK(N108),0,'04_Настройки'!$B$20)),1)))</s:f>
        <s:v/>
      </s:c>
      <s:c r="Y108" s="77" t="str">
        <s:f>IF(B108="","",IF(ISBLANK(X108),"Недостаточно данных",IF(X108&gt;='04_Настройки'!$B$24,"Высокий",IF(X108&gt;='04_Настройки'!$B$25,"Средний","Низкий"))))</s:f>
        <s:v/>
      </s:c>
      <s:c r="Z108" s="80">
        <s:f t="shared" si="8"/>
        <s:v>98</s:v>
      </s:c>
      <s:c r="AA108" s="93" t="str">
        <s:f>IF(B108="","",IF(S108&gt;1,"Проверить и объединить дубли",IF(W108&lt;'04_Настройки'!$B$26,"Дополнить исходные данные",IF(AND(M108&lt;&gt;"",M108&lt;=2),"Проверить соответствие запросу и бизнесу",IF(AND(G108&lt;&gt;"",G108&lt;=IF(J108="",'04_Настройки'!$B$14,J108)),"Удерживать позицию и обновлять контент",IF(Y108="Высокий",IF(O108="","Создать или назначить посадочную страницу","Оптимизировать страницу и усилить содержание"),IF(Y108="Средний","Включить в контент-план","Наблюдать или отложить")))))))</s:f>
        <s:v/>
      </s:c>
    </s:row>
    <s:row r="109" ht="22.5" customHeight="1">
      <s:c r="A109" s="70" t="str">
        <s:f t="shared" si="1"/>
        <s:v/>
      </s:c>
      <s:c r="B109" s="71"/>
      <s:c r="C109" s="71"/>
      <s:c r="D109" s="71"/>
      <s:c r="E109" s="95"/>
      <s:c r="F109" s="77" t="str">
        <s:f>IF(ISBLANK(E109),"",IF(E109&gt;='04_Настройки'!$B$11,"ВЧ",IF(E109&gt;='04_Настройки'!$B$12,"СЧ","НЧ")))</s:f>
      </s:c>
      <s:c r="G109" s="78"/>
      <s:c r="H109" s="78"/>
      <s:c r="I109" s="80" t="str">
        <s:f t="shared" si="2"/>
        <s:v/>
      </s:c>
      <s:c r="J109" s="78"/>
      <s:c r="K109" s="81"/>
      <s:c r="L109" s="78"/>
      <s:c r="M109" s="78"/>
      <s:c r="N109" s="78"/>
      <s:c r="O109" s="83"/>
      <s:c r="P109" s="84"/>
      <s:c r="Q109" s="84"/>
      <s:c r="R109" s="77" t="str">
        <s:f t="shared" si="3"/>
        <s:v/>
      </s:c>
      <s:c r="S109" s="85" t="str">
        <s:f t="shared" si="4"/>
        <s:v/>
      </s:c>
      <s:c r="T109" s="85" t="str">
        <s:f t="shared" si="5"/>
        <s:v/>
      </s:c>
      <s:c r="U109" s="85" t="str">
        <s:f>IF(OR(B109="",G109=""),"",ROUND(MAX(0,MIN(100,(G109-IF(J109="",'04_Настройки'!$B$14,J109))/(100-IF(J109="",'04_Настройки'!$B$14,J109))*100)),1))</s:f>
        <s:v/>
      </s:c>
      <s:c r="V109" s="85" t="str">
        <s:f t="shared" si="6"/>
        <s:v/>
      </s:c>
      <s:c r="W109" s="88" t="str">
        <s:f t="shared" si="7"/>
        <s:v/>
      </s:c>
      <s:c r="X109" s="85" t="str">
        <s:f>IF(B109="","",IF(W109&lt;'04_Настройки'!$B$26,"",ROUND((IF(ISBLANK(T109),0,T109*'04_Настройки'!$B$16)+IF(ISBLANK(U109),0,U109*'04_Настройки'!$B$17)+IF(ISBLANK(V109),0,V109*'04_Настройки'!$B$18)+IF(ISBLANK(M109),0,M109/5*100*'04_Настройки'!$B$19)+IF(ISBLANK(N109),0,N109/5*100*'04_Настройки'!$B$20))/(IF(ISBLANK(T109),0,'04_Настройки'!$B$16)+IF(ISBLANK(U109),0,'04_Настройки'!$B$17)+IF(ISBLANK(V109),0,'04_Настройки'!$B$18)+IF(ISBLANK(M109),0,'04_Настройки'!$B$19)+IF(ISBLANK(N109),0,'04_Настройки'!$B$20)),1)))</s:f>
        <s:v/>
      </s:c>
      <s:c r="Y109" s="77" t="str">
        <s:f>IF(B109="","",IF(ISBLANK(X109),"Недостаточно данных",IF(X109&gt;='04_Настройки'!$B$24,"Высокий",IF(X109&gt;='04_Настройки'!$B$25,"Средний","Низкий"))))</s:f>
        <s:v/>
      </s:c>
      <s:c r="Z109" s="80">
        <s:f t="shared" si="8"/>
        <s:v>99</s:v>
      </s:c>
      <s:c r="AA109" s="93" t="str">
        <s:f>IF(B109="","",IF(S109&gt;1,"Проверить и объединить дубли",IF(W109&lt;'04_Настройки'!$B$26,"Дополнить исходные данные",IF(AND(M109&lt;&gt;"",M109&lt;=2),"Проверить соответствие запросу и бизнесу",IF(AND(G109&lt;&gt;"",G109&lt;=IF(J109="",'04_Настройки'!$B$14,J109)),"Удерживать позицию и обновлять контент",IF(Y109="Высокий",IF(O109="","Создать или назначить посадочную страницу","Оптимизировать страницу и усилить содержание"),IF(Y109="Средний","Включить в контент-план","Наблюдать или отложить")))))))</s:f>
        <s:v/>
      </s:c>
    </s:row>
    <s:row r="110" ht="22.5" customHeight="1">
      <s:c r="A110" s="70" t="str">
        <s:f t="shared" si="1"/>
        <s:v/>
      </s:c>
      <s:c r="B110" s="71"/>
      <s:c r="C110" s="71"/>
      <s:c r="D110" s="71"/>
      <s:c r="E110" s="95"/>
      <s:c r="F110" s="77" t="str">
        <s:f>IF(ISBLANK(E110),"",IF(E110&gt;='04_Настройки'!$B$11,"ВЧ",IF(E110&gt;='04_Настройки'!$B$12,"СЧ","НЧ")))</s:f>
      </s:c>
      <s:c r="G110" s="78"/>
      <s:c r="H110" s="78"/>
      <s:c r="I110" s="80" t="str">
        <s:f t="shared" si="2"/>
        <s:v/>
      </s:c>
      <s:c r="J110" s="78"/>
      <s:c r="K110" s="81"/>
      <s:c r="L110" s="78"/>
      <s:c r="M110" s="78"/>
      <s:c r="N110" s="78"/>
      <s:c r="O110" s="83"/>
      <s:c r="P110" s="84"/>
      <s:c r="Q110" s="84"/>
      <s:c r="R110" s="77" t="str">
        <s:f t="shared" si="3"/>
        <s:v/>
      </s:c>
      <s:c r="S110" s="85" t="str">
        <s:f t="shared" si="4"/>
        <s:v/>
      </s:c>
      <s:c r="T110" s="85" t="str">
        <s:f t="shared" si="5"/>
        <s:v/>
      </s:c>
      <s:c r="U110" s="85" t="str">
        <s:f>IF(OR(B110="",G110=""),"",ROUND(MAX(0,MIN(100,(G110-IF(J110="",'04_Настройки'!$B$14,J110))/(100-IF(J110="",'04_Настройки'!$B$14,J110))*100)),1))</s:f>
        <s:v/>
      </s:c>
      <s:c r="V110" s="85" t="str">
        <s:f t="shared" si="6"/>
        <s:v/>
      </s:c>
      <s:c r="W110" s="88" t="str">
        <s:f t="shared" si="7"/>
        <s:v/>
      </s:c>
      <s:c r="X110" s="85" t="str">
        <s:f>IF(B110="","",IF(W110&lt;'04_Настройки'!$B$26,"",ROUND((IF(ISBLANK(T110),0,T110*'04_Настройки'!$B$16)+IF(ISBLANK(U110),0,U110*'04_Настройки'!$B$17)+IF(ISBLANK(V110),0,V110*'04_Настройки'!$B$18)+IF(ISBLANK(M110),0,M110/5*100*'04_Настройки'!$B$19)+IF(ISBLANK(N110),0,N110/5*100*'04_Настройки'!$B$20))/(IF(ISBLANK(T110),0,'04_Настройки'!$B$16)+IF(ISBLANK(U110),0,'04_Настройки'!$B$17)+IF(ISBLANK(V110),0,'04_Настройки'!$B$18)+IF(ISBLANK(M110),0,'04_Настройки'!$B$19)+IF(ISBLANK(N110),0,'04_Настройки'!$B$20)),1)))</s:f>
        <s:v/>
      </s:c>
      <s:c r="Y110" s="77" t="str">
        <s:f>IF(B110="","",IF(ISBLANK(X110),"Недостаточно данных",IF(X110&gt;='04_Настройки'!$B$24,"Высокий",IF(X110&gt;='04_Настройки'!$B$25,"Средний","Низкий"))))</s:f>
        <s:v/>
      </s:c>
      <s:c r="Z110" s="80">
        <s:f t="shared" si="8"/>
        <s:v>100</s:v>
      </s:c>
      <s:c r="AA110" s="93" t="str">
        <s:f>IF(B110="","",IF(S110&gt;1,"Проверить и объединить дубли",IF(W110&lt;'04_Настройки'!$B$26,"Дополнить исходные данные",IF(AND(M110&lt;&gt;"",M110&lt;=2),"Проверить соответствие запросу и бизнесу",IF(AND(G110&lt;&gt;"",G110&lt;=IF(J110="",'04_Настройки'!$B$14,J110)),"Удерживать позицию и обновлять контент",IF(Y110="Высокий",IF(O110="","Создать или назначить посадочную страницу","Оптимизировать страницу и усилить содержание"),IF(Y110="Средний","Включить в контент-план","Наблюдать или отложить")))))))</s:f>
        <s:v/>
      </s:c>
    </s:row>
    <s:row r="111" ht="22.5" customHeight="1">
      <s:c r="A111" s="70" t="str">
        <s:f t="shared" si="1"/>
        <s:v/>
      </s:c>
      <s:c r="B111" s="71"/>
      <s:c r="C111" s="71"/>
      <s:c r="D111" s="71"/>
      <s:c r="E111" s="95"/>
      <s:c r="F111" s="77" t="str">
        <s:f>IF(ISBLANK(E111),"",IF(E111&gt;='04_Настройки'!$B$11,"ВЧ",IF(E111&gt;='04_Настройки'!$B$12,"СЧ","НЧ")))</s:f>
      </s:c>
      <s:c r="G111" s="78"/>
      <s:c r="H111" s="78"/>
      <s:c r="I111" s="80" t="str">
        <s:f t="shared" si="2"/>
        <s:v/>
      </s:c>
      <s:c r="J111" s="78"/>
      <s:c r="K111" s="81"/>
      <s:c r="L111" s="78"/>
      <s:c r="M111" s="78"/>
      <s:c r="N111" s="78"/>
      <s:c r="O111" s="83"/>
      <s:c r="P111" s="84"/>
      <s:c r="Q111" s="84"/>
      <s:c r="R111" s="77" t="str">
        <s:f t="shared" si="3"/>
        <s:v/>
      </s:c>
      <s:c r="S111" s="85" t="str">
        <s:f t="shared" si="4"/>
        <s:v/>
      </s:c>
      <s:c r="T111" s="85" t="str">
        <s:f t="shared" si="5"/>
        <s:v/>
      </s:c>
      <s:c r="U111" s="85" t="str">
        <s:f>IF(OR(B111="",G111=""),"",ROUND(MAX(0,MIN(100,(G111-IF(J111="",'04_Настройки'!$B$14,J111))/(100-IF(J111="",'04_Настройки'!$B$14,J111))*100)),1))</s:f>
        <s:v/>
      </s:c>
      <s:c r="V111" s="85" t="str">
        <s:f t="shared" si="6"/>
        <s:v/>
      </s:c>
      <s:c r="W111" s="88" t="str">
        <s:f t="shared" si="7"/>
        <s:v/>
      </s:c>
      <s:c r="X111" s="85" t="str">
        <s:f>IF(B111="","",IF(W111&lt;'04_Настройки'!$B$26,"",ROUND((IF(ISBLANK(T111),0,T111*'04_Настройки'!$B$16)+IF(ISBLANK(U111),0,U111*'04_Настройки'!$B$17)+IF(ISBLANK(V111),0,V111*'04_Настройки'!$B$18)+IF(ISBLANK(M111),0,M111/5*100*'04_Настройки'!$B$19)+IF(ISBLANK(N111),0,N111/5*100*'04_Настройки'!$B$20))/(IF(ISBLANK(T111),0,'04_Настройки'!$B$16)+IF(ISBLANK(U111),0,'04_Настройки'!$B$17)+IF(ISBLANK(V111),0,'04_Настройки'!$B$18)+IF(ISBLANK(M111),0,'04_Настройки'!$B$19)+IF(ISBLANK(N111),0,'04_Настройки'!$B$20)),1)))</s:f>
        <s:v/>
      </s:c>
      <s:c r="Y111" s="77" t="str">
        <s:f>IF(B111="","",IF(ISBLANK(X111),"Недостаточно данных",IF(X111&gt;='04_Настройки'!$B$24,"Высокий",IF(X111&gt;='04_Настройки'!$B$25,"Средний","Низкий"))))</s:f>
        <s:v/>
      </s:c>
      <s:c r="Z111" s="80">
        <s:f t="shared" si="8"/>
        <s:v>101</s:v>
      </s:c>
      <s:c r="AA111" s="93" t="str">
        <s:f>IF(B111="","",IF(S111&gt;1,"Проверить и объединить дубли",IF(W111&lt;'04_Настройки'!$B$26,"Дополнить исходные данные",IF(AND(M111&lt;&gt;"",M111&lt;=2),"Проверить соответствие запросу и бизнесу",IF(AND(G111&lt;&gt;"",G111&lt;=IF(J111="",'04_Настройки'!$B$14,J111)),"Удерживать позицию и обновлять контент",IF(Y111="Высокий",IF(O111="","Создать или назначить посадочную страницу","Оптимизировать страницу и усилить содержание"),IF(Y111="Средний","Включить в контент-план","Наблюдать или отложить")))))))</s:f>
        <s:v/>
      </s:c>
    </s:row>
    <s:row r="112" ht="22.5" customHeight="1">
      <s:c r="A112" s="70" t="str">
        <s:f t="shared" si="1"/>
        <s:v/>
      </s:c>
      <s:c r="B112" s="71"/>
      <s:c r="C112" s="71"/>
      <s:c r="D112" s="71"/>
      <s:c r="E112" s="95"/>
      <s:c r="F112" s="77" t="str">
        <s:f>IF(ISBLANK(E112),"",IF(E112&gt;='04_Настройки'!$B$11,"ВЧ",IF(E112&gt;='04_Настройки'!$B$12,"СЧ","НЧ")))</s:f>
      </s:c>
      <s:c r="G112" s="78"/>
      <s:c r="H112" s="78"/>
      <s:c r="I112" s="80" t="str">
        <s:f t="shared" si="2"/>
        <s:v/>
      </s:c>
      <s:c r="J112" s="78"/>
      <s:c r="K112" s="81"/>
      <s:c r="L112" s="78"/>
      <s:c r="M112" s="78"/>
      <s:c r="N112" s="78"/>
      <s:c r="O112" s="83"/>
      <s:c r="P112" s="84"/>
      <s:c r="Q112" s="84"/>
      <s:c r="R112" s="77" t="str">
        <s:f t="shared" si="3"/>
        <s:v/>
      </s:c>
      <s:c r="S112" s="85" t="str">
        <s:f t="shared" si="4"/>
        <s:v/>
      </s:c>
      <s:c r="T112" s="85" t="str">
        <s:f t="shared" si="5"/>
        <s:v/>
      </s:c>
      <s:c r="U112" s="85" t="str">
        <s:f>IF(OR(B112="",G112=""),"",ROUND(MAX(0,MIN(100,(G112-IF(J112="",'04_Настройки'!$B$14,J112))/(100-IF(J112="",'04_Настройки'!$B$14,J112))*100)),1))</s:f>
        <s:v/>
      </s:c>
      <s:c r="V112" s="85" t="str">
        <s:f t="shared" si="6"/>
        <s:v/>
      </s:c>
      <s:c r="W112" s="88" t="str">
        <s:f t="shared" si="7"/>
        <s:v/>
      </s:c>
      <s:c r="X112" s="85" t="str">
        <s:f>IF(B112="","",IF(W112&lt;'04_Настройки'!$B$26,"",ROUND((IF(ISBLANK(T112),0,T112*'04_Настройки'!$B$16)+IF(ISBLANK(U112),0,U112*'04_Настройки'!$B$17)+IF(ISBLANK(V112),0,V112*'04_Настройки'!$B$18)+IF(ISBLANK(M112),0,M112/5*100*'04_Настройки'!$B$19)+IF(ISBLANK(N112),0,N112/5*100*'04_Настройки'!$B$20))/(IF(ISBLANK(T112),0,'04_Настройки'!$B$16)+IF(ISBLANK(U112),0,'04_Настройки'!$B$17)+IF(ISBLANK(V112),0,'04_Настройки'!$B$18)+IF(ISBLANK(M112),0,'04_Настройки'!$B$19)+IF(ISBLANK(N112),0,'04_Настройки'!$B$20)),1)))</s:f>
        <s:v/>
      </s:c>
      <s:c r="Y112" s="77" t="str">
        <s:f>IF(B112="","",IF(ISBLANK(X112),"Недостаточно данных",IF(X112&gt;='04_Настройки'!$B$24,"Высокий",IF(X112&gt;='04_Настройки'!$B$25,"Средний","Низкий"))))</s:f>
        <s:v/>
      </s:c>
      <s:c r="Z112" s="80">
        <s:f t="shared" si="8"/>
        <s:v>102</s:v>
      </s:c>
      <s:c r="AA112" s="93" t="str">
        <s:f>IF(B112="","",IF(S112&gt;1,"Проверить и объединить дубли",IF(W112&lt;'04_Настройки'!$B$26,"Дополнить исходные данные",IF(AND(M112&lt;&gt;"",M112&lt;=2),"Проверить соответствие запросу и бизнесу",IF(AND(G112&lt;&gt;"",G112&lt;=IF(J112="",'04_Настройки'!$B$14,J112)),"Удерживать позицию и обновлять контент",IF(Y112="Высокий",IF(O112="","Создать или назначить посадочную страницу","Оптимизировать страницу и усилить содержание"),IF(Y112="Средний","Включить в контент-план","Наблюдать или отложить")))))))</s:f>
        <s:v/>
      </s:c>
    </s:row>
    <s:row r="113" ht="22.5" customHeight="1">
      <s:c r="A113" s="70" t="str">
        <s:f t="shared" si="1"/>
        <s:v/>
      </s:c>
      <s:c r="B113" s="71"/>
      <s:c r="C113" s="71"/>
      <s:c r="D113" s="71"/>
      <s:c r="E113" s="95"/>
      <s:c r="F113" s="77" t="str">
        <s:f>IF(ISBLANK(E113),"",IF(E113&gt;='04_Настройки'!$B$11,"ВЧ",IF(E113&gt;='04_Настройки'!$B$12,"СЧ","НЧ")))</s:f>
      </s:c>
      <s:c r="G113" s="78"/>
      <s:c r="H113" s="78"/>
      <s:c r="I113" s="80" t="str">
        <s:f t="shared" si="2"/>
        <s:v/>
      </s:c>
      <s:c r="J113" s="78"/>
      <s:c r="K113" s="81"/>
      <s:c r="L113" s="78"/>
      <s:c r="M113" s="78"/>
      <s:c r="N113" s="78"/>
      <s:c r="O113" s="83"/>
      <s:c r="P113" s="84"/>
      <s:c r="Q113" s="84"/>
      <s:c r="R113" s="77" t="str">
        <s:f t="shared" si="3"/>
        <s:v/>
      </s:c>
      <s:c r="S113" s="85" t="str">
        <s:f t="shared" si="4"/>
        <s:v/>
      </s:c>
      <s:c r="T113" s="85" t="str">
        <s:f t="shared" si="5"/>
        <s:v/>
      </s:c>
      <s:c r="U113" s="85" t="str">
        <s:f>IF(OR(B113="",G113=""),"",ROUND(MAX(0,MIN(100,(G113-IF(J113="",'04_Настройки'!$B$14,J113))/(100-IF(J113="",'04_Настройки'!$B$14,J113))*100)),1))</s:f>
        <s:v/>
      </s:c>
      <s:c r="V113" s="85" t="str">
        <s:f t="shared" si="6"/>
        <s:v/>
      </s:c>
      <s:c r="W113" s="88" t="str">
        <s:f t="shared" si="7"/>
        <s:v/>
      </s:c>
      <s:c r="X113" s="85" t="str">
        <s:f>IF(B113="","",IF(W113&lt;'04_Настройки'!$B$26,"",ROUND((IF(ISBLANK(T113),0,T113*'04_Настройки'!$B$16)+IF(ISBLANK(U113),0,U113*'04_Настройки'!$B$17)+IF(ISBLANK(V113),0,V113*'04_Настройки'!$B$18)+IF(ISBLANK(M113),0,M113/5*100*'04_Настройки'!$B$19)+IF(ISBLANK(N113),0,N113/5*100*'04_Настройки'!$B$20))/(IF(ISBLANK(T113),0,'04_Настройки'!$B$16)+IF(ISBLANK(U113),0,'04_Настройки'!$B$17)+IF(ISBLANK(V113),0,'04_Настройки'!$B$18)+IF(ISBLANK(M113),0,'04_Настройки'!$B$19)+IF(ISBLANK(N113),0,'04_Настройки'!$B$20)),1)))</s:f>
        <s:v/>
      </s:c>
      <s:c r="Y113" s="77" t="str">
        <s:f>IF(B113="","",IF(ISBLANK(X113),"Недостаточно данных",IF(X113&gt;='04_Настройки'!$B$24,"Высокий",IF(X113&gt;='04_Настройки'!$B$25,"Средний","Низкий"))))</s:f>
        <s:v/>
      </s:c>
      <s:c r="Z113" s="80">
        <s:f t="shared" si="8"/>
        <s:v>103</s:v>
      </s:c>
      <s:c r="AA113" s="93" t="str">
        <s:f>IF(B113="","",IF(S113&gt;1,"Проверить и объединить дубли",IF(W113&lt;'04_Настройки'!$B$26,"Дополнить исходные данные",IF(AND(M113&lt;&gt;"",M113&lt;=2),"Проверить соответствие запросу и бизнесу",IF(AND(G113&lt;&gt;"",G113&lt;=IF(J113="",'04_Настройки'!$B$14,J113)),"Удерживать позицию и обновлять контент",IF(Y113="Высокий",IF(O113="","Создать или назначить посадочную страницу","Оптимизировать страницу и усилить содержание"),IF(Y113="Средний","Включить в контент-план","Наблюдать или отложить")))))))</s:f>
        <s:v/>
      </s:c>
    </s:row>
    <s:row r="114" ht="22.5" customHeight="1">
      <s:c r="A114" s="70" t="str">
        <s:f t="shared" si="1"/>
        <s:v/>
      </s:c>
      <s:c r="B114" s="71"/>
      <s:c r="C114" s="71"/>
      <s:c r="D114" s="71"/>
      <s:c r="E114" s="95"/>
      <s:c r="F114" s="77" t="str">
        <s:f>IF(ISBLANK(E114),"",IF(E114&gt;='04_Настройки'!$B$11,"ВЧ",IF(E114&gt;='04_Настройки'!$B$12,"СЧ","НЧ")))</s:f>
      </s:c>
      <s:c r="G114" s="78"/>
      <s:c r="H114" s="78"/>
      <s:c r="I114" s="80" t="str">
        <s:f t="shared" si="2"/>
        <s:v/>
      </s:c>
      <s:c r="J114" s="78"/>
      <s:c r="K114" s="81"/>
      <s:c r="L114" s="78"/>
      <s:c r="M114" s="78"/>
      <s:c r="N114" s="78"/>
      <s:c r="O114" s="83"/>
      <s:c r="P114" s="84"/>
      <s:c r="Q114" s="84"/>
      <s:c r="R114" s="77" t="str">
        <s:f t="shared" si="3"/>
        <s:v/>
      </s:c>
      <s:c r="S114" s="85" t="str">
        <s:f t="shared" si="4"/>
        <s:v/>
      </s:c>
      <s:c r="T114" s="85" t="str">
        <s:f t="shared" si="5"/>
        <s:v/>
      </s:c>
      <s:c r="U114" s="85" t="str">
        <s:f>IF(OR(B114="",G114=""),"",ROUND(MAX(0,MIN(100,(G114-IF(J114="",'04_Настройки'!$B$14,J114))/(100-IF(J114="",'04_Настройки'!$B$14,J114))*100)),1))</s:f>
        <s:v/>
      </s:c>
      <s:c r="V114" s="85" t="str">
        <s:f t="shared" si="6"/>
        <s:v/>
      </s:c>
      <s:c r="W114" s="88" t="str">
        <s:f t="shared" si="7"/>
        <s:v/>
      </s:c>
      <s:c r="X114" s="85" t="str">
        <s:f>IF(B114="","",IF(W114&lt;'04_Настройки'!$B$26,"",ROUND((IF(ISBLANK(T114),0,T114*'04_Настройки'!$B$16)+IF(ISBLANK(U114),0,U114*'04_Настройки'!$B$17)+IF(ISBLANK(V114),0,V114*'04_Настройки'!$B$18)+IF(ISBLANK(M114),0,M114/5*100*'04_Настройки'!$B$19)+IF(ISBLANK(N114),0,N114/5*100*'04_Настройки'!$B$20))/(IF(ISBLANK(T114),0,'04_Настройки'!$B$16)+IF(ISBLANK(U114),0,'04_Настройки'!$B$17)+IF(ISBLANK(V114),0,'04_Настройки'!$B$18)+IF(ISBLANK(M114),0,'04_Настройки'!$B$19)+IF(ISBLANK(N114),0,'04_Настройки'!$B$20)),1)))</s:f>
        <s:v/>
      </s:c>
      <s:c r="Y114" s="77" t="str">
        <s:f>IF(B114="","",IF(ISBLANK(X114),"Недостаточно данных",IF(X114&gt;='04_Настройки'!$B$24,"Высокий",IF(X114&gt;='04_Настройки'!$B$25,"Средний","Низкий"))))</s:f>
        <s:v/>
      </s:c>
      <s:c r="Z114" s="80">
        <s:f t="shared" si="8"/>
        <s:v>104</s:v>
      </s:c>
      <s:c r="AA114" s="93" t="str">
        <s:f>IF(B114="","",IF(S114&gt;1,"Проверить и объединить дубли",IF(W114&lt;'04_Настройки'!$B$26,"Дополнить исходные данные",IF(AND(M114&lt;&gt;"",M114&lt;=2),"Проверить соответствие запросу и бизнесу",IF(AND(G114&lt;&gt;"",G114&lt;=IF(J114="",'04_Настройки'!$B$14,J114)),"Удерживать позицию и обновлять контент",IF(Y114="Высокий",IF(O114="","Создать или назначить посадочную страницу","Оптимизировать страницу и усилить содержание"),IF(Y114="Средний","Включить в контент-план","Наблюдать или отложить")))))))</s:f>
        <s:v/>
      </s:c>
    </s:row>
    <s:row r="115" ht="22.5" customHeight="1">
      <s:c r="A115" s="70" t="str">
        <s:f t="shared" si="1"/>
        <s:v/>
      </s:c>
      <s:c r="B115" s="71"/>
      <s:c r="C115" s="71"/>
      <s:c r="D115" s="71"/>
      <s:c r="E115" s="95"/>
      <s:c r="F115" s="77" t="str">
        <s:f>IF(ISBLANK(E115),"",IF(E115&gt;='04_Настройки'!$B$11,"ВЧ",IF(E115&gt;='04_Настройки'!$B$12,"СЧ","НЧ")))</s:f>
      </s:c>
      <s:c r="G115" s="78"/>
      <s:c r="H115" s="78"/>
      <s:c r="I115" s="80" t="str">
        <s:f t="shared" si="2"/>
        <s:v/>
      </s:c>
      <s:c r="J115" s="78"/>
      <s:c r="K115" s="81"/>
      <s:c r="L115" s="78"/>
      <s:c r="M115" s="78"/>
      <s:c r="N115" s="78"/>
      <s:c r="O115" s="83"/>
      <s:c r="P115" s="84"/>
      <s:c r="Q115" s="84"/>
      <s:c r="R115" s="77" t="str">
        <s:f t="shared" si="3"/>
        <s:v/>
      </s:c>
      <s:c r="S115" s="85" t="str">
        <s:f t="shared" si="4"/>
        <s:v/>
      </s:c>
      <s:c r="T115" s="85" t="str">
        <s:f t="shared" si="5"/>
        <s:v/>
      </s:c>
      <s:c r="U115" s="85" t="str">
        <s:f>IF(OR(B115="",G115=""),"",ROUND(MAX(0,MIN(100,(G115-IF(J115="",'04_Настройки'!$B$14,J115))/(100-IF(J115="",'04_Настройки'!$B$14,J115))*100)),1))</s:f>
        <s:v/>
      </s:c>
      <s:c r="V115" s="85" t="str">
        <s:f t="shared" si="6"/>
        <s:v/>
      </s:c>
      <s:c r="W115" s="88" t="str">
        <s:f t="shared" si="7"/>
        <s:v/>
      </s:c>
      <s:c r="X115" s="85" t="str">
        <s:f>IF(B115="","",IF(W115&lt;'04_Настройки'!$B$26,"",ROUND((IF(ISBLANK(T115),0,T115*'04_Настройки'!$B$16)+IF(ISBLANK(U115),0,U115*'04_Настройки'!$B$17)+IF(ISBLANK(V115),0,V115*'04_Настройки'!$B$18)+IF(ISBLANK(M115),0,M115/5*100*'04_Настройки'!$B$19)+IF(ISBLANK(N115),0,N115/5*100*'04_Настройки'!$B$20))/(IF(ISBLANK(T115),0,'04_Настройки'!$B$16)+IF(ISBLANK(U115),0,'04_Настройки'!$B$17)+IF(ISBLANK(V115),0,'04_Настройки'!$B$18)+IF(ISBLANK(M115),0,'04_Настройки'!$B$19)+IF(ISBLANK(N115),0,'04_Настройки'!$B$20)),1)))</s:f>
        <s:v/>
      </s:c>
      <s:c r="Y115" s="77" t="str">
        <s:f>IF(B115="","",IF(ISBLANK(X115),"Недостаточно данных",IF(X115&gt;='04_Настройки'!$B$24,"Высокий",IF(X115&gt;='04_Настройки'!$B$25,"Средний","Низкий"))))</s:f>
        <s:v/>
      </s:c>
      <s:c r="Z115" s="80">
        <s:f t="shared" si="8"/>
        <s:v>105</s:v>
      </s:c>
      <s:c r="AA115" s="93" t="str">
        <s:f>IF(B115="","",IF(S115&gt;1,"Проверить и объединить дубли",IF(W115&lt;'04_Настройки'!$B$26,"Дополнить исходные данные",IF(AND(M115&lt;&gt;"",M115&lt;=2),"Проверить соответствие запросу и бизнесу",IF(AND(G115&lt;&gt;"",G115&lt;=IF(J115="",'04_Настройки'!$B$14,J115)),"Удерживать позицию и обновлять контент",IF(Y115="Высокий",IF(O115="","Создать или назначить посадочную страницу","Оптимизировать страницу и усилить содержание"),IF(Y115="Средний","Включить в контент-план","Наблюдать или отложить")))))))</s:f>
        <s:v/>
      </s:c>
    </s:row>
    <s:row r="116" ht="22.5" customHeight="1">
      <s:c r="A116" s="70" t="str">
        <s:f t="shared" si="1"/>
        <s:v/>
      </s:c>
      <s:c r="B116" s="71"/>
      <s:c r="C116" s="71"/>
      <s:c r="D116" s="71"/>
      <s:c r="E116" s="95"/>
      <s:c r="F116" s="77" t="str">
        <s:f>IF(ISBLANK(E116),"",IF(E116&gt;='04_Настройки'!$B$11,"ВЧ",IF(E116&gt;='04_Настройки'!$B$12,"СЧ","НЧ")))</s:f>
      </s:c>
      <s:c r="G116" s="78"/>
      <s:c r="H116" s="78"/>
      <s:c r="I116" s="80" t="str">
        <s:f t="shared" si="2"/>
        <s:v/>
      </s:c>
      <s:c r="J116" s="78"/>
      <s:c r="K116" s="81"/>
      <s:c r="L116" s="78"/>
      <s:c r="M116" s="78"/>
      <s:c r="N116" s="78"/>
      <s:c r="O116" s="83"/>
      <s:c r="P116" s="84"/>
      <s:c r="Q116" s="84"/>
      <s:c r="R116" s="77" t="str">
        <s:f t="shared" si="3"/>
        <s:v/>
      </s:c>
      <s:c r="S116" s="85" t="str">
        <s:f t="shared" si="4"/>
        <s:v/>
      </s:c>
      <s:c r="T116" s="85" t="str">
        <s:f t="shared" si="5"/>
        <s:v/>
      </s:c>
      <s:c r="U116" s="85" t="str">
        <s:f>IF(OR(B116="",G116=""),"",ROUND(MAX(0,MIN(100,(G116-IF(J116="",'04_Настройки'!$B$14,J116))/(100-IF(J116="",'04_Настройки'!$B$14,J116))*100)),1))</s:f>
        <s:v/>
      </s:c>
      <s:c r="V116" s="85" t="str">
        <s:f t="shared" si="6"/>
        <s:v/>
      </s:c>
      <s:c r="W116" s="88" t="str">
        <s:f t="shared" si="7"/>
        <s:v/>
      </s:c>
      <s:c r="X116" s="85" t="str">
        <s:f>IF(B116="","",IF(W116&lt;'04_Настройки'!$B$26,"",ROUND((IF(ISBLANK(T116),0,T116*'04_Настройки'!$B$16)+IF(ISBLANK(U116),0,U116*'04_Настройки'!$B$17)+IF(ISBLANK(V116),0,V116*'04_Настройки'!$B$18)+IF(ISBLANK(M116),0,M116/5*100*'04_Настройки'!$B$19)+IF(ISBLANK(N116),0,N116/5*100*'04_Настройки'!$B$20))/(IF(ISBLANK(T116),0,'04_Настройки'!$B$16)+IF(ISBLANK(U116),0,'04_Настройки'!$B$17)+IF(ISBLANK(V116),0,'04_Настройки'!$B$18)+IF(ISBLANK(M116),0,'04_Настройки'!$B$19)+IF(ISBLANK(N116),0,'04_Настройки'!$B$20)),1)))</s:f>
        <s:v/>
      </s:c>
      <s:c r="Y116" s="77" t="str">
        <s:f>IF(B116="","",IF(ISBLANK(X116),"Недостаточно данных",IF(X116&gt;='04_Настройки'!$B$24,"Высокий",IF(X116&gt;='04_Настройки'!$B$25,"Средний","Низкий"))))</s:f>
        <s:v/>
      </s:c>
      <s:c r="Z116" s="80">
        <s:f t="shared" si="8"/>
        <s:v>106</s:v>
      </s:c>
      <s:c r="AA116" s="93" t="str">
        <s:f>IF(B116="","",IF(S116&gt;1,"Проверить и объединить дубли",IF(W116&lt;'04_Настройки'!$B$26,"Дополнить исходные данные",IF(AND(M116&lt;&gt;"",M116&lt;=2),"Проверить соответствие запросу и бизнесу",IF(AND(G116&lt;&gt;"",G116&lt;=IF(J116="",'04_Настройки'!$B$14,J116)),"Удерживать позицию и обновлять контент",IF(Y116="Высокий",IF(O116="","Создать или назначить посадочную страницу","Оптимизировать страницу и усилить содержание"),IF(Y116="Средний","Включить в контент-план","Наблюдать или отложить")))))))</s:f>
        <s:v/>
      </s:c>
    </s:row>
    <s:row r="117" ht="22.5" customHeight="1">
      <s:c r="A117" s="70" t="str">
        <s:f t="shared" si="1"/>
        <s:v/>
      </s:c>
      <s:c r="B117" s="71"/>
      <s:c r="C117" s="71"/>
      <s:c r="D117" s="71"/>
      <s:c r="E117" s="95"/>
      <s:c r="F117" s="77" t="str">
        <s:f>IF(ISBLANK(E117),"",IF(E117&gt;='04_Настройки'!$B$11,"ВЧ",IF(E117&gt;='04_Настройки'!$B$12,"СЧ","НЧ")))</s:f>
      </s:c>
      <s:c r="G117" s="78"/>
      <s:c r="H117" s="78"/>
      <s:c r="I117" s="80" t="str">
        <s:f t="shared" si="2"/>
        <s:v/>
      </s:c>
      <s:c r="J117" s="78"/>
      <s:c r="K117" s="81"/>
      <s:c r="L117" s="78"/>
      <s:c r="M117" s="78"/>
      <s:c r="N117" s="78"/>
      <s:c r="O117" s="83"/>
      <s:c r="P117" s="84"/>
      <s:c r="Q117" s="84"/>
      <s:c r="R117" s="77" t="str">
        <s:f t="shared" si="3"/>
        <s:v/>
      </s:c>
      <s:c r="S117" s="85" t="str">
        <s:f t="shared" si="4"/>
        <s:v/>
      </s:c>
      <s:c r="T117" s="85" t="str">
        <s:f t="shared" si="5"/>
        <s:v/>
      </s:c>
      <s:c r="U117" s="85" t="str">
        <s:f>IF(OR(B117="",G117=""),"",ROUND(MAX(0,MIN(100,(G117-IF(J117="",'04_Настройки'!$B$14,J117))/(100-IF(J117="",'04_Настройки'!$B$14,J117))*100)),1))</s:f>
        <s:v/>
      </s:c>
      <s:c r="V117" s="85" t="str">
        <s:f t="shared" si="6"/>
        <s:v/>
      </s:c>
      <s:c r="W117" s="88" t="str">
        <s:f t="shared" si="7"/>
        <s:v/>
      </s:c>
      <s:c r="X117" s="85" t="str">
        <s:f>IF(B117="","",IF(W117&lt;'04_Настройки'!$B$26,"",ROUND((IF(ISBLANK(T117),0,T117*'04_Настройки'!$B$16)+IF(ISBLANK(U117),0,U117*'04_Настройки'!$B$17)+IF(ISBLANK(V117),0,V117*'04_Настройки'!$B$18)+IF(ISBLANK(M117),0,M117/5*100*'04_Настройки'!$B$19)+IF(ISBLANK(N117),0,N117/5*100*'04_Настройки'!$B$20))/(IF(ISBLANK(T117),0,'04_Настройки'!$B$16)+IF(ISBLANK(U117),0,'04_Настройки'!$B$17)+IF(ISBLANK(V117),0,'04_Настройки'!$B$18)+IF(ISBLANK(M117),0,'04_Настройки'!$B$19)+IF(ISBLANK(N117),0,'04_Настройки'!$B$20)),1)))</s:f>
        <s:v/>
      </s:c>
      <s:c r="Y117" s="77" t="str">
        <s:f>IF(B117="","",IF(ISBLANK(X117),"Недостаточно данных",IF(X117&gt;='04_Настройки'!$B$24,"Высокий",IF(X117&gt;='04_Настройки'!$B$25,"Средний","Низкий"))))</s:f>
        <s:v/>
      </s:c>
      <s:c r="Z117" s="80">
        <s:f t="shared" si="8"/>
        <s:v>107</s:v>
      </s:c>
      <s:c r="AA117" s="93" t="str">
        <s:f>IF(B117="","",IF(S117&gt;1,"Проверить и объединить дубли",IF(W117&lt;'04_Настройки'!$B$26,"Дополнить исходные данные",IF(AND(M117&lt;&gt;"",M117&lt;=2),"Проверить соответствие запросу и бизнесу",IF(AND(G117&lt;&gt;"",G117&lt;=IF(J117="",'04_Настройки'!$B$14,J117)),"Удерживать позицию и обновлять контент",IF(Y117="Высокий",IF(O117="","Создать или назначить посадочную страницу","Оптимизировать страницу и усилить содержание"),IF(Y117="Средний","Включить в контент-план","Наблюдать или отложить")))))))</s:f>
        <s:v/>
      </s:c>
    </s:row>
    <s:row r="118" ht="22.5" customHeight="1">
      <s:c r="A118" s="70" t="str">
        <s:f t="shared" si="1"/>
        <s:v/>
      </s:c>
      <s:c r="B118" s="71"/>
      <s:c r="C118" s="71"/>
      <s:c r="D118" s="71"/>
      <s:c r="E118" s="95"/>
      <s:c r="F118" s="77" t="str">
        <s:f>IF(ISBLANK(E118),"",IF(E118&gt;='04_Настройки'!$B$11,"ВЧ",IF(E118&gt;='04_Настройки'!$B$12,"СЧ","НЧ")))</s:f>
      </s:c>
      <s:c r="G118" s="78"/>
      <s:c r="H118" s="78"/>
      <s:c r="I118" s="80" t="str">
        <s:f t="shared" si="2"/>
        <s:v/>
      </s:c>
      <s:c r="J118" s="78"/>
      <s:c r="K118" s="81"/>
      <s:c r="L118" s="78"/>
      <s:c r="M118" s="78"/>
      <s:c r="N118" s="78"/>
      <s:c r="O118" s="83"/>
      <s:c r="P118" s="84"/>
      <s:c r="Q118" s="84"/>
      <s:c r="R118" s="77" t="str">
        <s:f t="shared" si="3"/>
        <s:v/>
      </s:c>
      <s:c r="S118" s="85" t="str">
        <s:f t="shared" si="4"/>
        <s:v/>
      </s:c>
      <s:c r="T118" s="85" t="str">
        <s:f t="shared" si="5"/>
        <s:v/>
      </s:c>
      <s:c r="U118" s="85" t="str">
        <s:f>IF(OR(B118="",G118=""),"",ROUND(MAX(0,MIN(100,(G118-IF(J118="",'04_Настройки'!$B$14,J118))/(100-IF(J118="",'04_Настройки'!$B$14,J118))*100)),1))</s:f>
        <s:v/>
      </s:c>
      <s:c r="V118" s="85" t="str">
        <s:f t="shared" si="6"/>
        <s:v/>
      </s:c>
      <s:c r="W118" s="88" t="str">
        <s:f t="shared" si="7"/>
        <s:v/>
      </s:c>
      <s:c r="X118" s="85" t="str">
        <s:f>IF(B118="","",IF(W118&lt;'04_Настройки'!$B$26,"",ROUND((IF(ISBLANK(T118),0,T118*'04_Настройки'!$B$16)+IF(ISBLANK(U118),0,U118*'04_Настройки'!$B$17)+IF(ISBLANK(V118),0,V118*'04_Настройки'!$B$18)+IF(ISBLANK(M118),0,M118/5*100*'04_Настройки'!$B$19)+IF(ISBLANK(N118),0,N118/5*100*'04_Настройки'!$B$20))/(IF(ISBLANK(T118),0,'04_Настройки'!$B$16)+IF(ISBLANK(U118),0,'04_Настройки'!$B$17)+IF(ISBLANK(V118),0,'04_Настройки'!$B$18)+IF(ISBLANK(M118),0,'04_Настройки'!$B$19)+IF(ISBLANK(N118),0,'04_Настройки'!$B$20)),1)))</s:f>
        <s:v/>
      </s:c>
      <s:c r="Y118" s="77" t="str">
        <s:f>IF(B118="","",IF(ISBLANK(X118),"Недостаточно данных",IF(X118&gt;='04_Настройки'!$B$24,"Высокий",IF(X118&gt;='04_Настройки'!$B$25,"Средний","Низкий"))))</s:f>
        <s:v/>
      </s:c>
      <s:c r="Z118" s="80">
        <s:f t="shared" si="8"/>
        <s:v>108</s:v>
      </s:c>
      <s:c r="AA118" s="93" t="str">
        <s:f>IF(B118="","",IF(S118&gt;1,"Проверить и объединить дубли",IF(W118&lt;'04_Настройки'!$B$26,"Дополнить исходные данные",IF(AND(M118&lt;&gt;"",M118&lt;=2),"Проверить соответствие запросу и бизнесу",IF(AND(G118&lt;&gt;"",G118&lt;=IF(J118="",'04_Настройки'!$B$14,J118)),"Удерживать позицию и обновлять контент",IF(Y118="Высокий",IF(O118="","Создать или назначить посадочную страницу","Оптимизировать страницу и усилить содержание"),IF(Y118="Средний","Включить в контент-план","Наблюдать или отложить")))))))</s:f>
        <s:v/>
      </s:c>
    </s:row>
    <s:row r="119" ht="22.5" customHeight="1">
      <s:c r="A119" s="70" t="str">
        <s:f t="shared" si="1"/>
        <s:v/>
      </s:c>
      <s:c r="B119" s="71"/>
      <s:c r="C119" s="71"/>
      <s:c r="D119" s="71"/>
      <s:c r="E119" s="95"/>
      <s:c r="F119" s="77" t="str">
        <s:f>IF(ISBLANK(E119),"",IF(E119&gt;='04_Настройки'!$B$11,"ВЧ",IF(E119&gt;='04_Настройки'!$B$12,"СЧ","НЧ")))</s:f>
      </s:c>
      <s:c r="G119" s="78"/>
      <s:c r="H119" s="78"/>
      <s:c r="I119" s="80" t="str">
        <s:f t="shared" si="2"/>
        <s:v/>
      </s:c>
      <s:c r="J119" s="78"/>
      <s:c r="K119" s="81"/>
      <s:c r="L119" s="78"/>
      <s:c r="M119" s="78"/>
      <s:c r="N119" s="78"/>
      <s:c r="O119" s="83"/>
      <s:c r="P119" s="84"/>
      <s:c r="Q119" s="84"/>
      <s:c r="R119" s="77" t="str">
        <s:f t="shared" si="3"/>
        <s:v/>
      </s:c>
      <s:c r="S119" s="85" t="str">
        <s:f t="shared" si="4"/>
        <s:v/>
      </s:c>
      <s:c r="T119" s="85" t="str">
        <s:f t="shared" si="5"/>
        <s:v/>
      </s:c>
      <s:c r="U119" s="85" t="str">
        <s:f>IF(OR(B119="",G119=""),"",ROUND(MAX(0,MIN(100,(G119-IF(J119="",'04_Настройки'!$B$14,J119))/(100-IF(J119="",'04_Настройки'!$B$14,J119))*100)),1))</s:f>
        <s:v/>
      </s:c>
      <s:c r="V119" s="85" t="str">
        <s:f t="shared" si="6"/>
        <s:v/>
      </s:c>
      <s:c r="W119" s="88" t="str">
        <s:f t="shared" si="7"/>
        <s:v/>
      </s:c>
      <s:c r="X119" s="85" t="str">
        <s:f>IF(B119="","",IF(W119&lt;'04_Настройки'!$B$26,"",ROUND((IF(ISBLANK(T119),0,T119*'04_Настройки'!$B$16)+IF(ISBLANK(U119),0,U119*'04_Настройки'!$B$17)+IF(ISBLANK(V119),0,V119*'04_Настройки'!$B$18)+IF(ISBLANK(M119),0,M119/5*100*'04_Настройки'!$B$19)+IF(ISBLANK(N119),0,N119/5*100*'04_Настройки'!$B$20))/(IF(ISBLANK(T119),0,'04_Настройки'!$B$16)+IF(ISBLANK(U119),0,'04_Настройки'!$B$17)+IF(ISBLANK(V119),0,'04_Настройки'!$B$18)+IF(ISBLANK(M119),0,'04_Настройки'!$B$19)+IF(ISBLANK(N119),0,'04_Настройки'!$B$20)),1)))</s:f>
        <s:v/>
      </s:c>
      <s:c r="Y119" s="77" t="str">
        <s:f>IF(B119="","",IF(ISBLANK(X119),"Недостаточно данных",IF(X119&gt;='04_Настройки'!$B$24,"Высокий",IF(X119&gt;='04_Настройки'!$B$25,"Средний","Низкий"))))</s:f>
        <s:v/>
      </s:c>
      <s:c r="Z119" s="80">
        <s:f t="shared" si="8"/>
        <s:v>109</s:v>
      </s:c>
      <s:c r="AA119" s="93" t="str">
        <s:f>IF(B119="","",IF(S119&gt;1,"Проверить и объединить дубли",IF(W119&lt;'04_Настройки'!$B$26,"Дополнить исходные данные",IF(AND(M119&lt;&gt;"",M119&lt;=2),"Проверить соответствие запросу и бизнесу",IF(AND(G119&lt;&gt;"",G119&lt;=IF(J119="",'04_Настройки'!$B$14,J119)),"Удерживать позицию и обновлять контент",IF(Y119="Высокий",IF(O119="","Создать или назначить посадочную страницу","Оптимизировать страницу и усилить содержание"),IF(Y119="Средний","Включить в контент-план","Наблюдать или отложить")))))))</s:f>
        <s:v/>
      </s:c>
    </s:row>
    <s:row r="120" ht="22.5" customHeight="1">
      <s:c r="A120" s="70" t="str">
        <s:f t="shared" si="1"/>
        <s:v/>
      </s:c>
      <s:c r="B120" s="71"/>
      <s:c r="C120" s="71"/>
      <s:c r="D120" s="71"/>
      <s:c r="E120" s="95"/>
      <s:c r="F120" s="77" t="str">
        <s:f>IF(ISBLANK(E120),"",IF(E120&gt;='04_Настройки'!$B$11,"ВЧ",IF(E120&gt;='04_Настройки'!$B$12,"СЧ","НЧ")))</s:f>
      </s:c>
      <s:c r="G120" s="78"/>
      <s:c r="H120" s="78"/>
      <s:c r="I120" s="80" t="str">
        <s:f t="shared" si="2"/>
        <s:v/>
      </s:c>
      <s:c r="J120" s="78"/>
      <s:c r="K120" s="81"/>
      <s:c r="L120" s="78"/>
      <s:c r="M120" s="78"/>
      <s:c r="N120" s="78"/>
      <s:c r="O120" s="83"/>
      <s:c r="P120" s="84"/>
      <s:c r="Q120" s="84"/>
      <s:c r="R120" s="77" t="str">
        <s:f t="shared" si="3"/>
        <s:v/>
      </s:c>
      <s:c r="S120" s="85" t="str">
        <s:f t="shared" si="4"/>
        <s:v/>
      </s:c>
      <s:c r="T120" s="85" t="str">
        <s:f t="shared" si="5"/>
        <s:v/>
      </s:c>
      <s:c r="U120" s="85" t="str">
        <s:f>IF(OR(B120="",G120=""),"",ROUND(MAX(0,MIN(100,(G120-IF(J120="",'04_Настройки'!$B$14,J120))/(100-IF(J120="",'04_Настройки'!$B$14,J120))*100)),1))</s:f>
        <s:v/>
      </s:c>
      <s:c r="V120" s="85" t="str">
        <s:f t="shared" si="6"/>
        <s:v/>
      </s:c>
      <s:c r="W120" s="88" t="str">
        <s:f t="shared" si="7"/>
        <s:v/>
      </s:c>
      <s:c r="X120" s="85" t="str">
        <s:f>IF(B120="","",IF(W120&lt;'04_Настройки'!$B$26,"",ROUND((IF(ISBLANK(T120),0,T120*'04_Настройки'!$B$16)+IF(ISBLANK(U120),0,U120*'04_Настройки'!$B$17)+IF(ISBLANK(V120),0,V120*'04_Настройки'!$B$18)+IF(ISBLANK(M120),0,M120/5*100*'04_Настройки'!$B$19)+IF(ISBLANK(N120),0,N120/5*100*'04_Настройки'!$B$20))/(IF(ISBLANK(T120),0,'04_Настройки'!$B$16)+IF(ISBLANK(U120),0,'04_Настройки'!$B$17)+IF(ISBLANK(V120),0,'04_Настройки'!$B$18)+IF(ISBLANK(M120),0,'04_Настройки'!$B$19)+IF(ISBLANK(N120),0,'04_Настройки'!$B$20)),1)))</s:f>
        <s:v/>
      </s:c>
      <s:c r="Y120" s="77" t="str">
        <s:f>IF(B120="","",IF(ISBLANK(X120),"Недостаточно данных",IF(X120&gt;='04_Настройки'!$B$24,"Высокий",IF(X120&gt;='04_Настройки'!$B$25,"Средний","Низкий"))))</s:f>
        <s:v/>
      </s:c>
      <s:c r="Z120" s="80">
        <s:f t="shared" si="8"/>
        <s:v>110</s:v>
      </s:c>
      <s:c r="AA120" s="93" t="str">
        <s:f>IF(B120="","",IF(S120&gt;1,"Проверить и объединить дубли",IF(W120&lt;'04_Настройки'!$B$26,"Дополнить исходные данные",IF(AND(M120&lt;&gt;"",M120&lt;=2),"Проверить соответствие запросу и бизнесу",IF(AND(G120&lt;&gt;"",G120&lt;=IF(J120="",'04_Настройки'!$B$14,J120)),"Удерживать позицию и обновлять контент",IF(Y120="Высокий",IF(O120="","Создать или назначить посадочную страницу","Оптимизировать страницу и усилить содержание"),IF(Y120="Средний","Включить в контент-план","Наблюдать или отложить")))))))</s:f>
        <s:v/>
      </s:c>
    </s:row>
    <s:row r="121" ht="22.5" customHeight="1">
      <s:c r="A121" s="70" t="str">
        <s:f t="shared" si="1"/>
        <s:v/>
      </s:c>
      <s:c r="B121" s="71"/>
      <s:c r="C121" s="71"/>
      <s:c r="D121" s="71"/>
      <s:c r="E121" s="95"/>
      <s:c r="F121" s="77" t="str">
        <s:f>IF(ISBLANK(E121),"",IF(E121&gt;='04_Настройки'!$B$11,"ВЧ",IF(E121&gt;='04_Настройки'!$B$12,"СЧ","НЧ")))</s:f>
      </s:c>
      <s:c r="G121" s="78"/>
      <s:c r="H121" s="78"/>
      <s:c r="I121" s="80" t="str">
        <s:f t="shared" si="2"/>
        <s:v/>
      </s:c>
      <s:c r="J121" s="78"/>
      <s:c r="K121" s="81"/>
      <s:c r="L121" s="78"/>
      <s:c r="M121" s="78"/>
      <s:c r="N121" s="78"/>
      <s:c r="O121" s="83"/>
      <s:c r="P121" s="84"/>
      <s:c r="Q121" s="84"/>
      <s:c r="R121" s="77" t="str">
        <s:f t="shared" si="3"/>
        <s:v/>
      </s:c>
      <s:c r="S121" s="85" t="str">
        <s:f t="shared" si="4"/>
        <s:v/>
      </s:c>
      <s:c r="T121" s="85" t="str">
        <s:f t="shared" si="5"/>
        <s:v/>
      </s:c>
      <s:c r="U121" s="85" t="str">
        <s:f>IF(OR(B121="",G121=""),"",ROUND(MAX(0,MIN(100,(G121-IF(J121="",'04_Настройки'!$B$14,J121))/(100-IF(J121="",'04_Настройки'!$B$14,J121))*100)),1))</s:f>
        <s:v/>
      </s:c>
      <s:c r="V121" s="85" t="str">
        <s:f t="shared" si="6"/>
        <s:v/>
      </s:c>
      <s:c r="W121" s="88" t="str">
        <s:f t="shared" si="7"/>
        <s:v/>
      </s:c>
      <s:c r="X121" s="85" t="str">
        <s:f>IF(B121="","",IF(W121&lt;'04_Настройки'!$B$26,"",ROUND((IF(ISBLANK(T121),0,T121*'04_Настройки'!$B$16)+IF(ISBLANK(U121),0,U121*'04_Настройки'!$B$17)+IF(ISBLANK(V121),0,V121*'04_Настройки'!$B$18)+IF(ISBLANK(M121),0,M121/5*100*'04_Настройки'!$B$19)+IF(ISBLANK(N121),0,N121/5*100*'04_Настройки'!$B$20))/(IF(ISBLANK(T121),0,'04_Настройки'!$B$16)+IF(ISBLANK(U121),0,'04_Настройки'!$B$17)+IF(ISBLANK(V121),0,'04_Настройки'!$B$18)+IF(ISBLANK(M121),0,'04_Настройки'!$B$19)+IF(ISBLANK(N121),0,'04_Настройки'!$B$20)),1)))</s:f>
        <s:v/>
      </s:c>
      <s:c r="Y121" s="77" t="str">
        <s:f>IF(B121="","",IF(ISBLANK(X121),"Недостаточно данных",IF(X121&gt;='04_Настройки'!$B$24,"Высокий",IF(X121&gt;='04_Настройки'!$B$25,"Средний","Низкий"))))</s:f>
        <s:v/>
      </s:c>
      <s:c r="Z121" s="80">
        <s:f t="shared" si="8"/>
        <s:v>111</s:v>
      </s:c>
      <s:c r="AA121" s="93" t="str">
        <s:f>IF(B121="","",IF(S121&gt;1,"Проверить и объединить дубли",IF(W121&lt;'04_Настройки'!$B$26,"Дополнить исходные данные",IF(AND(M121&lt;&gt;"",M121&lt;=2),"Проверить соответствие запросу и бизнесу",IF(AND(G121&lt;&gt;"",G121&lt;=IF(J121="",'04_Настройки'!$B$14,J121)),"Удерживать позицию и обновлять контент",IF(Y121="Высокий",IF(O121="","Создать или назначить посадочную страницу","Оптимизировать страницу и усилить содержание"),IF(Y121="Средний","Включить в контент-план","Наблюдать или отложить")))))))</s:f>
        <s:v/>
      </s:c>
    </s:row>
    <s:row r="122" ht="22.5" customHeight="1">
      <s:c r="A122" s="70" t="str">
        <s:f t="shared" si="1"/>
        <s:v/>
      </s:c>
      <s:c r="B122" s="71"/>
      <s:c r="C122" s="71"/>
      <s:c r="D122" s="71"/>
      <s:c r="E122" s="95"/>
      <s:c r="F122" s="77" t="str">
        <s:f>IF(ISBLANK(E122),"",IF(E122&gt;='04_Настройки'!$B$11,"ВЧ",IF(E122&gt;='04_Настройки'!$B$12,"СЧ","НЧ")))</s:f>
      </s:c>
      <s:c r="G122" s="78"/>
      <s:c r="H122" s="78"/>
      <s:c r="I122" s="80" t="str">
        <s:f t="shared" si="2"/>
        <s:v/>
      </s:c>
      <s:c r="J122" s="78"/>
      <s:c r="K122" s="81"/>
      <s:c r="L122" s="78"/>
      <s:c r="M122" s="78"/>
      <s:c r="N122" s="78"/>
      <s:c r="O122" s="83"/>
      <s:c r="P122" s="84"/>
      <s:c r="Q122" s="84"/>
      <s:c r="R122" s="77" t="str">
        <s:f t="shared" si="3"/>
        <s:v/>
      </s:c>
      <s:c r="S122" s="85" t="str">
        <s:f t="shared" si="4"/>
        <s:v/>
      </s:c>
      <s:c r="T122" s="85" t="str">
        <s:f t="shared" si="5"/>
        <s:v/>
      </s:c>
      <s:c r="U122" s="85" t="str">
        <s:f>IF(OR(B122="",G122=""),"",ROUND(MAX(0,MIN(100,(G122-IF(J122="",'04_Настройки'!$B$14,J122))/(100-IF(J122="",'04_Настройки'!$B$14,J122))*100)),1))</s:f>
        <s:v/>
      </s:c>
      <s:c r="V122" s="85" t="str">
        <s:f t="shared" si="6"/>
        <s:v/>
      </s:c>
      <s:c r="W122" s="88" t="str">
        <s:f t="shared" si="7"/>
        <s:v/>
      </s:c>
      <s:c r="X122" s="85" t="str">
        <s:f>IF(B122="","",IF(W122&lt;'04_Настройки'!$B$26,"",ROUND((IF(ISBLANK(T122),0,T122*'04_Настройки'!$B$16)+IF(ISBLANK(U122),0,U122*'04_Настройки'!$B$17)+IF(ISBLANK(V122),0,V122*'04_Настройки'!$B$18)+IF(ISBLANK(M122),0,M122/5*100*'04_Настройки'!$B$19)+IF(ISBLANK(N122),0,N122/5*100*'04_Настройки'!$B$20))/(IF(ISBLANK(T122),0,'04_Настройки'!$B$16)+IF(ISBLANK(U122),0,'04_Настройки'!$B$17)+IF(ISBLANK(V122),0,'04_Настройки'!$B$18)+IF(ISBLANK(M122),0,'04_Настройки'!$B$19)+IF(ISBLANK(N122),0,'04_Настройки'!$B$20)),1)))</s:f>
        <s:v/>
      </s:c>
      <s:c r="Y122" s="77" t="str">
        <s:f>IF(B122="","",IF(ISBLANK(X122),"Недостаточно данных",IF(X122&gt;='04_Настройки'!$B$24,"Высокий",IF(X122&gt;='04_Настройки'!$B$25,"Средний","Низкий"))))</s:f>
        <s:v/>
      </s:c>
      <s:c r="Z122" s="80">
        <s:f t="shared" si="8"/>
        <s:v>112</s:v>
      </s:c>
      <s:c r="AA122" s="93" t="str">
        <s:f>IF(B122="","",IF(S122&gt;1,"Проверить и объединить дубли",IF(W122&lt;'04_Настройки'!$B$26,"Дополнить исходные данные",IF(AND(M122&lt;&gt;"",M122&lt;=2),"Проверить соответствие запросу и бизнесу",IF(AND(G122&lt;&gt;"",G122&lt;=IF(J122="",'04_Настройки'!$B$14,J122)),"Удерживать позицию и обновлять контент",IF(Y122="Высокий",IF(O122="","Создать или назначить посадочную страницу","Оптимизировать страницу и усилить содержание"),IF(Y122="Средний","Включить в контент-план","Наблюдать или отложить")))))))</s:f>
        <s:v/>
      </s:c>
    </s:row>
    <s:row r="123" ht="22.5" customHeight="1">
      <s:c r="A123" s="70" t="str">
        <s:f t="shared" si="1"/>
        <s:v/>
      </s:c>
      <s:c r="B123" s="71"/>
      <s:c r="C123" s="71"/>
      <s:c r="D123" s="71"/>
      <s:c r="E123" s="95"/>
      <s:c r="F123" s="77" t="str">
        <s:f>IF(ISBLANK(E123),"",IF(E123&gt;='04_Настройки'!$B$11,"ВЧ",IF(E123&gt;='04_Настройки'!$B$12,"СЧ","НЧ")))</s:f>
      </s:c>
      <s:c r="G123" s="78"/>
      <s:c r="H123" s="78"/>
      <s:c r="I123" s="80" t="str">
        <s:f t="shared" si="2"/>
        <s:v/>
      </s:c>
      <s:c r="J123" s="78"/>
      <s:c r="K123" s="81"/>
      <s:c r="L123" s="78"/>
      <s:c r="M123" s="78"/>
      <s:c r="N123" s="78"/>
      <s:c r="O123" s="83"/>
      <s:c r="P123" s="84"/>
      <s:c r="Q123" s="84"/>
      <s:c r="R123" s="77" t="str">
        <s:f t="shared" si="3"/>
        <s:v/>
      </s:c>
      <s:c r="S123" s="85" t="str">
        <s:f t="shared" si="4"/>
        <s:v/>
      </s:c>
      <s:c r="T123" s="85" t="str">
        <s:f t="shared" si="5"/>
        <s:v/>
      </s:c>
      <s:c r="U123" s="85" t="str">
        <s:f>IF(OR(B123="",G123=""),"",ROUND(MAX(0,MIN(100,(G123-IF(J123="",'04_Настройки'!$B$14,J123))/(100-IF(J123="",'04_Настройки'!$B$14,J123))*100)),1))</s:f>
        <s:v/>
      </s:c>
      <s:c r="V123" s="85" t="str">
        <s:f t="shared" si="6"/>
        <s:v/>
      </s:c>
      <s:c r="W123" s="88" t="str">
        <s:f t="shared" si="7"/>
        <s:v/>
      </s:c>
      <s:c r="X123" s="85" t="str">
        <s:f>IF(B123="","",IF(W123&lt;'04_Настройки'!$B$26,"",ROUND((IF(ISBLANK(T123),0,T123*'04_Настройки'!$B$16)+IF(ISBLANK(U123),0,U123*'04_Настройки'!$B$17)+IF(ISBLANK(V123),0,V123*'04_Настройки'!$B$18)+IF(ISBLANK(M123),0,M123/5*100*'04_Настройки'!$B$19)+IF(ISBLANK(N123),0,N123/5*100*'04_Настройки'!$B$20))/(IF(ISBLANK(T123),0,'04_Настройки'!$B$16)+IF(ISBLANK(U123),0,'04_Настройки'!$B$17)+IF(ISBLANK(V123),0,'04_Настройки'!$B$18)+IF(ISBLANK(M123),0,'04_Настройки'!$B$19)+IF(ISBLANK(N123),0,'04_Настройки'!$B$20)),1)))</s:f>
        <s:v/>
      </s:c>
      <s:c r="Y123" s="77" t="str">
        <s:f>IF(B123="","",IF(ISBLANK(X123),"Недостаточно данных",IF(X123&gt;='04_Настройки'!$B$24,"Высокий",IF(X123&gt;='04_Настройки'!$B$25,"Средний","Низкий"))))</s:f>
        <s:v/>
      </s:c>
      <s:c r="Z123" s="80">
        <s:f t="shared" si="8"/>
        <s:v>113</s:v>
      </s:c>
      <s:c r="AA123" s="93" t="str">
        <s:f>IF(B123="","",IF(S123&gt;1,"Проверить и объединить дубли",IF(W123&lt;'04_Настройки'!$B$26,"Дополнить исходные данные",IF(AND(M123&lt;&gt;"",M123&lt;=2),"Проверить соответствие запросу и бизнесу",IF(AND(G123&lt;&gt;"",G123&lt;=IF(J123="",'04_Настройки'!$B$14,J123)),"Удерживать позицию и обновлять контент",IF(Y123="Высокий",IF(O123="","Создать или назначить посадочную страницу","Оптимизировать страницу и усилить содержание"),IF(Y123="Средний","Включить в контент-план","Наблюдать или отложить")))))))</s:f>
        <s:v/>
      </s:c>
    </s:row>
    <s:row r="124" ht="22.5" customHeight="1">
      <s:c r="A124" s="70" t="str">
        <s:f t="shared" si="1"/>
        <s:v/>
      </s:c>
      <s:c r="B124" s="71"/>
      <s:c r="C124" s="71"/>
      <s:c r="D124" s="71"/>
      <s:c r="E124" s="95"/>
      <s:c r="F124" s="77" t="str">
        <s:f>IF(ISBLANK(E124),"",IF(E124&gt;='04_Настройки'!$B$11,"ВЧ",IF(E124&gt;='04_Настройки'!$B$12,"СЧ","НЧ")))</s:f>
      </s:c>
      <s:c r="G124" s="78"/>
      <s:c r="H124" s="78"/>
      <s:c r="I124" s="80" t="str">
        <s:f t="shared" si="2"/>
        <s:v/>
      </s:c>
      <s:c r="J124" s="78"/>
      <s:c r="K124" s="81"/>
      <s:c r="L124" s="78"/>
      <s:c r="M124" s="78"/>
      <s:c r="N124" s="78"/>
      <s:c r="O124" s="83"/>
      <s:c r="P124" s="84"/>
      <s:c r="Q124" s="84"/>
      <s:c r="R124" s="77" t="str">
        <s:f t="shared" si="3"/>
        <s:v/>
      </s:c>
      <s:c r="S124" s="85" t="str">
        <s:f t="shared" si="4"/>
        <s:v/>
      </s:c>
      <s:c r="T124" s="85" t="str">
        <s:f t="shared" si="5"/>
        <s:v/>
      </s:c>
      <s:c r="U124" s="85" t="str">
        <s:f>IF(OR(B124="",G124=""),"",ROUND(MAX(0,MIN(100,(G124-IF(J124="",'04_Настройки'!$B$14,J124))/(100-IF(J124="",'04_Настройки'!$B$14,J124))*100)),1))</s:f>
        <s:v/>
      </s:c>
      <s:c r="V124" s="85" t="str">
        <s:f t="shared" si="6"/>
        <s:v/>
      </s:c>
      <s:c r="W124" s="88" t="str">
        <s:f t="shared" si="7"/>
        <s:v/>
      </s:c>
      <s:c r="X124" s="85" t="str">
        <s:f>IF(B124="","",IF(W124&lt;'04_Настройки'!$B$26,"",ROUND((IF(ISBLANK(T124),0,T124*'04_Настройки'!$B$16)+IF(ISBLANK(U124),0,U124*'04_Настройки'!$B$17)+IF(ISBLANK(V124),0,V124*'04_Настройки'!$B$18)+IF(ISBLANK(M124),0,M124/5*100*'04_Настройки'!$B$19)+IF(ISBLANK(N124),0,N124/5*100*'04_Настройки'!$B$20))/(IF(ISBLANK(T124),0,'04_Настройки'!$B$16)+IF(ISBLANK(U124),0,'04_Настройки'!$B$17)+IF(ISBLANK(V124),0,'04_Настройки'!$B$18)+IF(ISBLANK(M124),0,'04_Настройки'!$B$19)+IF(ISBLANK(N124),0,'04_Настройки'!$B$20)),1)))</s:f>
        <s:v/>
      </s:c>
      <s:c r="Y124" s="77" t="str">
        <s:f>IF(B124="","",IF(ISBLANK(X124),"Недостаточно данных",IF(X124&gt;='04_Настройки'!$B$24,"Высокий",IF(X124&gt;='04_Настройки'!$B$25,"Средний","Низкий"))))</s:f>
        <s:v/>
      </s:c>
      <s:c r="Z124" s="80">
        <s:f t="shared" si="8"/>
        <s:v>114</s:v>
      </s:c>
      <s:c r="AA124" s="93" t="str">
        <s:f>IF(B124="","",IF(S124&gt;1,"Проверить и объединить дубли",IF(W124&lt;'04_Настройки'!$B$26,"Дополнить исходные данные",IF(AND(M124&lt;&gt;"",M124&lt;=2),"Проверить соответствие запросу и бизнесу",IF(AND(G124&lt;&gt;"",G124&lt;=IF(J124="",'04_Настройки'!$B$14,J124)),"Удерживать позицию и обновлять контент",IF(Y124="Высокий",IF(O124="","Создать или назначить посадочную страницу","Оптимизировать страницу и усилить содержание"),IF(Y124="Средний","Включить в контент-план","Наблюдать или отложить")))))))</s:f>
        <s:v/>
      </s:c>
    </s:row>
    <s:row r="125" ht="22.5" customHeight="1">
      <s:c r="A125" s="70" t="str">
        <s:f t="shared" si="1"/>
        <s:v/>
      </s:c>
      <s:c r="B125" s="71"/>
      <s:c r="C125" s="71"/>
      <s:c r="D125" s="71"/>
      <s:c r="E125" s="95"/>
      <s:c r="F125" s="77" t="str">
        <s:f>IF(ISBLANK(E125),"",IF(E125&gt;='04_Настройки'!$B$11,"ВЧ",IF(E125&gt;='04_Настройки'!$B$12,"СЧ","НЧ")))</s:f>
      </s:c>
      <s:c r="G125" s="78"/>
      <s:c r="H125" s="78"/>
      <s:c r="I125" s="80" t="str">
        <s:f t="shared" si="2"/>
        <s:v/>
      </s:c>
      <s:c r="J125" s="78"/>
      <s:c r="K125" s="81"/>
      <s:c r="L125" s="78"/>
      <s:c r="M125" s="78"/>
      <s:c r="N125" s="78"/>
      <s:c r="O125" s="83"/>
      <s:c r="P125" s="84"/>
      <s:c r="Q125" s="84"/>
      <s:c r="R125" s="77" t="str">
        <s:f t="shared" si="3"/>
        <s:v/>
      </s:c>
      <s:c r="S125" s="85" t="str">
        <s:f t="shared" si="4"/>
        <s:v/>
      </s:c>
      <s:c r="T125" s="85" t="str">
        <s:f t="shared" si="5"/>
        <s:v/>
      </s:c>
      <s:c r="U125" s="85" t="str">
        <s:f>IF(OR(B125="",G125=""),"",ROUND(MAX(0,MIN(100,(G125-IF(J125="",'04_Настройки'!$B$14,J125))/(100-IF(J125="",'04_Настройки'!$B$14,J125))*100)),1))</s:f>
        <s:v/>
      </s:c>
      <s:c r="V125" s="85" t="str">
        <s:f t="shared" si="6"/>
        <s:v/>
      </s:c>
      <s:c r="W125" s="88" t="str">
        <s:f t="shared" si="7"/>
        <s:v/>
      </s:c>
      <s:c r="X125" s="85" t="str">
        <s:f>IF(B125="","",IF(W125&lt;'04_Настройки'!$B$26,"",ROUND((IF(ISBLANK(T125),0,T125*'04_Настройки'!$B$16)+IF(ISBLANK(U125),0,U125*'04_Настройки'!$B$17)+IF(ISBLANK(V125),0,V125*'04_Настройки'!$B$18)+IF(ISBLANK(M125),0,M125/5*100*'04_Настройки'!$B$19)+IF(ISBLANK(N125),0,N125/5*100*'04_Настройки'!$B$20))/(IF(ISBLANK(T125),0,'04_Настройки'!$B$16)+IF(ISBLANK(U125),0,'04_Настройки'!$B$17)+IF(ISBLANK(V125),0,'04_Настройки'!$B$18)+IF(ISBLANK(M125),0,'04_Настройки'!$B$19)+IF(ISBLANK(N125),0,'04_Настройки'!$B$20)),1)))</s:f>
        <s:v/>
      </s:c>
      <s:c r="Y125" s="77" t="str">
        <s:f>IF(B125="","",IF(ISBLANK(X125),"Недостаточно данных",IF(X125&gt;='04_Настройки'!$B$24,"Высокий",IF(X125&gt;='04_Настройки'!$B$25,"Средний","Низкий"))))</s:f>
        <s:v/>
      </s:c>
      <s:c r="Z125" s="80">
        <s:f t="shared" si="8"/>
        <s:v>115</s:v>
      </s:c>
      <s:c r="AA125" s="93" t="str">
        <s:f>IF(B125="","",IF(S125&gt;1,"Проверить и объединить дубли",IF(W125&lt;'04_Настройки'!$B$26,"Дополнить исходные данные",IF(AND(M125&lt;&gt;"",M125&lt;=2),"Проверить соответствие запросу и бизнесу",IF(AND(G125&lt;&gt;"",G125&lt;=IF(J125="",'04_Настройки'!$B$14,J125)),"Удерживать позицию и обновлять контент",IF(Y125="Высокий",IF(O125="","Создать или назначить посадочную страницу","Оптимизировать страницу и усилить содержание"),IF(Y125="Средний","Включить в контент-план","Наблюдать или отложить")))))))</s:f>
        <s:v/>
      </s:c>
    </s:row>
    <s:row r="126" ht="22.5" customHeight="1">
      <s:c r="A126" s="70" t="str">
        <s:f t="shared" si="1"/>
        <s:v/>
      </s:c>
      <s:c r="B126" s="71"/>
      <s:c r="C126" s="71"/>
      <s:c r="D126" s="71"/>
      <s:c r="E126" s="95"/>
      <s:c r="F126" s="77" t="str">
        <s:f>IF(ISBLANK(E126),"",IF(E126&gt;='04_Настройки'!$B$11,"ВЧ",IF(E126&gt;='04_Настройки'!$B$12,"СЧ","НЧ")))</s:f>
      </s:c>
      <s:c r="G126" s="78"/>
      <s:c r="H126" s="78"/>
      <s:c r="I126" s="80" t="str">
        <s:f t="shared" si="2"/>
        <s:v/>
      </s:c>
      <s:c r="J126" s="78"/>
      <s:c r="K126" s="81"/>
      <s:c r="L126" s="78"/>
      <s:c r="M126" s="78"/>
      <s:c r="N126" s="78"/>
      <s:c r="O126" s="83"/>
      <s:c r="P126" s="84"/>
      <s:c r="Q126" s="84"/>
      <s:c r="R126" s="77" t="str">
        <s:f t="shared" si="3"/>
        <s:v/>
      </s:c>
      <s:c r="S126" s="85" t="str">
        <s:f t="shared" si="4"/>
        <s:v/>
      </s:c>
      <s:c r="T126" s="85" t="str">
        <s:f t="shared" si="5"/>
        <s:v/>
      </s:c>
      <s:c r="U126" s="85" t="str">
        <s:f>IF(OR(B126="",G126=""),"",ROUND(MAX(0,MIN(100,(G126-IF(J126="",'04_Настройки'!$B$14,J126))/(100-IF(J126="",'04_Настройки'!$B$14,J126))*100)),1))</s:f>
        <s:v/>
      </s:c>
      <s:c r="V126" s="85" t="str">
        <s:f t="shared" si="6"/>
        <s:v/>
      </s:c>
      <s:c r="W126" s="88" t="str">
        <s:f t="shared" si="7"/>
        <s:v/>
      </s:c>
      <s:c r="X126" s="85" t="str">
        <s:f>IF(B126="","",IF(W126&lt;'04_Настройки'!$B$26,"",ROUND((IF(ISBLANK(T126),0,T126*'04_Настройки'!$B$16)+IF(ISBLANK(U126),0,U126*'04_Настройки'!$B$17)+IF(ISBLANK(V126),0,V126*'04_Настройки'!$B$18)+IF(ISBLANK(M126),0,M126/5*100*'04_Настройки'!$B$19)+IF(ISBLANK(N126),0,N126/5*100*'04_Настройки'!$B$20))/(IF(ISBLANK(T126),0,'04_Настройки'!$B$16)+IF(ISBLANK(U126),0,'04_Настройки'!$B$17)+IF(ISBLANK(V126),0,'04_Настройки'!$B$18)+IF(ISBLANK(M126),0,'04_Настройки'!$B$19)+IF(ISBLANK(N126),0,'04_Настройки'!$B$20)),1)))</s:f>
        <s:v/>
      </s:c>
      <s:c r="Y126" s="77" t="str">
        <s:f>IF(B126="","",IF(ISBLANK(X126),"Недостаточно данных",IF(X126&gt;='04_Настройки'!$B$24,"Высокий",IF(X126&gt;='04_Настройки'!$B$25,"Средний","Низкий"))))</s:f>
        <s:v/>
      </s:c>
      <s:c r="Z126" s="80">
        <s:f t="shared" si="8"/>
        <s:v>116</s:v>
      </s:c>
      <s:c r="AA126" s="93" t="str">
        <s:f>IF(B126="","",IF(S126&gt;1,"Проверить и объединить дубли",IF(W126&lt;'04_Настройки'!$B$26,"Дополнить исходные данные",IF(AND(M126&lt;&gt;"",M126&lt;=2),"Проверить соответствие запросу и бизнесу",IF(AND(G126&lt;&gt;"",G126&lt;=IF(J126="",'04_Настройки'!$B$14,J126)),"Удерживать позицию и обновлять контент",IF(Y126="Высокий",IF(O126="","Создать или назначить посадочную страницу","Оптимизировать страницу и усилить содержание"),IF(Y126="Средний","Включить в контент-план","Наблюдать или отложить")))))))</s:f>
        <s:v/>
      </s:c>
    </s:row>
    <s:row r="127" ht="22.5" customHeight="1">
      <s:c r="A127" s="70" t="str">
        <s:f t="shared" si="1"/>
        <s:v/>
      </s:c>
      <s:c r="B127" s="71"/>
      <s:c r="C127" s="71"/>
      <s:c r="D127" s="71"/>
      <s:c r="E127" s="95"/>
      <s:c r="F127" s="77" t="str">
        <s:f>IF(ISBLANK(E127),"",IF(E127&gt;='04_Настройки'!$B$11,"ВЧ",IF(E127&gt;='04_Настройки'!$B$12,"СЧ","НЧ")))</s:f>
      </s:c>
      <s:c r="G127" s="78"/>
      <s:c r="H127" s="78"/>
      <s:c r="I127" s="80" t="str">
        <s:f t="shared" si="2"/>
        <s:v/>
      </s:c>
      <s:c r="J127" s="78"/>
      <s:c r="K127" s="81"/>
      <s:c r="L127" s="78"/>
      <s:c r="M127" s="78"/>
      <s:c r="N127" s="78"/>
      <s:c r="O127" s="83"/>
      <s:c r="P127" s="84"/>
      <s:c r="Q127" s="84"/>
      <s:c r="R127" s="77" t="str">
        <s:f t="shared" si="3"/>
        <s:v/>
      </s:c>
      <s:c r="S127" s="85" t="str">
        <s:f t="shared" si="4"/>
        <s:v/>
      </s:c>
      <s:c r="T127" s="85" t="str">
        <s:f t="shared" si="5"/>
        <s:v/>
      </s:c>
      <s:c r="U127" s="85" t="str">
        <s:f>IF(OR(B127="",G127=""),"",ROUND(MAX(0,MIN(100,(G127-IF(J127="",'04_Настройки'!$B$14,J127))/(100-IF(J127="",'04_Настройки'!$B$14,J127))*100)),1))</s:f>
        <s:v/>
      </s:c>
      <s:c r="V127" s="85" t="str">
        <s:f t="shared" si="6"/>
        <s:v/>
      </s:c>
      <s:c r="W127" s="88" t="str">
        <s:f t="shared" si="7"/>
        <s:v/>
      </s:c>
      <s:c r="X127" s="85" t="str">
        <s:f>IF(B127="","",IF(W127&lt;'04_Настройки'!$B$26,"",ROUND((IF(ISBLANK(T127),0,T127*'04_Настройки'!$B$16)+IF(ISBLANK(U127),0,U127*'04_Настройки'!$B$17)+IF(ISBLANK(V127),0,V127*'04_Настройки'!$B$18)+IF(ISBLANK(M127),0,M127/5*100*'04_Настройки'!$B$19)+IF(ISBLANK(N127),0,N127/5*100*'04_Настройки'!$B$20))/(IF(ISBLANK(T127),0,'04_Настройки'!$B$16)+IF(ISBLANK(U127),0,'04_Настройки'!$B$17)+IF(ISBLANK(V127),0,'04_Настройки'!$B$18)+IF(ISBLANK(M127),0,'04_Настройки'!$B$19)+IF(ISBLANK(N127),0,'04_Настройки'!$B$20)),1)))</s:f>
        <s:v/>
      </s:c>
      <s:c r="Y127" s="77" t="str">
        <s:f>IF(B127="","",IF(ISBLANK(X127),"Недостаточно данных",IF(X127&gt;='04_Настройки'!$B$24,"Высокий",IF(X127&gt;='04_Настройки'!$B$25,"Средний","Низкий"))))</s:f>
        <s:v/>
      </s:c>
      <s:c r="Z127" s="80">
        <s:f t="shared" si="8"/>
        <s:v>117</s:v>
      </s:c>
      <s:c r="AA127" s="93" t="str">
        <s:f>IF(B127="","",IF(S127&gt;1,"Проверить и объединить дубли",IF(W127&lt;'04_Настройки'!$B$26,"Дополнить исходные данные",IF(AND(M127&lt;&gt;"",M127&lt;=2),"Проверить соответствие запросу и бизнесу",IF(AND(G127&lt;&gt;"",G127&lt;=IF(J127="",'04_Настройки'!$B$14,J127)),"Удерживать позицию и обновлять контент",IF(Y127="Высокий",IF(O127="","Создать или назначить посадочную страницу","Оптимизировать страницу и усилить содержание"),IF(Y127="Средний","Включить в контент-план","Наблюдать или отложить")))))))</s:f>
        <s:v/>
      </s:c>
    </s:row>
    <s:row r="128" ht="22.5" customHeight="1">
      <s:c r="A128" s="70" t="str">
        <s:f t="shared" si="1"/>
        <s:v/>
      </s:c>
      <s:c r="B128" s="71"/>
      <s:c r="C128" s="71"/>
      <s:c r="D128" s="71"/>
      <s:c r="E128" s="95"/>
      <s:c r="F128" s="77" t="str">
        <s:f>IF(ISBLANK(E128),"",IF(E128&gt;='04_Настройки'!$B$11,"ВЧ",IF(E128&gt;='04_Настройки'!$B$12,"СЧ","НЧ")))</s:f>
      </s:c>
      <s:c r="G128" s="78"/>
      <s:c r="H128" s="78"/>
      <s:c r="I128" s="80" t="str">
        <s:f t="shared" si="2"/>
        <s:v/>
      </s:c>
      <s:c r="J128" s="78"/>
      <s:c r="K128" s="81"/>
      <s:c r="L128" s="78"/>
      <s:c r="M128" s="78"/>
      <s:c r="N128" s="78"/>
      <s:c r="O128" s="83"/>
      <s:c r="P128" s="84"/>
      <s:c r="Q128" s="84"/>
      <s:c r="R128" s="77" t="str">
        <s:f t="shared" si="3"/>
        <s:v/>
      </s:c>
      <s:c r="S128" s="85" t="str">
        <s:f t="shared" si="4"/>
        <s:v/>
      </s:c>
      <s:c r="T128" s="85" t="str">
        <s:f t="shared" si="5"/>
        <s:v/>
      </s:c>
      <s:c r="U128" s="85" t="str">
        <s:f>IF(OR(B128="",G128=""),"",ROUND(MAX(0,MIN(100,(G128-IF(J128="",'04_Настройки'!$B$14,J128))/(100-IF(J128="",'04_Настройки'!$B$14,J128))*100)),1))</s:f>
        <s:v/>
      </s:c>
      <s:c r="V128" s="85" t="str">
        <s:f t="shared" si="6"/>
        <s:v/>
      </s:c>
      <s:c r="W128" s="88" t="str">
        <s:f t="shared" si="7"/>
        <s:v/>
      </s:c>
      <s:c r="X128" s="85" t="str">
        <s:f>IF(B128="","",IF(W128&lt;'04_Настройки'!$B$26,"",ROUND((IF(ISBLANK(T128),0,T128*'04_Настройки'!$B$16)+IF(ISBLANK(U128),0,U128*'04_Настройки'!$B$17)+IF(ISBLANK(V128),0,V128*'04_Настройки'!$B$18)+IF(ISBLANK(M128),0,M128/5*100*'04_Настройки'!$B$19)+IF(ISBLANK(N128),0,N128/5*100*'04_Настройки'!$B$20))/(IF(ISBLANK(T128),0,'04_Настройки'!$B$16)+IF(ISBLANK(U128),0,'04_Настройки'!$B$17)+IF(ISBLANK(V128),0,'04_Настройки'!$B$18)+IF(ISBLANK(M128),0,'04_Настройки'!$B$19)+IF(ISBLANK(N128),0,'04_Настройки'!$B$20)),1)))</s:f>
        <s:v/>
      </s:c>
      <s:c r="Y128" s="77" t="str">
        <s:f>IF(B128="","",IF(ISBLANK(X128),"Недостаточно данных",IF(X128&gt;='04_Настройки'!$B$24,"Высокий",IF(X128&gt;='04_Настройки'!$B$25,"Средний","Низкий"))))</s:f>
        <s:v/>
      </s:c>
      <s:c r="Z128" s="80">
        <s:f t="shared" si="8"/>
        <s:v>118</s:v>
      </s:c>
      <s:c r="AA128" s="93" t="str">
        <s:f>IF(B128="","",IF(S128&gt;1,"Проверить и объединить дубли",IF(W128&lt;'04_Настройки'!$B$26,"Дополнить исходные данные",IF(AND(M128&lt;&gt;"",M128&lt;=2),"Проверить соответствие запросу и бизнесу",IF(AND(G128&lt;&gt;"",G128&lt;=IF(J128="",'04_Настройки'!$B$14,J128)),"Удерживать позицию и обновлять контент",IF(Y128="Высокий",IF(O128="","Создать или назначить посадочную страницу","Оптимизировать страницу и усилить содержание"),IF(Y128="Средний","Включить в контент-план","Наблюдать или отложить")))))))</s:f>
        <s:v/>
      </s:c>
    </s:row>
    <s:row r="129" ht="22.5" customHeight="1">
      <s:c r="A129" s="70" t="str">
        <s:f t="shared" si="1"/>
        <s:v/>
      </s:c>
      <s:c r="B129" s="71"/>
      <s:c r="C129" s="71"/>
      <s:c r="D129" s="71"/>
      <s:c r="E129" s="95"/>
      <s:c r="F129" s="77" t="str">
        <s:f>IF(ISBLANK(E129),"",IF(E129&gt;='04_Настройки'!$B$11,"ВЧ",IF(E129&gt;='04_Настройки'!$B$12,"СЧ","НЧ")))</s:f>
      </s:c>
      <s:c r="G129" s="78"/>
      <s:c r="H129" s="78"/>
      <s:c r="I129" s="80" t="str">
        <s:f t="shared" si="2"/>
        <s:v/>
      </s:c>
      <s:c r="J129" s="78"/>
      <s:c r="K129" s="81"/>
      <s:c r="L129" s="78"/>
      <s:c r="M129" s="78"/>
      <s:c r="N129" s="78"/>
      <s:c r="O129" s="83"/>
      <s:c r="P129" s="84"/>
      <s:c r="Q129" s="84"/>
      <s:c r="R129" s="77" t="str">
        <s:f t="shared" si="3"/>
        <s:v/>
      </s:c>
      <s:c r="S129" s="85" t="str">
        <s:f t="shared" si="4"/>
        <s:v/>
      </s:c>
      <s:c r="T129" s="85" t="str">
        <s:f t="shared" si="5"/>
        <s:v/>
      </s:c>
      <s:c r="U129" s="85" t="str">
        <s:f>IF(OR(B129="",G129=""),"",ROUND(MAX(0,MIN(100,(G129-IF(J129="",'04_Настройки'!$B$14,J129))/(100-IF(J129="",'04_Настройки'!$B$14,J129))*100)),1))</s:f>
        <s:v/>
      </s:c>
      <s:c r="V129" s="85" t="str">
        <s:f t="shared" si="6"/>
        <s:v/>
      </s:c>
      <s:c r="W129" s="88" t="str">
        <s:f t="shared" si="7"/>
        <s:v/>
      </s:c>
      <s:c r="X129" s="85" t="str">
        <s:f>IF(B129="","",IF(W129&lt;'04_Настройки'!$B$26,"",ROUND((IF(ISBLANK(T129),0,T129*'04_Настройки'!$B$16)+IF(ISBLANK(U129),0,U129*'04_Настройки'!$B$17)+IF(ISBLANK(V129),0,V129*'04_Настройки'!$B$18)+IF(ISBLANK(M129),0,M129/5*100*'04_Настройки'!$B$19)+IF(ISBLANK(N129),0,N129/5*100*'04_Настройки'!$B$20))/(IF(ISBLANK(T129),0,'04_Настройки'!$B$16)+IF(ISBLANK(U129),0,'04_Настройки'!$B$17)+IF(ISBLANK(V129),0,'04_Настройки'!$B$18)+IF(ISBLANK(M129),0,'04_Настройки'!$B$19)+IF(ISBLANK(N129),0,'04_Настройки'!$B$20)),1)))</s:f>
        <s:v/>
      </s:c>
      <s:c r="Y129" s="77" t="str">
        <s:f>IF(B129="","",IF(ISBLANK(X129),"Недостаточно данных",IF(X129&gt;='04_Настройки'!$B$24,"Высокий",IF(X129&gt;='04_Настройки'!$B$25,"Средний","Низкий"))))</s:f>
        <s:v/>
      </s:c>
      <s:c r="Z129" s="80">
        <s:f t="shared" si="8"/>
        <s:v>119</s:v>
      </s:c>
      <s:c r="AA129" s="93" t="str">
        <s:f>IF(B129="","",IF(S129&gt;1,"Проверить и объединить дубли",IF(W129&lt;'04_Настройки'!$B$26,"Дополнить исходные данные",IF(AND(M129&lt;&gt;"",M129&lt;=2),"Проверить соответствие запросу и бизнесу",IF(AND(G129&lt;&gt;"",G129&lt;=IF(J129="",'04_Настройки'!$B$14,J129)),"Удерживать позицию и обновлять контент",IF(Y129="Высокий",IF(O129="","Создать или назначить посадочную страницу","Оптимизировать страницу и усилить содержание"),IF(Y129="Средний","Включить в контент-план","Наблюдать или отложить")))))))</s:f>
        <s:v/>
      </s:c>
    </s:row>
    <s:row r="130" ht="22.5" customHeight="1">
      <s:c r="A130" s="70" t="str">
        <s:f t="shared" si="1"/>
        <s:v/>
      </s:c>
      <s:c r="B130" s="71"/>
      <s:c r="C130" s="71"/>
      <s:c r="D130" s="71"/>
      <s:c r="E130" s="95"/>
      <s:c r="F130" s="77" t="str">
        <s:f>IF(ISBLANK(E130),"",IF(E130&gt;='04_Настройки'!$B$11,"ВЧ",IF(E130&gt;='04_Настройки'!$B$12,"СЧ","НЧ")))</s:f>
      </s:c>
      <s:c r="G130" s="78"/>
      <s:c r="H130" s="78"/>
      <s:c r="I130" s="80" t="str">
        <s:f t="shared" si="2"/>
        <s:v/>
      </s:c>
      <s:c r="J130" s="78"/>
      <s:c r="K130" s="81"/>
      <s:c r="L130" s="78"/>
      <s:c r="M130" s="78"/>
      <s:c r="N130" s="78"/>
      <s:c r="O130" s="83"/>
      <s:c r="P130" s="84"/>
      <s:c r="Q130" s="84"/>
      <s:c r="R130" s="77" t="str">
        <s:f t="shared" si="3"/>
        <s:v/>
      </s:c>
      <s:c r="S130" s="85" t="str">
        <s:f t="shared" si="4"/>
        <s:v/>
      </s:c>
      <s:c r="T130" s="85" t="str">
        <s:f t="shared" si="5"/>
        <s:v/>
      </s:c>
      <s:c r="U130" s="85" t="str">
        <s:f>IF(OR(B130="",G130=""),"",ROUND(MAX(0,MIN(100,(G130-IF(J130="",'04_Настройки'!$B$14,J130))/(100-IF(J130="",'04_Настройки'!$B$14,J130))*100)),1))</s:f>
        <s:v/>
      </s:c>
      <s:c r="V130" s="85" t="str">
        <s:f t="shared" si="6"/>
        <s:v/>
      </s:c>
      <s:c r="W130" s="88" t="str">
        <s:f t="shared" si="7"/>
        <s:v/>
      </s:c>
      <s:c r="X130" s="85" t="str">
        <s:f>IF(B130="","",IF(W130&lt;'04_Настройки'!$B$26,"",ROUND((IF(ISBLANK(T130),0,T130*'04_Настройки'!$B$16)+IF(ISBLANK(U130),0,U130*'04_Настройки'!$B$17)+IF(ISBLANK(V130),0,V130*'04_Настройки'!$B$18)+IF(ISBLANK(M130),0,M130/5*100*'04_Настройки'!$B$19)+IF(ISBLANK(N130),0,N130/5*100*'04_Настройки'!$B$20))/(IF(ISBLANK(T130),0,'04_Настройки'!$B$16)+IF(ISBLANK(U130),0,'04_Настройки'!$B$17)+IF(ISBLANK(V130),0,'04_Настройки'!$B$18)+IF(ISBLANK(M130),0,'04_Настройки'!$B$19)+IF(ISBLANK(N130),0,'04_Настройки'!$B$20)),1)))</s:f>
        <s:v/>
      </s:c>
      <s:c r="Y130" s="77" t="str">
        <s:f>IF(B130="","",IF(ISBLANK(X130),"Недостаточно данных",IF(X130&gt;='04_Настройки'!$B$24,"Высокий",IF(X130&gt;='04_Настройки'!$B$25,"Средний","Низкий"))))</s:f>
        <s:v/>
      </s:c>
      <s:c r="Z130" s="80">
        <s:f t="shared" si="8"/>
        <s:v>120</s:v>
      </s:c>
      <s:c r="AA130" s="93" t="str">
        <s:f>IF(B130="","",IF(S130&gt;1,"Проверить и объединить дубли",IF(W130&lt;'04_Настройки'!$B$26,"Дополнить исходные данные",IF(AND(M130&lt;&gt;"",M130&lt;=2),"Проверить соответствие запросу и бизнесу",IF(AND(G130&lt;&gt;"",G130&lt;=IF(J130="",'04_Настройки'!$B$14,J130)),"Удерживать позицию и обновлять контент",IF(Y130="Высокий",IF(O130="","Создать или назначить посадочную страницу","Оптимизировать страницу и усилить содержание"),IF(Y130="Средний","Включить в контент-план","Наблюдать или отложить")))))))</s:f>
        <s:v/>
      </s:c>
    </s:row>
    <s:row r="131" ht="22.5" customHeight="1">
      <s:c r="A131" s="70" t="str">
        <s:f t="shared" si="1"/>
        <s:v/>
      </s:c>
      <s:c r="B131" s="71"/>
      <s:c r="C131" s="71"/>
      <s:c r="D131" s="71"/>
      <s:c r="E131" s="95"/>
      <s:c r="F131" s="77" t="str">
        <s:f>IF(ISBLANK(E131),"",IF(E131&gt;='04_Настройки'!$B$11,"ВЧ",IF(E131&gt;='04_Настройки'!$B$12,"СЧ","НЧ")))</s:f>
      </s:c>
      <s:c r="G131" s="78"/>
      <s:c r="H131" s="78"/>
      <s:c r="I131" s="80" t="str">
        <s:f t="shared" si="2"/>
        <s:v/>
      </s:c>
      <s:c r="J131" s="78"/>
      <s:c r="K131" s="81"/>
      <s:c r="L131" s="78"/>
      <s:c r="M131" s="78"/>
      <s:c r="N131" s="78"/>
      <s:c r="O131" s="83"/>
      <s:c r="P131" s="84"/>
      <s:c r="Q131" s="84"/>
      <s:c r="R131" s="77" t="str">
        <s:f t="shared" si="3"/>
        <s:v/>
      </s:c>
      <s:c r="S131" s="85" t="str">
        <s:f t="shared" si="4"/>
        <s:v/>
      </s:c>
      <s:c r="T131" s="85" t="str">
        <s:f t="shared" si="5"/>
        <s:v/>
      </s:c>
      <s:c r="U131" s="85" t="str">
        <s:f>IF(OR(B131="",G131=""),"",ROUND(MAX(0,MIN(100,(G131-IF(J131="",'04_Настройки'!$B$14,J131))/(100-IF(J131="",'04_Настройки'!$B$14,J131))*100)),1))</s:f>
        <s:v/>
      </s:c>
      <s:c r="V131" s="85" t="str">
        <s:f t="shared" si="6"/>
        <s:v/>
      </s:c>
      <s:c r="W131" s="88" t="str">
        <s:f t="shared" si="7"/>
        <s:v/>
      </s:c>
      <s:c r="X131" s="85" t="str">
        <s:f>IF(B131="","",IF(W131&lt;'04_Настройки'!$B$26,"",ROUND((IF(ISBLANK(T131),0,T131*'04_Настройки'!$B$16)+IF(ISBLANK(U131),0,U131*'04_Настройки'!$B$17)+IF(ISBLANK(V131),0,V131*'04_Настройки'!$B$18)+IF(ISBLANK(M131),0,M131/5*100*'04_Настройки'!$B$19)+IF(ISBLANK(N131),0,N131/5*100*'04_Настройки'!$B$20))/(IF(ISBLANK(T131),0,'04_Настройки'!$B$16)+IF(ISBLANK(U131),0,'04_Настройки'!$B$17)+IF(ISBLANK(V131),0,'04_Настройки'!$B$18)+IF(ISBLANK(M131),0,'04_Настройки'!$B$19)+IF(ISBLANK(N131),0,'04_Настройки'!$B$20)),1)))</s:f>
        <s:v/>
      </s:c>
      <s:c r="Y131" s="77" t="str">
        <s:f>IF(B131="","",IF(ISBLANK(X131),"Недостаточно данных",IF(X131&gt;='04_Настройки'!$B$24,"Высокий",IF(X131&gt;='04_Настройки'!$B$25,"Средний","Низкий"))))</s:f>
        <s:v/>
      </s:c>
      <s:c r="Z131" s="80">
        <s:f t="shared" si="8"/>
        <s:v>121</s:v>
      </s:c>
      <s:c r="AA131" s="93" t="str">
        <s:f>IF(B131="","",IF(S131&gt;1,"Проверить и объединить дубли",IF(W131&lt;'04_Настройки'!$B$26,"Дополнить исходные данные",IF(AND(M131&lt;&gt;"",M131&lt;=2),"Проверить соответствие запросу и бизнесу",IF(AND(G131&lt;&gt;"",G131&lt;=IF(J131="",'04_Настройки'!$B$14,J131)),"Удерживать позицию и обновлять контент",IF(Y131="Высокий",IF(O131="","Создать или назначить посадочную страницу","Оптимизировать страницу и усилить содержание"),IF(Y131="Средний","Включить в контент-план","Наблюдать или отложить")))))))</s:f>
        <s:v/>
      </s:c>
    </s:row>
    <s:row r="132" ht="22.5" customHeight="1">
      <s:c r="A132" s="70" t="str">
        <s:f t="shared" si="1"/>
        <s:v/>
      </s:c>
      <s:c r="B132" s="71"/>
      <s:c r="C132" s="71"/>
      <s:c r="D132" s="71"/>
      <s:c r="E132" s="95"/>
      <s:c r="F132" s="77" t="str">
        <s:f>IF(ISBLANK(E132),"",IF(E132&gt;='04_Настройки'!$B$11,"ВЧ",IF(E132&gt;='04_Настройки'!$B$12,"СЧ","НЧ")))</s:f>
      </s:c>
      <s:c r="G132" s="78"/>
      <s:c r="H132" s="78"/>
      <s:c r="I132" s="80" t="str">
        <s:f t="shared" si="2"/>
        <s:v/>
      </s:c>
      <s:c r="J132" s="78"/>
      <s:c r="K132" s="81"/>
      <s:c r="L132" s="78"/>
      <s:c r="M132" s="78"/>
      <s:c r="N132" s="78"/>
      <s:c r="O132" s="83"/>
      <s:c r="P132" s="84"/>
      <s:c r="Q132" s="84"/>
      <s:c r="R132" s="77" t="str">
        <s:f t="shared" si="3"/>
        <s:v/>
      </s:c>
      <s:c r="S132" s="85" t="str">
        <s:f t="shared" si="4"/>
        <s:v/>
      </s:c>
      <s:c r="T132" s="85" t="str">
        <s:f t="shared" si="5"/>
        <s:v/>
      </s:c>
      <s:c r="U132" s="85" t="str">
        <s:f>IF(OR(B132="",G132=""),"",ROUND(MAX(0,MIN(100,(G132-IF(J132="",'04_Настройки'!$B$14,J132))/(100-IF(J132="",'04_Настройки'!$B$14,J132))*100)),1))</s:f>
        <s:v/>
      </s:c>
      <s:c r="V132" s="85" t="str">
        <s:f t="shared" si="6"/>
        <s:v/>
      </s:c>
      <s:c r="W132" s="88" t="str">
        <s:f t="shared" si="7"/>
        <s:v/>
      </s:c>
      <s:c r="X132" s="85" t="str">
        <s:f>IF(B132="","",IF(W132&lt;'04_Настройки'!$B$26,"",ROUND((IF(ISBLANK(T132),0,T132*'04_Настройки'!$B$16)+IF(ISBLANK(U132),0,U132*'04_Настройки'!$B$17)+IF(ISBLANK(V132),0,V132*'04_Настройки'!$B$18)+IF(ISBLANK(M132),0,M132/5*100*'04_Настройки'!$B$19)+IF(ISBLANK(N132),0,N132/5*100*'04_Настройки'!$B$20))/(IF(ISBLANK(T132),0,'04_Настройки'!$B$16)+IF(ISBLANK(U132),0,'04_Настройки'!$B$17)+IF(ISBLANK(V132),0,'04_Настройки'!$B$18)+IF(ISBLANK(M132),0,'04_Настройки'!$B$19)+IF(ISBLANK(N132),0,'04_Настройки'!$B$20)),1)))</s:f>
        <s:v/>
      </s:c>
      <s:c r="Y132" s="77" t="str">
        <s:f>IF(B132="","",IF(ISBLANK(X132),"Недостаточно данных",IF(X132&gt;='04_Настройки'!$B$24,"Высокий",IF(X132&gt;='04_Настройки'!$B$25,"Средний","Низкий"))))</s:f>
        <s:v/>
      </s:c>
      <s:c r="Z132" s="80">
        <s:f t="shared" si="8"/>
        <s:v>122</s:v>
      </s:c>
      <s:c r="AA132" s="93" t="str">
        <s:f>IF(B132="","",IF(S132&gt;1,"Проверить и объединить дубли",IF(W132&lt;'04_Настройки'!$B$26,"Дополнить исходные данные",IF(AND(M132&lt;&gt;"",M132&lt;=2),"Проверить соответствие запросу и бизнесу",IF(AND(G132&lt;&gt;"",G132&lt;=IF(J132="",'04_Настройки'!$B$14,J132)),"Удерживать позицию и обновлять контент",IF(Y132="Высокий",IF(O132="","Создать или назначить посадочную страницу","Оптимизировать страницу и усилить содержание"),IF(Y132="Средний","Включить в контент-план","Наблюдать или отложить")))))))</s:f>
        <s:v/>
      </s:c>
    </s:row>
    <s:row r="133" ht="22.5" customHeight="1">
      <s:c r="A133" s="70" t="str">
        <s:f t="shared" si="1"/>
        <s:v/>
      </s:c>
      <s:c r="B133" s="71"/>
      <s:c r="C133" s="71"/>
      <s:c r="D133" s="71"/>
      <s:c r="E133" s="95"/>
      <s:c r="F133" s="77" t="str">
        <s:f>IF(ISBLANK(E133),"",IF(E133&gt;='04_Настройки'!$B$11,"ВЧ",IF(E133&gt;='04_Настройки'!$B$12,"СЧ","НЧ")))</s:f>
      </s:c>
      <s:c r="G133" s="78"/>
      <s:c r="H133" s="78"/>
      <s:c r="I133" s="80" t="str">
        <s:f t="shared" si="2"/>
        <s:v/>
      </s:c>
      <s:c r="J133" s="78"/>
      <s:c r="K133" s="81"/>
      <s:c r="L133" s="78"/>
      <s:c r="M133" s="78"/>
      <s:c r="N133" s="78"/>
      <s:c r="O133" s="83"/>
      <s:c r="P133" s="84"/>
      <s:c r="Q133" s="84"/>
      <s:c r="R133" s="77" t="str">
        <s:f t="shared" si="3"/>
        <s:v/>
      </s:c>
      <s:c r="S133" s="85" t="str">
        <s:f t="shared" si="4"/>
        <s:v/>
      </s:c>
      <s:c r="T133" s="85" t="str">
        <s:f t="shared" si="5"/>
        <s:v/>
      </s:c>
      <s:c r="U133" s="85" t="str">
        <s:f>IF(OR(B133="",G133=""),"",ROUND(MAX(0,MIN(100,(G133-IF(J133="",'04_Настройки'!$B$14,J133))/(100-IF(J133="",'04_Настройки'!$B$14,J133))*100)),1))</s:f>
        <s:v/>
      </s:c>
      <s:c r="V133" s="85" t="str">
        <s:f t="shared" si="6"/>
        <s:v/>
      </s:c>
      <s:c r="W133" s="88" t="str">
        <s:f t="shared" si="7"/>
        <s:v/>
      </s:c>
      <s:c r="X133" s="85" t="str">
        <s:f>IF(B133="","",IF(W133&lt;'04_Настройки'!$B$26,"",ROUND((IF(ISBLANK(T133),0,T133*'04_Настройки'!$B$16)+IF(ISBLANK(U133),0,U133*'04_Настройки'!$B$17)+IF(ISBLANK(V133),0,V133*'04_Настройки'!$B$18)+IF(ISBLANK(M133),0,M133/5*100*'04_Настройки'!$B$19)+IF(ISBLANK(N133),0,N133/5*100*'04_Настройки'!$B$20))/(IF(ISBLANK(T133),0,'04_Настройки'!$B$16)+IF(ISBLANK(U133),0,'04_Настройки'!$B$17)+IF(ISBLANK(V133),0,'04_Настройки'!$B$18)+IF(ISBLANK(M133),0,'04_Настройки'!$B$19)+IF(ISBLANK(N133),0,'04_Настройки'!$B$20)),1)))</s:f>
        <s:v/>
      </s:c>
      <s:c r="Y133" s="77" t="str">
        <s:f>IF(B133="","",IF(ISBLANK(X133),"Недостаточно данных",IF(X133&gt;='04_Настройки'!$B$24,"Высокий",IF(X133&gt;='04_Настройки'!$B$25,"Средний","Низкий"))))</s:f>
        <s:v/>
      </s:c>
      <s:c r="Z133" s="80">
        <s:f t="shared" si="8"/>
        <s:v>123</s:v>
      </s:c>
      <s:c r="AA133" s="93" t="str">
        <s:f>IF(B133="","",IF(S133&gt;1,"Проверить и объединить дубли",IF(W133&lt;'04_Настройки'!$B$26,"Дополнить исходные данные",IF(AND(M133&lt;&gt;"",M133&lt;=2),"Проверить соответствие запросу и бизнесу",IF(AND(G133&lt;&gt;"",G133&lt;=IF(J133="",'04_Настройки'!$B$14,J133)),"Удерживать позицию и обновлять контент",IF(Y133="Высокий",IF(O133="","Создать или назначить посадочную страницу","Оптимизировать страницу и усилить содержание"),IF(Y133="Средний","Включить в контент-план","Наблюдать или отложить")))))))</s:f>
        <s:v/>
      </s:c>
    </s:row>
    <s:row r="134" ht="22.5" customHeight="1">
      <s:c r="A134" s="70" t="str">
        <s:f t="shared" si="1"/>
        <s:v/>
      </s:c>
      <s:c r="B134" s="71"/>
      <s:c r="C134" s="71"/>
      <s:c r="D134" s="71"/>
      <s:c r="E134" s="95"/>
      <s:c r="F134" s="77" t="str">
        <s:f>IF(ISBLANK(E134),"",IF(E134&gt;='04_Настройки'!$B$11,"ВЧ",IF(E134&gt;='04_Настройки'!$B$12,"СЧ","НЧ")))</s:f>
      </s:c>
      <s:c r="G134" s="78"/>
      <s:c r="H134" s="78"/>
      <s:c r="I134" s="80" t="str">
        <s:f t="shared" si="2"/>
        <s:v/>
      </s:c>
      <s:c r="J134" s="78"/>
      <s:c r="K134" s="81"/>
      <s:c r="L134" s="78"/>
      <s:c r="M134" s="78"/>
      <s:c r="N134" s="78"/>
      <s:c r="O134" s="83"/>
      <s:c r="P134" s="84"/>
      <s:c r="Q134" s="84"/>
      <s:c r="R134" s="77" t="str">
        <s:f t="shared" si="3"/>
        <s:v/>
      </s:c>
      <s:c r="S134" s="85" t="str">
        <s:f t="shared" si="4"/>
        <s:v/>
      </s:c>
      <s:c r="T134" s="85" t="str">
        <s:f t="shared" si="5"/>
        <s:v/>
      </s:c>
      <s:c r="U134" s="85" t="str">
        <s:f>IF(OR(B134="",G134=""),"",ROUND(MAX(0,MIN(100,(G134-IF(J134="",'04_Настройки'!$B$14,J134))/(100-IF(J134="",'04_Настройки'!$B$14,J134))*100)),1))</s:f>
        <s:v/>
      </s:c>
      <s:c r="V134" s="85" t="str">
        <s:f t="shared" si="6"/>
        <s:v/>
      </s:c>
      <s:c r="W134" s="88" t="str">
        <s:f t="shared" si="7"/>
        <s:v/>
      </s:c>
      <s:c r="X134" s="85" t="str">
        <s:f>IF(B134="","",IF(W134&lt;'04_Настройки'!$B$26,"",ROUND((IF(ISBLANK(T134),0,T134*'04_Настройки'!$B$16)+IF(ISBLANK(U134),0,U134*'04_Настройки'!$B$17)+IF(ISBLANK(V134),0,V134*'04_Настройки'!$B$18)+IF(ISBLANK(M134),0,M134/5*100*'04_Настройки'!$B$19)+IF(ISBLANK(N134),0,N134/5*100*'04_Настройки'!$B$20))/(IF(ISBLANK(T134),0,'04_Настройки'!$B$16)+IF(ISBLANK(U134),0,'04_Настройки'!$B$17)+IF(ISBLANK(V134),0,'04_Настройки'!$B$18)+IF(ISBLANK(M134),0,'04_Настройки'!$B$19)+IF(ISBLANK(N134),0,'04_Настройки'!$B$20)),1)))</s:f>
        <s:v/>
      </s:c>
      <s:c r="Y134" s="77" t="str">
        <s:f>IF(B134="","",IF(ISBLANK(X134),"Недостаточно данных",IF(X134&gt;='04_Настройки'!$B$24,"Высокий",IF(X134&gt;='04_Настройки'!$B$25,"Средний","Низкий"))))</s:f>
        <s:v/>
      </s:c>
      <s:c r="Z134" s="80">
        <s:f t="shared" si="8"/>
        <s:v>124</s:v>
      </s:c>
      <s:c r="AA134" s="93" t="str">
        <s:f>IF(B134="","",IF(S134&gt;1,"Проверить и объединить дубли",IF(W134&lt;'04_Настройки'!$B$26,"Дополнить исходные данные",IF(AND(M134&lt;&gt;"",M134&lt;=2),"Проверить соответствие запросу и бизнесу",IF(AND(G134&lt;&gt;"",G134&lt;=IF(J134="",'04_Настройки'!$B$14,J134)),"Удерживать позицию и обновлять контент",IF(Y134="Высокий",IF(O134="","Создать или назначить посадочную страницу","Оптимизировать страницу и усилить содержание"),IF(Y134="Средний","Включить в контент-план","Наблюдать или отложить")))))))</s:f>
        <s:v/>
      </s:c>
    </s:row>
    <s:row r="135" ht="22.5" customHeight="1">
      <s:c r="A135" s="70" t="str">
        <s:f t="shared" si="1"/>
        <s:v/>
      </s:c>
      <s:c r="B135" s="71"/>
      <s:c r="C135" s="71"/>
      <s:c r="D135" s="71"/>
      <s:c r="E135" s="95"/>
      <s:c r="F135" s="77" t="str">
        <s:f>IF(ISBLANK(E135),"",IF(E135&gt;='04_Настройки'!$B$11,"ВЧ",IF(E135&gt;='04_Настройки'!$B$12,"СЧ","НЧ")))</s:f>
      </s:c>
      <s:c r="G135" s="78"/>
      <s:c r="H135" s="78"/>
      <s:c r="I135" s="80" t="str">
        <s:f t="shared" si="2"/>
        <s:v/>
      </s:c>
      <s:c r="J135" s="78"/>
      <s:c r="K135" s="81"/>
      <s:c r="L135" s="78"/>
      <s:c r="M135" s="78"/>
      <s:c r="N135" s="78"/>
      <s:c r="O135" s="83"/>
      <s:c r="P135" s="84"/>
      <s:c r="Q135" s="84"/>
      <s:c r="R135" s="77" t="str">
        <s:f t="shared" si="3"/>
        <s:v/>
      </s:c>
      <s:c r="S135" s="85" t="str">
        <s:f t="shared" si="4"/>
        <s:v/>
      </s:c>
      <s:c r="T135" s="85" t="str">
        <s:f t="shared" si="5"/>
        <s:v/>
      </s:c>
      <s:c r="U135" s="85" t="str">
        <s:f>IF(OR(B135="",G135=""),"",ROUND(MAX(0,MIN(100,(G135-IF(J135="",'04_Настройки'!$B$14,J135))/(100-IF(J135="",'04_Настройки'!$B$14,J135))*100)),1))</s:f>
        <s:v/>
      </s:c>
      <s:c r="V135" s="85" t="str">
        <s:f t="shared" si="6"/>
        <s:v/>
      </s:c>
      <s:c r="W135" s="88" t="str">
        <s:f t="shared" si="7"/>
        <s:v/>
      </s:c>
      <s:c r="X135" s="85" t="str">
        <s:f>IF(B135="","",IF(W135&lt;'04_Настройки'!$B$26,"",ROUND((IF(ISBLANK(T135),0,T135*'04_Настройки'!$B$16)+IF(ISBLANK(U135),0,U135*'04_Настройки'!$B$17)+IF(ISBLANK(V135),0,V135*'04_Настройки'!$B$18)+IF(ISBLANK(M135),0,M135/5*100*'04_Настройки'!$B$19)+IF(ISBLANK(N135),0,N135/5*100*'04_Настройки'!$B$20))/(IF(ISBLANK(T135),0,'04_Настройки'!$B$16)+IF(ISBLANK(U135),0,'04_Настройки'!$B$17)+IF(ISBLANK(V135),0,'04_Настройки'!$B$18)+IF(ISBLANK(M135),0,'04_Настройки'!$B$19)+IF(ISBLANK(N135),0,'04_Настройки'!$B$20)),1)))</s:f>
        <s:v/>
      </s:c>
      <s:c r="Y135" s="77" t="str">
        <s:f>IF(B135="","",IF(ISBLANK(X135),"Недостаточно данных",IF(X135&gt;='04_Настройки'!$B$24,"Высокий",IF(X135&gt;='04_Настройки'!$B$25,"Средний","Низкий"))))</s:f>
        <s:v/>
      </s:c>
      <s:c r="Z135" s="80">
        <s:f t="shared" si="8"/>
        <s:v>125</s:v>
      </s:c>
      <s:c r="AA135" s="93" t="str">
        <s:f>IF(B135="","",IF(S135&gt;1,"Проверить и объединить дубли",IF(W135&lt;'04_Настройки'!$B$26,"Дополнить исходные данные",IF(AND(M135&lt;&gt;"",M135&lt;=2),"Проверить соответствие запросу и бизнесу",IF(AND(G135&lt;&gt;"",G135&lt;=IF(J135="",'04_Настройки'!$B$14,J135)),"Удерживать позицию и обновлять контент",IF(Y135="Высокий",IF(O135="","Создать или назначить посадочную страницу","Оптимизировать страницу и усилить содержание"),IF(Y135="Средний","Включить в контент-план","Наблюдать или отложить")))))))</s:f>
        <s:v/>
      </s:c>
    </s:row>
    <s:row r="136" ht="22.5" customHeight="1">
      <s:c r="A136" s="70" t="str">
        <s:f t="shared" si="1"/>
        <s:v/>
      </s:c>
      <s:c r="B136" s="71"/>
      <s:c r="C136" s="71"/>
      <s:c r="D136" s="71"/>
      <s:c r="E136" s="95"/>
      <s:c r="F136" s="77" t="str">
        <s:f>IF(ISBLANK(E136),"",IF(E136&gt;='04_Настройки'!$B$11,"ВЧ",IF(E136&gt;='04_Настройки'!$B$12,"СЧ","НЧ")))</s:f>
      </s:c>
      <s:c r="G136" s="78"/>
      <s:c r="H136" s="78"/>
      <s:c r="I136" s="80" t="str">
        <s:f t="shared" si="2"/>
        <s:v/>
      </s:c>
      <s:c r="J136" s="78"/>
      <s:c r="K136" s="81"/>
      <s:c r="L136" s="78"/>
      <s:c r="M136" s="78"/>
      <s:c r="N136" s="78"/>
      <s:c r="O136" s="83"/>
      <s:c r="P136" s="84"/>
      <s:c r="Q136" s="84"/>
      <s:c r="R136" s="77" t="str">
        <s:f t="shared" si="3"/>
        <s:v/>
      </s:c>
      <s:c r="S136" s="85" t="str">
        <s:f t="shared" si="4"/>
        <s:v/>
      </s:c>
      <s:c r="T136" s="85" t="str">
        <s:f t="shared" si="5"/>
        <s:v/>
      </s:c>
      <s:c r="U136" s="85" t="str">
        <s:f>IF(OR(B136="",G136=""),"",ROUND(MAX(0,MIN(100,(G136-IF(J136="",'04_Настройки'!$B$14,J136))/(100-IF(J136="",'04_Настройки'!$B$14,J136))*100)),1))</s:f>
        <s:v/>
      </s:c>
      <s:c r="V136" s="85" t="str">
        <s:f t="shared" si="6"/>
        <s:v/>
      </s:c>
      <s:c r="W136" s="88" t="str">
        <s:f t="shared" si="7"/>
        <s:v/>
      </s:c>
      <s:c r="X136" s="85" t="str">
        <s:f>IF(B136="","",IF(W136&lt;'04_Настройки'!$B$26,"",ROUND((IF(ISBLANK(T136),0,T136*'04_Настройки'!$B$16)+IF(ISBLANK(U136),0,U136*'04_Настройки'!$B$17)+IF(ISBLANK(V136),0,V136*'04_Настройки'!$B$18)+IF(ISBLANK(M136),0,M136/5*100*'04_Настройки'!$B$19)+IF(ISBLANK(N136),0,N136/5*100*'04_Настройки'!$B$20))/(IF(ISBLANK(T136),0,'04_Настройки'!$B$16)+IF(ISBLANK(U136),0,'04_Настройки'!$B$17)+IF(ISBLANK(V136),0,'04_Настройки'!$B$18)+IF(ISBLANK(M136),0,'04_Настройки'!$B$19)+IF(ISBLANK(N136),0,'04_Настройки'!$B$20)),1)))</s:f>
        <s:v/>
      </s:c>
      <s:c r="Y136" s="77" t="str">
        <s:f>IF(B136="","",IF(ISBLANK(X136),"Недостаточно данных",IF(X136&gt;='04_Настройки'!$B$24,"Высокий",IF(X136&gt;='04_Настройки'!$B$25,"Средний","Низкий"))))</s:f>
        <s:v/>
      </s:c>
      <s:c r="Z136" s="80">
        <s:f t="shared" si="8"/>
        <s:v>126</s:v>
      </s:c>
      <s:c r="AA136" s="93" t="str">
        <s:f>IF(B136="","",IF(S136&gt;1,"Проверить и объединить дубли",IF(W136&lt;'04_Настройки'!$B$26,"Дополнить исходные данные",IF(AND(M136&lt;&gt;"",M136&lt;=2),"Проверить соответствие запросу и бизнесу",IF(AND(G136&lt;&gt;"",G136&lt;=IF(J136="",'04_Настройки'!$B$14,J136)),"Удерживать позицию и обновлять контент",IF(Y136="Высокий",IF(O136="","Создать или назначить посадочную страницу","Оптимизировать страницу и усилить содержание"),IF(Y136="Средний","Включить в контент-план","Наблюдать или отложить")))))))</s:f>
        <s:v/>
      </s:c>
    </s:row>
    <s:row r="137" ht="22.5" customHeight="1">
      <s:c r="A137" s="70" t="str">
        <s:f t="shared" si="1"/>
        <s:v/>
      </s:c>
      <s:c r="B137" s="71"/>
      <s:c r="C137" s="71"/>
      <s:c r="D137" s="71"/>
      <s:c r="E137" s="95"/>
      <s:c r="F137" s="77" t="str">
        <s:f>IF(ISBLANK(E137),"",IF(E137&gt;='04_Настройки'!$B$11,"ВЧ",IF(E137&gt;='04_Настройки'!$B$12,"СЧ","НЧ")))</s:f>
      </s:c>
      <s:c r="G137" s="78"/>
      <s:c r="H137" s="78"/>
      <s:c r="I137" s="80" t="str">
        <s:f t="shared" si="2"/>
        <s:v/>
      </s:c>
      <s:c r="J137" s="78"/>
      <s:c r="K137" s="81"/>
      <s:c r="L137" s="78"/>
      <s:c r="M137" s="78"/>
      <s:c r="N137" s="78"/>
      <s:c r="O137" s="83"/>
      <s:c r="P137" s="84"/>
      <s:c r="Q137" s="84"/>
      <s:c r="R137" s="77" t="str">
        <s:f t="shared" si="3"/>
        <s:v/>
      </s:c>
      <s:c r="S137" s="85" t="str">
        <s:f t="shared" si="4"/>
        <s:v/>
      </s:c>
      <s:c r="T137" s="85" t="str">
        <s:f t="shared" si="5"/>
        <s:v/>
      </s:c>
      <s:c r="U137" s="85" t="str">
        <s:f>IF(OR(B137="",G137=""),"",ROUND(MAX(0,MIN(100,(G137-IF(J137="",'04_Настройки'!$B$14,J137))/(100-IF(J137="",'04_Настройки'!$B$14,J137))*100)),1))</s:f>
        <s:v/>
      </s:c>
      <s:c r="V137" s="85" t="str">
        <s:f t="shared" si="6"/>
        <s:v/>
      </s:c>
      <s:c r="W137" s="88" t="str">
        <s:f t="shared" si="7"/>
        <s:v/>
      </s:c>
      <s:c r="X137" s="85" t="str">
        <s:f>IF(B137="","",IF(W137&lt;'04_Настройки'!$B$26,"",ROUND((IF(ISBLANK(T137),0,T137*'04_Настройки'!$B$16)+IF(ISBLANK(U137),0,U137*'04_Настройки'!$B$17)+IF(ISBLANK(V137),0,V137*'04_Настройки'!$B$18)+IF(ISBLANK(M137),0,M137/5*100*'04_Настройки'!$B$19)+IF(ISBLANK(N137),0,N137/5*100*'04_Настройки'!$B$20))/(IF(ISBLANK(T137),0,'04_Настройки'!$B$16)+IF(ISBLANK(U137),0,'04_Настройки'!$B$17)+IF(ISBLANK(V137),0,'04_Настройки'!$B$18)+IF(ISBLANK(M137),0,'04_Настройки'!$B$19)+IF(ISBLANK(N137),0,'04_Настройки'!$B$20)),1)))</s:f>
        <s:v/>
      </s:c>
      <s:c r="Y137" s="77" t="str">
        <s:f>IF(B137="","",IF(ISBLANK(X137),"Недостаточно данных",IF(X137&gt;='04_Настройки'!$B$24,"Высокий",IF(X137&gt;='04_Настройки'!$B$25,"Средний","Низкий"))))</s:f>
        <s:v/>
      </s:c>
      <s:c r="Z137" s="80">
        <s:f t="shared" si="8"/>
        <s:v>127</s:v>
      </s:c>
      <s:c r="AA137" s="93" t="str">
        <s:f>IF(B137="","",IF(S137&gt;1,"Проверить и объединить дубли",IF(W137&lt;'04_Настройки'!$B$26,"Дополнить исходные данные",IF(AND(M137&lt;&gt;"",M137&lt;=2),"Проверить соответствие запросу и бизнесу",IF(AND(G137&lt;&gt;"",G137&lt;=IF(J137="",'04_Настройки'!$B$14,J137)),"Удерживать позицию и обновлять контент",IF(Y137="Высокий",IF(O137="","Создать или назначить посадочную страницу","Оптимизировать страницу и усилить содержание"),IF(Y137="Средний","Включить в контент-план","Наблюдать или отложить")))))))</s:f>
        <s:v/>
      </s:c>
    </s:row>
    <s:row r="138" ht="22.5" customHeight="1">
      <s:c r="A138" s="70" t="str">
        <s:f t="shared" si="1"/>
        <s:v/>
      </s:c>
      <s:c r="B138" s="71"/>
      <s:c r="C138" s="71"/>
      <s:c r="D138" s="71"/>
      <s:c r="E138" s="95"/>
      <s:c r="F138" s="77" t="str">
        <s:f>IF(ISBLANK(E138),"",IF(E138&gt;='04_Настройки'!$B$11,"ВЧ",IF(E138&gt;='04_Настройки'!$B$12,"СЧ","НЧ")))</s:f>
      </s:c>
      <s:c r="G138" s="78"/>
      <s:c r="H138" s="78"/>
      <s:c r="I138" s="80" t="str">
        <s:f t="shared" si="2"/>
        <s:v/>
      </s:c>
      <s:c r="J138" s="78"/>
      <s:c r="K138" s="81"/>
      <s:c r="L138" s="78"/>
      <s:c r="M138" s="78"/>
      <s:c r="N138" s="78"/>
      <s:c r="O138" s="83"/>
      <s:c r="P138" s="84"/>
      <s:c r="Q138" s="84"/>
      <s:c r="R138" s="77" t="str">
        <s:f t="shared" si="3"/>
        <s:v/>
      </s:c>
      <s:c r="S138" s="85" t="str">
        <s:f t="shared" si="4"/>
        <s:v/>
      </s:c>
      <s:c r="T138" s="85" t="str">
        <s:f t="shared" si="5"/>
        <s:v/>
      </s:c>
      <s:c r="U138" s="85" t="str">
        <s:f>IF(OR(B138="",G138=""),"",ROUND(MAX(0,MIN(100,(G138-IF(J138="",'04_Настройки'!$B$14,J138))/(100-IF(J138="",'04_Настройки'!$B$14,J138))*100)),1))</s:f>
        <s:v/>
      </s:c>
      <s:c r="V138" s="85" t="str">
        <s:f t="shared" si="6"/>
        <s:v/>
      </s:c>
      <s:c r="W138" s="88" t="str">
        <s:f t="shared" si="7"/>
        <s:v/>
      </s:c>
      <s:c r="X138" s="85" t="str">
        <s:f>IF(B138="","",IF(W138&lt;'04_Настройки'!$B$26,"",ROUND((IF(ISBLANK(T138),0,T138*'04_Настройки'!$B$16)+IF(ISBLANK(U138),0,U138*'04_Настройки'!$B$17)+IF(ISBLANK(V138),0,V138*'04_Настройки'!$B$18)+IF(ISBLANK(M138),0,M138/5*100*'04_Настройки'!$B$19)+IF(ISBLANK(N138),0,N138/5*100*'04_Настройки'!$B$20))/(IF(ISBLANK(T138),0,'04_Настройки'!$B$16)+IF(ISBLANK(U138),0,'04_Настройки'!$B$17)+IF(ISBLANK(V138),0,'04_Настройки'!$B$18)+IF(ISBLANK(M138),0,'04_Настройки'!$B$19)+IF(ISBLANK(N138),0,'04_Настройки'!$B$20)),1)))</s:f>
        <s:v/>
      </s:c>
      <s:c r="Y138" s="77" t="str">
        <s:f>IF(B138="","",IF(ISBLANK(X138),"Недостаточно данных",IF(X138&gt;='04_Настройки'!$B$24,"Высокий",IF(X138&gt;='04_Настройки'!$B$25,"Средний","Низкий"))))</s:f>
        <s:v/>
      </s:c>
      <s:c r="Z138" s="80">
        <s:f t="shared" si="8"/>
        <s:v>128</s:v>
      </s:c>
      <s:c r="AA138" s="93" t="str">
        <s:f>IF(B138="","",IF(S138&gt;1,"Проверить и объединить дубли",IF(W138&lt;'04_Настройки'!$B$26,"Дополнить исходные данные",IF(AND(M138&lt;&gt;"",M138&lt;=2),"Проверить соответствие запросу и бизнесу",IF(AND(G138&lt;&gt;"",G138&lt;=IF(J138="",'04_Настройки'!$B$14,J138)),"Удерживать позицию и обновлять контент",IF(Y138="Высокий",IF(O138="","Создать или назначить посадочную страницу","Оптимизировать страницу и усилить содержание"),IF(Y138="Средний","Включить в контент-план","Наблюдать или отложить")))))))</s:f>
        <s:v/>
      </s:c>
    </s:row>
    <s:row r="139" ht="22.5" customHeight="1">
      <s:c r="A139" s="70" t="str">
        <s:f t="shared" si="1"/>
        <s:v/>
      </s:c>
      <s:c r="B139" s="71"/>
      <s:c r="C139" s="71"/>
      <s:c r="D139" s="71"/>
      <s:c r="E139" s="95"/>
      <s:c r="F139" s="77" t="str">
        <s:f>IF(ISBLANK(E139),"",IF(E139&gt;='04_Настройки'!$B$11,"ВЧ",IF(E139&gt;='04_Настройки'!$B$12,"СЧ","НЧ")))</s:f>
      </s:c>
      <s:c r="G139" s="78"/>
      <s:c r="H139" s="78"/>
      <s:c r="I139" s="80" t="str">
        <s:f t="shared" si="2"/>
        <s:v/>
      </s:c>
      <s:c r="J139" s="78"/>
      <s:c r="K139" s="81"/>
      <s:c r="L139" s="78"/>
      <s:c r="M139" s="78"/>
      <s:c r="N139" s="78"/>
      <s:c r="O139" s="83"/>
      <s:c r="P139" s="84"/>
      <s:c r="Q139" s="84"/>
      <s:c r="R139" s="77" t="str">
        <s:f t="shared" si="3"/>
        <s:v/>
      </s:c>
      <s:c r="S139" s="85" t="str">
        <s:f t="shared" si="4"/>
        <s:v/>
      </s:c>
      <s:c r="T139" s="85" t="str">
        <s:f t="shared" si="5"/>
        <s:v/>
      </s:c>
      <s:c r="U139" s="85" t="str">
        <s:f>IF(OR(B139="",G139=""),"",ROUND(MAX(0,MIN(100,(G139-IF(J139="",'04_Настройки'!$B$14,J139))/(100-IF(J139="",'04_Настройки'!$B$14,J139))*100)),1))</s:f>
        <s:v/>
      </s:c>
      <s:c r="V139" s="85" t="str">
        <s:f t="shared" si="6"/>
        <s:v/>
      </s:c>
      <s:c r="W139" s="88" t="str">
        <s:f t="shared" si="7"/>
        <s:v/>
      </s:c>
      <s:c r="X139" s="85" t="str">
        <s:f>IF(B139="","",IF(W139&lt;'04_Настройки'!$B$26,"",ROUND((IF(ISBLANK(T139),0,T139*'04_Настройки'!$B$16)+IF(ISBLANK(U139),0,U139*'04_Настройки'!$B$17)+IF(ISBLANK(V139),0,V139*'04_Настройки'!$B$18)+IF(ISBLANK(M139),0,M139/5*100*'04_Настройки'!$B$19)+IF(ISBLANK(N139),0,N139/5*100*'04_Настройки'!$B$20))/(IF(ISBLANK(T139),0,'04_Настройки'!$B$16)+IF(ISBLANK(U139),0,'04_Настройки'!$B$17)+IF(ISBLANK(V139),0,'04_Настройки'!$B$18)+IF(ISBLANK(M139),0,'04_Настройки'!$B$19)+IF(ISBLANK(N139),0,'04_Настройки'!$B$20)),1)))</s:f>
        <s:v/>
      </s:c>
      <s:c r="Y139" s="77" t="str">
        <s:f>IF(B139="","",IF(ISBLANK(X139),"Недостаточно данных",IF(X139&gt;='04_Настройки'!$B$24,"Высокий",IF(X139&gt;='04_Настройки'!$B$25,"Средний","Низкий"))))</s:f>
        <s:v/>
      </s:c>
      <s:c r="Z139" s="80">
        <s:f t="shared" si="8"/>
        <s:v>129</s:v>
      </s:c>
      <s:c r="AA139" s="93" t="str">
        <s:f>IF(B139="","",IF(S139&gt;1,"Проверить и объединить дубли",IF(W139&lt;'04_Настройки'!$B$26,"Дополнить исходные данные",IF(AND(M139&lt;&gt;"",M139&lt;=2),"Проверить соответствие запросу и бизнесу",IF(AND(G139&lt;&gt;"",G139&lt;=IF(J139="",'04_Настройки'!$B$14,J139)),"Удерживать позицию и обновлять контент",IF(Y139="Высокий",IF(O139="","Создать или назначить посадочную страницу","Оптимизировать страницу и усилить содержание"),IF(Y139="Средний","Включить в контент-план","Наблюдать или отложить")))))))</s:f>
        <s:v/>
      </s:c>
    </s:row>
    <s:row r="140" ht="22.5" customHeight="1">
      <s:c r="A140" s="70" t="str">
        <s:f t="shared" si="1"/>
        <s:v/>
      </s:c>
      <s:c r="B140" s="71"/>
      <s:c r="C140" s="71"/>
      <s:c r="D140" s="71"/>
      <s:c r="E140" s="95"/>
      <s:c r="F140" s="77" t="str">
        <s:f>IF(ISBLANK(E140),"",IF(E140&gt;='04_Настройки'!$B$11,"ВЧ",IF(E140&gt;='04_Настройки'!$B$12,"СЧ","НЧ")))</s:f>
      </s:c>
      <s:c r="G140" s="78"/>
      <s:c r="H140" s="78"/>
      <s:c r="I140" s="80" t="str">
        <s:f t="shared" si="2"/>
        <s:v/>
      </s:c>
      <s:c r="J140" s="78"/>
      <s:c r="K140" s="81"/>
      <s:c r="L140" s="78"/>
      <s:c r="M140" s="78"/>
      <s:c r="N140" s="78"/>
      <s:c r="O140" s="83"/>
      <s:c r="P140" s="84"/>
      <s:c r="Q140" s="84"/>
      <s:c r="R140" s="77" t="str">
        <s:f t="shared" si="3"/>
        <s:v/>
      </s:c>
      <s:c r="S140" s="85" t="str">
        <s:f t="shared" si="4"/>
        <s:v/>
      </s:c>
      <s:c r="T140" s="85" t="str">
        <s:f t="shared" si="5"/>
        <s:v/>
      </s:c>
      <s:c r="U140" s="85" t="str">
        <s:f>IF(OR(B140="",G140=""),"",ROUND(MAX(0,MIN(100,(G140-IF(J140="",'04_Настройки'!$B$14,J140))/(100-IF(J140="",'04_Настройки'!$B$14,J140))*100)),1))</s:f>
        <s:v/>
      </s:c>
      <s:c r="V140" s="85" t="str">
        <s:f t="shared" si="6"/>
        <s:v/>
      </s:c>
      <s:c r="W140" s="88" t="str">
        <s:f t="shared" si="7"/>
        <s:v/>
      </s:c>
      <s:c r="X140" s="85" t="str">
        <s:f>IF(B140="","",IF(W140&lt;'04_Настройки'!$B$26,"",ROUND((IF(ISBLANK(T140),0,T140*'04_Настройки'!$B$16)+IF(ISBLANK(U140),0,U140*'04_Настройки'!$B$17)+IF(ISBLANK(V140),0,V140*'04_Настройки'!$B$18)+IF(ISBLANK(M140),0,M140/5*100*'04_Настройки'!$B$19)+IF(ISBLANK(N140),0,N140/5*100*'04_Настройки'!$B$20))/(IF(ISBLANK(T140),0,'04_Настройки'!$B$16)+IF(ISBLANK(U140),0,'04_Настройки'!$B$17)+IF(ISBLANK(V140),0,'04_Настройки'!$B$18)+IF(ISBLANK(M140),0,'04_Настройки'!$B$19)+IF(ISBLANK(N140),0,'04_Настройки'!$B$20)),1)))</s:f>
        <s:v/>
      </s:c>
      <s:c r="Y140" s="77" t="str">
        <s:f>IF(B140="","",IF(ISBLANK(X140),"Недостаточно данных",IF(X140&gt;='04_Настройки'!$B$24,"Высокий",IF(X140&gt;='04_Настройки'!$B$25,"Средний","Низкий"))))</s:f>
        <s:v/>
      </s:c>
      <s:c r="Z140" s="80">
        <s:f t="shared" si="8"/>
        <s:v>130</s:v>
      </s:c>
      <s:c r="AA140" s="93" t="str">
        <s:f>IF(B140="","",IF(S140&gt;1,"Проверить и объединить дубли",IF(W140&lt;'04_Настройки'!$B$26,"Дополнить исходные данные",IF(AND(M140&lt;&gt;"",M140&lt;=2),"Проверить соответствие запросу и бизнесу",IF(AND(G140&lt;&gt;"",G140&lt;=IF(J140="",'04_Настройки'!$B$14,J140)),"Удерживать позицию и обновлять контент",IF(Y140="Высокий",IF(O140="","Создать или назначить посадочную страницу","Оптимизировать страницу и усилить содержание"),IF(Y140="Средний","Включить в контент-план","Наблюдать или отложить")))))))</s:f>
        <s:v/>
      </s:c>
    </s:row>
    <s:row r="141" ht="22.5" customHeight="1">
      <s:c r="A141" s="70" t="str">
        <s:f t="shared" si="1"/>
        <s:v/>
      </s:c>
      <s:c r="B141" s="71"/>
      <s:c r="C141" s="71"/>
      <s:c r="D141" s="71"/>
      <s:c r="E141" s="95"/>
      <s:c r="F141" s="77" t="str">
        <s:f>IF(ISBLANK(E141),"",IF(E141&gt;='04_Настройки'!$B$11,"ВЧ",IF(E141&gt;='04_Настройки'!$B$12,"СЧ","НЧ")))</s:f>
      </s:c>
      <s:c r="G141" s="78"/>
      <s:c r="H141" s="78"/>
      <s:c r="I141" s="80" t="str">
        <s:f t="shared" si="2"/>
        <s:v/>
      </s:c>
      <s:c r="J141" s="78"/>
      <s:c r="K141" s="81"/>
      <s:c r="L141" s="78"/>
      <s:c r="M141" s="78"/>
      <s:c r="N141" s="78"/>
      <s:c r="O141" s="83"/>
      <s:c r="P141" s="84"/>
      <s:c r="Q141" s="84"/>
      <s:c r="R141" s="77" t="str">
        <s:f t="shared" si="3"/>
        <s:v/>
      </s:c>
      <s:c r="S141" s="85" t="str">
        <s:f t="shared" si="4"/>
        <s:v/>
      </s:c>
      <s:c r="T141" s="85" t="str">
        <s:f t="shared" si="5"/>
        <s:v/>
      </s:c>
      <s:c r="U141" s="85" t="str">
        <s:f>IF(OR(B141="",G141=""),"",ROUND(MAX(0,MIN(100,(G141-IF(J141="",'04_Настройки'!$B$14,J141))/(100-IF(J141="",'04_Настройки'!$B$14,J141))*100)),1))</s:f>
        <s:v/>
      </s:c>
      <s:c r="V141" s="85" t="str">
        <s:f t="shared" si="6"/>
        <s:v/>
      </s:c>
      <s:c r="W141" s="88" t="str">
        <s:f t="shared" si="7"/>
        <s:v/>
      </s:c>
      <s:c r="X141" s="85" t="str">
        <s:f>IF(B141="","",IF(W141&lt;'04_Настройки'!$B$26,"",ROUND((IF(ISBLANK(T141),0,T141*'04_Настройки'!$B$16)+IF(ISBLANK(U141),0,U141*'04_Настройки'!$B$17)+IF(ISBLANK(V141),0,V141*'04_Настройки'!$B$18)+IF(ISBLANK(M141),0,M141/5*100*'04_Настройки'!$B$19)+IF(ISBLANK(N141),0,N141/5*100*'04_Настройки'!$B$20))/(IF(ISBLANK(T141),0,'04_Настройки'!$B$16)+IF(ISBLANK(U141),0,'04_Настройки'!$B$17)+IF(ISBLANK(V141),0,'04_Настройки'!$B$18)+IF(ISBLANK(M141),0,'04_Настройки'!$B$19)+IF(ISBLANK(N141),0,'04_Настройки'!$B$20)),1)))</s:f>
        <s:v/>
      </s:c>
      <s:c r="Y141" s="77" t="str">
        <s:f>IF(B141="","",IF(ISBLANK(X141),"Недостаточно данных",IF(X141&gt;='04_Настройки'!$B$24,"Высокий",IF(X141&gt;='04_Настройки'!$B$25,"Средний","Низкий"))))</s:f>
        <s:v/>
      </s:c>
      <s:c r="Z141" s="80">
        <s:f t="shared" si="8"/>
        <s:v>131</s:v>
      </s:c>
      <s:c r="AA141" s="93" t="str">
        <s:f>IF(B141="","",IF(S141&gt;1,"Проверить и объединить дубли",IF(W141&lt;'04_Настройки'!$B$26,"Дополнить исходные данные",IF(AND(M141&lt;&gt;"",M141&lt;=2),"Проверить соответствие запросу и бизнесу",IF(AND(G141&lt;&gt;"",G141&lt;=IF(J141="",'04_Настройки'!$B$14,J141)),"Удерживать позицию и обновлять контент",IF(Y141="Высокий",IF(O141="","Создать или назначить посадочную страницу","Оптимизировать страницу и усилить содержание"),IF(Y141="Средний","Включить в контент-план","Наблюдать или отложить")))))))</s:f>
        <s:v/>
      </s:c>
    </s:row>
    <s:row r="142" ht="22.5" customHeight="1">
      <s:c r="A142" s="70" t="str">
        <s:f t="shared" si="1"/>
        <s:v/>
      </s:c>
      <s:c r="B142" s="71"/>
      <s:c r="C142" s="71"/>
      <s:c r="D142" s="71"/>
      <s:c r="E142" s="95"/>
      <s:c r="F142" s="77" t="str">
        <s:f>IF(ISBLANK(E142),"",IF(E142&gt;='04_Настройки'!$B$11,"ВЧ",IF(E142&gt;='04_Настройки'!$B$12,"СЧ","НЧ")))</s:f>
      </s:c>
      <s:c r="G142" s="78"/>
      <s:c r="H142" s="78"/>
      <s:c r="I142" s="80" t="str">
        <s:f t="shared" si="2"/>
        <s:v/>
      </s:c>
      <s:c r="J142" s="78"/>
      <s:c r="K142" s="81"/>
      <s:c r="L142" s="78"/>
      <s:c r="M142" s="78"/>
      <s:c r="N142" s="78"/>
      <s:c r="O142" s="83"/>
      <s:c r="P142" s="84"/>
      <s:c r="Q142" s="84"/>
      <s:c r="R142" s="77" t="str">
        <s:f t="shared" si="3"/>
        <s:v/>
      </s:c>
      <s:c r="S142" s="85" t="str">
        <s:f t="shared" si="4"/>
        <s:v/>
      </s:c>
      <s:c r="T142" s="85" t="str">
        <s:f t="shared" si="5"/>
        <s:v/>
      </s:c>
      <s:c r="U142" s="85" t="str">
        <s:f>IF(OR(B142="",G142=""),"",ROUND(MAX(0,MIN(100,(G142-IF(J142="",'04_Настройки'!$B$14,J142))/(100-IF(J142="",'04_Настройки'!$B$14,J142))*100)),1))</s:f>
        <s:v/>
      </s:c>
      <s:c r="V142" s="85" t="str">
        <s:f t="shared" si="6"/>
        <s:v/>
      </s:c>
      <s:c r="W142" s="88" t="str">
        <s:f t="shared" si="7"/>
        <s:v/>
      </s:c>
      <s:c r="X142" s="85" t="str">
        <s:f>IF(B142="","",IF(W142&lt;'04_Настройки'!$B$26,"",ROUND((IF(ISBLANK(T142),0,T142*'04_Настройки'!$B$16)+IF(ISBLANK(U142),0,U142*'04_Настройки'!$B$17)+IF(ISBLANK(V142),0,V142*'04_Настройки'!$B$18)+IF(ISBLANK(M142),0,M142/5*100*'04_Настройки'!$B$19)+IF(ISBLANK(N142),0,N142/5*100*'04_Настройки'!$B$20))/(IF(ISBLANK(T142),0,'04_Настройки'!$B$16)+IF(ISBLANK(U142),0,'04_Настройки'!$B$17)+IF(ISBLANK(V142),0,'04_Настройки'!$B$18)+IF(ISBLANK(M142),0,'04_Настройки'!$B$19)+IF(ISBLANK(N142),0,'04_Настройки'!$B$20)),1)))</s:f>
        <s:v/>
      </s:c>
      <s:c r="Y142" s="77" t="str">
        <s:f>IF(B142="","",IF(ISBLANK(X142),"Недостаточно данных",IF(X142&gt;='04_Настройки'!$B$24,"Высокий",IF(X142&gt;='04_Настройки'!$B$25,"Средний","Низкий"))))</s:f>
        <s:v/>
      </s:c>
      <s:c r="Z142" s="80">
        <s:f t="shared" si="8"/>
        <s:v>132</s:v>
      </s:c>
      <s:c r="AA142" s="93" t="str">
        <s:f>IF(B142="","",IF(S142&gt;1,"Проверить и объединить дубли",IF(W142&lt;'04_Настройки'!$B$26,"Дополнить исходные данные",IF(AND(M142&lt;&gt;"",M142&lt;=2),"Проверить соответствие запросу и бизнесу",IF(AND(G142&lt;&gt;"",G142&lt;=IF(J142="",'04_Настройки'!$B$14,J142)),"Удерживать позицию и обновлять контент",IF(Y142="Высокий",IF(O142="","Создать или назначить посадочную страницу","Оптимизировать страницу и усилить содержание"),IF(Y142="Средний","Включить в контент-план","Наблюдать или отложить")))))))</s:f>
        <s:v/>
      </s:c>
    </s:row>
    <s:row r="143" ht="22.5" customHeight="1">
      <s:c r="A143" s="70" t="str">
        <s:f t="shared" si="1"/>
        <s:v/>
      </s:c>
      <s:c r="B143" s="71"/>
      <s:c r="C143" s="71"/>
      <s:c r="D143" s="71"/>
      <s:c r="E143" s="95"/>
      <s:c r="F143" s="77" t="str">
        <s:f>IF(ISBLANK(E143),"",IF(E143&gt;='04_Настройки'!$B$11,"ВЧ",IF(E143&gt;='04_Настройки'!$B$12,"СЧ","НЧ")))</s:f>
      </s:c>
      <s:c r="G143" s="78"/>
      <s:c r="H143" s="78"/>
      <s:c r="I143" s="80" t="str">
        <s:f t="shared" si="2"/>
        <s:v/>
      </s:c>
      <s:c r="J143" s="78"/>
      <s:c r="K143" s="81"/>
      <s:c r="L143" s="78"/>
      <s:c r="M143" s="78"/>
      <s:c r="N143" s="78"/>
      <s:c r="O143" s="83"/>
      <s:c r="P143" s="84"/>
      <s:c r="Q143" s="84"/>
      <s:c r="R143" s="77" t="str">
        <s:f t="shared" si="3"/>
        <s:v/>
      </s:c>
      <s:c r="S143" s="85" t="str">
        <s:f t="shared" si="4"/>
        <s:v/>
      </s:c>
      <s:c r="T143" s="85" t="str">
        <s:f t="shared" si="5"/>
        <s:v/>
      </s:c>
      <s:c r="U143" s="85" t="str">
        <s:f>IF(OR(B143="",G143=""),"",ROUND(MAX(0,MIN(100,(G143-IF(J143="",'04_Настройки'!$B$14,J143))/(100-IF(J143="",'04_Настройки'!$B$14,J143))*100)),1))</s:f>
        <s:v/>
      </s:c>
      <s:c r="V143" s="85" t="str">
        <s:f t="shared" si="6"/>
        <s:v/>
      </s:c>
      <s:c r="W143" s="88" t="str">
        <s:f t="shared" si="7"/>
        <s:v/>
      </s:c>
      <s:c r="X143" s="85" t="str">
        <s:f>IF(B143="","",IF(W143&lt;'04_Настройки'!$B$26,"",ROUND((IF(ISBLANK(T143),0,T143*'04_Настройки'!$B$16)+IF(ISBLANK(U143),0,U143*'04_Настройки'!$B$17)+IF(ISBLANK(V143),0,V143*'04_Настройки'!$B$18)+IF(ISBLANK(M143),0,M143/5*100*'04_Настройки'!$B$19)+IF(ISBLANK(N143),0,N143/5*100*'04_Настройки'!$B$20))/(IF(ISBLANK(T143),0,'04_Настройки'!$B$16)+IF(ISBLANK(U143),0,'04_Настройки'!$B$17)+IF(ISBLANK(V143),0,'04_Настройки'!$B$18)+IF(ISBLANK(M143),0,'04_Настройки'!$B$19)+IF(ISBLANK(N143),0,'04_Настройки'!$B$20)),1)))</s:f>
        <s:v/>
      </s:c>
      <s:c r="Y143" s="77" t="str">
        <s:f>IF(B143="","",IF(ISBLANK(X143),"Недостаточно данных",IF(X143&gt;='04_Настройки'!$B$24,"Высокий",IF(X143&gt;='04_Настройки'!$B$25,"Средний","Низкий"))))</s:f>
        <s:v/>
      </s:c>
      <s:c r="Z143" s="80">
        <s:f t="shared" si="8"/>
        <s:v>133</s:v>
      </s:c>
      <s:c r="AA143" s="93" t="str">
        <s:f>IF(B143="","",IF(S143&gt;1,"Проверить и объединить дубли",IF(W143&lt;'04_Настройки'!$B$26,"Дополнить исходные данные",IF(AND(M143&lt;&gt;"",M143&lt;=2),"Проверить соответствие запросу и бизнесу",IF(AND(G143&lt;&gt;"",G143&lt;=IF(J143="",'04_Настройки'!$B$14,J143)),"Удерживать позицию и обновлять контент",IF(Y143="Высокий",IF(O143="","Создать или назначить посадочную страницу","Оптимизировать страницу и усилить содержание"),IF(Y143="Средний","Включить в контент-план","Наблюдать или отложить")))))))</s:f>
        <s:v/>
      </s:c>
    </s:row>
    <s:row r="144" ht="22.5" customHeight="1">
      <s:c r="A144" s="70" t="str">
        <s:f t="shared" si="1"/>
        <s:v/>
      </s:c>
      <s:c r="B144" s="71"/>
      <s:c r="C144" s="71"/>
      <s:c r="D144" s="71"/>
      <s:c r="E144" s="95"/>
      <s:c r="F144" s="77" t="str">
        <s:f>IF(ISBLANK(E144),"",IF(E144&gt;='04_Настройки'!$B$11,"ВЧ",IF(E144&gt;='04_Настройки'!$B$12,"СЧ","НЧ")))</s:f>
      </s:c>
      <s:c r="G144" s="78"/>
      <s:c r="H144" s="78"/>
      <s:c r="I144" s="80" t="str">
        <s:f t="shared" si="2"/>
        <s:v/>
      </s:c>
      <s:c r="J144" s="78"/>
      <s:c r="K144" s="81"/>
      <s:c r="L144" s="78"/>
      <s:c r="M144" s="78"/>
      <s:c r="N144" s="78"/>
      <s:c r="O144" s="83"/>
      <s:c r="P144" s="84"/>
      <s:c r="Q144" s="84"/>
      <s:c r="R144" s="77" t="str">
        <s:f t="shared" si="3"/>
        <s:v/>
      </s:c>
      <s:c r="S144" s="85" t="str">
        <s:f t="shared" si="4"/>
        <s:v/>
      </s:c>
      <s:c r="T144" s="85" t="str">
        <s:f t="shared" si="5"/>
        <s:v/>
      </s:c>
      <s:c r="U144" s="85" t="str">
        <s:f>IF(OR(B144="",G144=""),"",ROUND(MAX(0,MIN(100,(G144-IF(J144="",'04_Настройки'!$B$14,J144))/(100-IF(J144="",'04_Настройки'!$B$14,J144))*100)),1))</s:f>
        <s:v/>
      </s:c>
      <s:c r="V144" s="85" t="str">
        <s:f t="shared" si="6"/>
        <s:v/>
      </s:c>
      <s:c r="W144" s="88" t="str">
        <s:f t="shared" si="7"/>
        <s:v/>
      </s:c>
      <s:c r="X144" s="85" t="str">
        <s:f>IF(B144="","",IF(W144&lt;'04_Настройки'!$B$26,"",ROUND((IF(ISBLANK(T144),0,T144*'04_Настройки'!$B$16)+IF(ISBLANK(U144),0,U144*'04_Настройки'!$B$17)+IF(ISBLANK(V144),0,V144*'04_Настройки'!$B$18)+IF(ISBLANK(M144),0,M144/5*100*'04_Настройки'!$B$19)+IF(ISBLANK(N144),0,N144/5*100*'04_Настройки'!$B$20))/(IF(ISBLANK(T144),0,'04_Настройки'!$B$16)+IF(ISBLANK(U144),0,'04_Настройки'!$B$17)+IF(ISBLANK(V144),0,'04_Настройки'!$B$18)+IF(ISBLANK(M144),0,'04_Настройки'!$B$19)+IF(ISBLANK(N144),0,'04_Настройки'!$B$20)),1)))</s:f>
        <s:v/>
      </s:c>
      <s:c r="Y144" s="77" t="str">
        <s:f>IF(B144="","",IF(ISBLANK(X144),"Недостаточно данных",IF(X144&gt;='04_Настройки'!$B$24,"Высокий",IF(X144&gt;='04_Настройки'!$B$25,"Средний","Низкий"))))</s:f>
        <s:v/>
      </s:c>
      <s:c r="Z144" s="80">
        <s:f t="shared" si="8"/>
        <s:v>134</s:v>
      </s:c>
      <s:c r="AA144" s="93" t="str">
        <s:f>IF(B144="","",IF(S144&gt;1,"Проверить и объединить дубли",IF(W144&lt;'04_Настройки'!$B$26,"Дополнить исходные данные",IF(AND(M144&lt;&gt;"",M144&lt;=2),"Проверить соответствие запросу и бизнесу",IF(AND(G144&lt;&gt;"",G144&lt;=IF(J144="",'04_Настройки'!$B$14,J144)),"Удерживать позицию и обновлять контент",IF(Y144="Высокий",IF(O144="","Создать или назначить посадочную страницу","Оптимизировать страницу и усилить содержание"),IF(Y144="Средний","Включить в контент-план","Наблюдать или отложить")))))))</s:f>
        <s:v/>
      </s:c>
    </s:row>
    <s:row r="145" ht="22.5" customHeight="1">
      <s:c r="A145" s="70" t="str">
        <s:f t="shared" si="1"/>
        <s:v/>
      </s:c>
      <s:c r="B145" s="71"/>
      <s:c r="C145" s="71"/>
      <s:c r="D145" s="71"/>
      <s:c r="E145" s="95"/>
      <s:c r="F145" s="77" t="str">
        <s:f>IF(ISBLANK(E145),"",IF(E145&gt;='04_Настройки'!$B$11,"ВЧ",IF(E145&gt;='04_Настройки'!$B$12,"СЧ","НЧ")))</s:f>
      </s:c>
      <s:c r="G145" s="78"/>
      <s:c r="H145" s="78"/>
      <s:c r="I145" s="80" t="str">
        <s:f t="shared" si="2"/>
        <s:v/>
      </s:c>
      <s:c r="J145" s="78"/>
      <s:c r="K145" s="81"/>
      <s:c r="L145" s="78"/>
      <s:c r="M145" s="78"/>
      <s:c r="N145" s="78"/>
      <s:c r="O145" s="83"/>
      <s:c r="P145" s="84"/>
      <s:c r="Q145" s="84"/>
      <s:c r="R145" s="77" t="str">
        <s:f t="shared" si="3"/>
        <s:v/>
      </s:c>
      <s:c r="S145" s="85" t="str">
        <s:f t="shared" si="4"/>
        <s:v/>
      </s:c>
      <s:c r="T145" s="85" t="str">
        <s:f t="shared" si="5"/>
        <s:v/>
      </s:c>
      <s:c r="U145" s="85" t="str">
        <s:f>IF(OR(B145="",G145=""),"",ROUND(MAX(0,MIN(100,(G145-IF(J145="",'04_Настройки'!$B$14,J145))/(100-IF(J145="",'04_Настройки'!$B$14,J145))*100)),1))</s:f>
        <s:v/>
      </s:c>
      <s:c r="V145" s="85" t="str">
        <s:f t="shared" si="6"/>
        <s:v/>
      </s:c>
      <s:c r="W145" s="88" t="str">
        <s:f t="shared" si="7"/>
        <s:v/>
      </s:c>
      <s:c r="X145" s="85" t="str">
        <s:f>IF(B145="","",IF(W145&lt;'04_Настройки'!$B$26,"",ROUND((IF(ISBLANK(T145),0,T145*'04_Настройки'!$B$16)+IF(ISBLANK(U145),0,U145*'04_Настройки'!$B$17)+IF(ISBLANK(V145),0,V145*'04_Настройки'!$B$18)+IF(ISBLANK(M145),0,M145/5*100*'04_Настройки'!$B$19)+IF(ISBLANK(N145),0,N145/5*100*'04_Настройки'!$B$20))/(IF(ISBLANK(T145),0,'04_Настройки'!$B$16)+IF(ISBLANK(U145),0,'04_Настройки'!$B$17)+IF(ISBLANK(V145),0,'04_Настройки'!$B$18)+IF(ISBLANK(M145),0,'04_Настройки'!$B$19)+IF(ISBLANK(N145),0,'04_Настройки'!$B$20)),1)))</s:f>
        <s:v/>
      </s:c>
      <s:c r="Y145" s="77" t="str">
        <s:f>IF(B145="","",IF(ISBLANK(X145),"Недостаточно данных",IF(X145&gt;='04_Настройки'!$B$24,"Высокий",IF(X145&gt;='04_Настройки'!$B$25,"Средний","Низкий"))))</s:f>
        <s:v/>
      </s:c>
      <s:c r="Z145" s="80">
        <s:f t="shared" si="8"/>
        <s:v>135</s:v>
      </s:c>
      <s:c r="AA145" s="93" t="str">
        <s:f>IF(B145="","",IF(S145&gt;1,"Проверить и объединить дубли",IF(W145&lt;'04_Настройки'!$B$26,"Дополнить исходные данные",IF(AND(M145&lt;&gt;"",M145&lt;=2),"Проверить соответствие запросу и бизнесу",IF(AND(G145&lt;&gt;"",G145&lt;=IF(J145="",'04_Настройки'!$B$14,J145)),"Удерживать позицию и обновлять контент",IF(Y145="Высокий",IF(O145="","Создать или назначить посадочную страницу","Оптимизировать страницу и усилить содержание"),IF(Y145="Средний","Включить в контент-план","Наблюдать или отложить")))))))</s:f>
        <s:v/>
      </s:c>
    </s:row>
    <s:row r="146" ht="22.5" customHeight="1">
      <s:c r="A146" s="70" t="str">
        <s:f t="shared" si="1"/>
        <s:v/>
      </s:c>
      <s:c r="B146" s="71"/>
      <s:c r="C146" s="71"/>
      <s:c r="D146" s="71"/>
      <s:c r="E146" s="95"/>
      <s:c r="F146" s="77" t="str">
        <s:f>IF(ISBLANK(E146),"",IF(E146&gt;='04_Настройки'!$B$11,"ВЧ",IF(E146&gt;='04_Настройки'!$B$12,"СЧ","НЧ")))</s:f>
      </s:c>
      <s:c r="G146" s="78"/>
      <s:c r="H146" s="78"/>
      <s:c r="I146" s="80" t="str">
        <s:f t="shared" si="2"/>
        <s:v/>
      </s:c>
      <s:c r="J146" s="78"/>
      <s:c r="K146" s="81"/>
      <s:c r="L146" s="78"/>
      <s:c r="M146" s="78"/>
      <s:c r="N146" s="78"/>
      <s:c r="O146" s="83"/>
      <s:c r="P146" s="84"/>
      <s:c r="Q146" s="84"/>
      <s:c r="R146" s="77" t="str">
        <s:f t="shared" si="3"/>
        <s:v/>
      </s:c>
      <s:c r="S146" s="85" t="str">
        <s:f t="shared" si="4"/>
        <s:v/>
      </s:c>
      <s:c r="T146" s="85" t="str">
        <s:f t="shared" si="5"/>
        <s:v/>
      </s:c>
      <s:c r="U146" s="85" t="str">
        <s:f>IF(OR(B146="",G146=""),"",ROUND(MAX(0,MIN(100,(G146-IF(J146="",'04_Настройки'!$B$14,J146))/(100-IF(J146="",'04_Настройки'!$B$14,J146))*100)),1))</s:f>
        <s:v/>
      </s:c>
      <s:c r="V146" s="85" t="str">
        <s:f t="shared" si="6"/>
        <s:v/>
      </s:c>
      <s:c r="W146" s="88" t="str">
        <s:f t="shared" si="7"/>
        <s:v/>
      </s:c>
      <s:c r="X146" s="85" t="str">
        <s:f>IF(B146="","",IF(W146&lt;'04_Настройки'!$B$26,"",ROUND((IF(ISBLANK(T146),0,T146*'04_Настройки'!$B$16)+IF(ISBLANK(U146),0,U146*'04_Настройки'!$B$17)+IF(ISBLANK(V146),0,V146*'04_Настройки'!$B$18)+IF(ISBLANK(M146),0,M146/5*100*'04_Настройки'!$B$19)+IF(ISBLANK(N146),0,N146/5*100*'04_Настройки'!$B$20))/(IF(ISBLANK(T146),0,'04_Настройки'!$B$16)+IF(ISBLANK(U146),0,'04_Настройки'!$B$17)+IF(ISBLANK(V146),0,'04_Настройки'!$B$18)+IF(ISBLANK(M146),0,'04_Настройки'!$B$19)+IF(ISBLANK(N146),0,'04_Настройки'!$B$20)),1)))</s:f>
        <s:v/>
      </s:c>
      <s:c r="Y146" s="77" t="str">
        <s:f>IF(B146="","",IF(ISBLANK(X146),"Недостаточно данных",IF(X146&gt;='04_Настройки'!$B$24,"Высокий",IF(X146&gt;='04_Настройки'!$B$25,"Средний","Низкий"))))</s:f>
        <s:v/>
      </s:c>
      <s:c r="Z146" s="80">
        <s:f t="shared" si="8"/>
        <s:v>136</s:v>
      </s:c>
      <s:c r="AA146" s="93" t="str">
        <s:f>IF(B146="","",IF(S146&gt;1,"Проверить и объединить дубли",IF(W146&lt;'04_Настройки'!$B$26,"Дополнить исходные данные",IF(AND(M146&lt;&gt;"",M146&lt;=2),"Проверить соответствие запросу и бизнесу",IF(AND(G146&lt;&gt;"",G146&lt;=IF(J146="",'04_Настройки'!$B$14,J146)),"Удерживать позицию и обновлять контент",IF(Y146="Высокий",IF(O146="","Создать или назначить посадочную страницу","Оптимизировать страницу и усилить содержание"),IF(Y146="Средний","Включить в контент-план","Наблюдать или отложить")))))))</s:f>
        <s:v/>
      </s:c>
    </s:row>
    <s:row r="147" ht="22.5" customHeight="1">
      <s:c r="A147" s="70" t="str">
        <s:f t="shared" si="1"/>
        <s:v/>
      </s:c>
      <s:c r="B147" s="71"/>
      <s:c r="C147" s="71"/>
      <s:c r="D147" s="71"/>
      <s:c r="E147" s="95"/>
      <s:c r="F147" s="77" t="str">
        <s:f>IF(ISBLANK(E147),"",IF(E147&gt;='04_Настройки'!$B$11,"ВЧ",IF(E147&gt;='04_Настройки'!$B$12,"СЧ","НЧ")))</s:f>
      </s:c>
      <s:c r="G147" s="78"/>
      <s:c r="H147" s="78"/>
      <s:c r="I147" s="80" t="str">
        <s:f t="shared" si="2"/>
        <s:v/>
      </s:c>
      <s:c r="J147" s="78"/>
      <s:c r="K147" s="81"/>
      <s:c r="L147" s="78"/>
      <s:c r="M147" s="78"/>
      <s:c r="N147" s="78"/>
      <s:c r="O147" s="83"/>
      <s:c r="P147" s="84"/>
      <s:c r="Q147" s="84"/>
      <s:c r="R147" s="77" t="str">
        <s:f t="shared" si="3"/>
        <s:v/>
      </s:c>
      <s:c r="S147" s="85" t="str">
        <s:f t="shared" si="4"/>
        <s:v/>
      </s:c>
      <s:c r="T147" s="85" t="str">
        <s:f t="shared" si="5"/>
        <s:v/>
      </s:c>
      <s:c r="U147" s="85" t="str">
        <s:f>IF(OR(B147="",G147=""),"",ROUND(MAX(0,MIN(100,(G147-IF(J147="",'04_Настройки'!$B$14,J147))/(100-IF(J147="",'04_Настройки'!$B$14,J147))*100)),1))</s:f>
        <s:v/>
      </s:c>
      <s:c r="V147" s="85" t="str">
        <s:f t="shared" si="6"/>
        <s:v/>
      </s:c>
      <s:c r="W147" s="88" t="str">
        <s:f t="shared" si="7"/>
        <s:v/>
      </s:c>
      <s:c r="X147" s="85" t="str">
        <s:f>IF(B147="","",IF(W147&lt;'04_Настройки'!$B$26,"",ROUND((IF(ISBLANK(T147),0,T147*'04_Настройки'!$B$16)+IF(ISBLANK(U147),0,U147*'04_Настройки'!$B$17)+IF(ISBLANK(V147),0,V147*'04_Настройки'!$B$18)+IF(ISBLANK(M147),0,M147/5*100*'04_Настройки'!$B$19)+IF(ISBLANK(N147),0,N147/5*100*'04_Настройки'!$B$20))/(IF(ISBLANK(T147),0,'04_Настройки'!$B$16)+IF(ISBLANK(U147),0,'04_Настройки'!$B$17)+IF(ISBLANK(V147),0,'04_Настройки'!$B$18)+IF(ISBLANK(M147),0,'04_Настройки'!$B$19)+IF(ISBLANK(N147),0,'04_Настройки'!$B$20)),1)))</s:f>
        <s:v/>
      </s:c>
      <s:c r="Y147" s="77" t="str">
        <s:f>IF(B147="","",IF(ISBLANK(X147),"Недостаточно данных",IF(X147&gt;='04_Настройки'!$B$24,"Высокий",IF(X147&gt;='04_Настройки'!$B$25,"Средний","Низкий"))))</s:f>
        <s:v/>
      </s:c>
      <s:c r="Z147" s="80">
        <s:f t="shared" si="8"/>
        <s:v>137</s:v>
      </s:c>
      <s:c r="AA147" s="93" t="str">
        <s:f>IF(B147="","",IF(S147&gt;1,"Проверить и объединить дубли",IF(W147&lt;'04_Настройки'!$B$26,"Дополнить исходные данные",IF(AND(M147&lt;&gt;"",M147&lt;=2),"Проверить соответствие запросу и бизнесу",IF(AND(G147&lt;&gt;"",G147&lt;=IF(J147="",'04_Настройки'!$B$14,J147)),"Удерживать позицию и обновлять контент",IF(Y147="Высокий",IF(O147="","Создать или назначить посадочную страницу","Оптимизировать страницу и усилить содержание"),IF(Y147="Средний","Включить в контент-план","Наблюдать или отложить")))))))</s:f>
        <s:v/>
      </s:c>
    </s:row>
    <s:row r="148" ht="22.5" customHeight="1">
      <s:c r="A148" s="70" t="str">
        <s:f t="shared" si="1"/>
        <s:v/>
      </s:c>
      <s:c r="B148" s="71"/>
      <s:c r="C148" s="71"/>
      <s:c r="D148" s="71"/>
      <s:c r="E148" s="95"/>
      <s:c r="F148" s="77" t="str">
        <s:f>IF(ISBLANK(E148),"",IF(E148&gt;='04_Настройки'!$B$11,"ВЧ",IF(E148&gt;='04_Настройки'!$B$12,"СЧ","НЧ")))</s:f>
      </s:c>
      <s:c r="G148" s="78"/>
      <s:c r="H148" s="78"/>
      <s:c r="I148" s="80" t="str">
        <s:f t="shared" si="2"/>
        <s:v/>
      </s:c>
      <s:c r="J148" s="78"/>
      <s:c r="K148" s="81"/>
      <s:c r="L148" s="78"/>
      <s:c r="M148" s="78"/>
      <s:c r="N148" s="78"/>
      <s:c r="O148" s="83"/>
      <s:c r="P148" s="84"/>
      <s:c r="Q148" s="84"/>
      <s:c r="R148" s="77" t="str">
        <s:f t="shared" si="3"/>
        <s:v/>
      </s:c>
      <s:c r="S148" s="85" t="str">
        <s:f t="shared" si="4"/>
        <s:v/>
      </s:c>
      <s:c r="T148" s="85" t="str">
        <s:f t="shared" si="5"/>
        <s:v/>
      </s:c>
      <s:c r="U148" s="85" t="str">
        <s:f>IF(OR(B148="",G148=""),"",ROUND(MAX(0,MIN(100,(G148-IF(J148="",'04_Настройки'!$B$14,J148))/(100-IF(J148="",'04_Настройки'!$B$14,J148))*100)),1))</s:f>
        <s:v/>
      </s:c>
      <s:c r="V148" s="85" t="str">
        <s:f t="shared" si="6"/>
        <s:v/>
      </s:c>
      <s:c r="W148" s="88" t="str">
        <s:f t="shared" si="7"/>
        <s:v/>
      </s:c>
      <s:c r="X148" s="85" t="str">
        <s:f>IF(B148="","",IF(W148&lt;'04_Настройки'!$B$26,"",ROUND((IF(ISBLANK(T148),0,T148*'04_Настройки'!$B$16)+IF(ISBLANK(U148),0,U148*'04_Настройки'!$B$17)+IF(ISBLANK(V148),0,V148*'04_Настройки'!$B$18)+IF(ISBLANK(M148),0,M148/5*100*'04_Настройки'!$B$19)+IF(ISBLANK(N148),0,N148/5*100*'04_Настройки'!$B$20))/(IF(ISBLANK(T148),0,'04_Настройки'!$B$16)+IF(ISBLANK(U148),0,'04_Настройки'!$B$17)+IF(ISBLANK(V148),0,'04_Настройки'!$B$18)+IF(ISBLANK(M148),0,'04_Настройки'!$B$19)+IF(ISBLANK(N148),0,'04_Настройки'!$B$20)),1)))</s:f>
        <s:v/>
      </s:c>
      <s:c r="Y148" s="77" t="str">
        <s:f>IF(B148="","",IF(ISBLANK(X148),"Недостаточно данных",IF(X148&gt;='04_Настройки'!$B$24,"Высокий",IF(X148&gt;='04_Настройки'!$B$25,"Средний","Низкий"))))</s:f>
        <s:v/>
      </s:c>
      <s:c r="Z148" s="80">
        <s:f t="shared" si="8"/>
        <s:v>138</s:v>
      </s:c>
      <s:c r="AA148" s="93" t="str">
        <s:f>IF(B148="","",IF(S148&gt;1,"Проверить и объединить дубли",IF(W148&lt;'04_Настройки'!$B$26,"Дополнить исходные данные",IF(AND(M148&lt;&gt;"",M148&lt;=2),"Проверить соответствие запросу и бизнесу",IF(AND(G148&lt;&gt;"",G148&lt;=IF(J148="",'04_Настройки'!$B$14,J148)),"Удерживать позицию и обновлять контент",IF(Y148="Высокий",IF(O148="","Создать или назначить посадочную страницу","Оптимизировать страницу и усилить содержание"),IF(Y148="Средний","Включить в контент-план","Наблюдать или отложить")))))))</s:f>
        <s:v/>
      </s:c>
    </s:row>
    <s:row r="149" ht="22.5" customHeight="1">
      <s:c r="A149" s="70" t="str">
        <s:f t="shared" si="1"/>
        <s:v/>
      </s:c>
      <s:c r="B149" s="71"/>
      <s:c r="C149" s="71"/>
      <s:c r="D149" s="71"/>
      <s:c r="E149" s="95"/>
      <s:c r="F149" s="77" t="str">
        <s:f>IF(ISBLANK(E149),"",IF(E149&gt;='04_Настройки'!$B$11,"ВЧ",IF(E149&gt;='04_Настройки'!$B$12,"СЧ","НЧ")))</s:f>
      </s:c>
      <s:c r="G149" s="78"/>
      <s:c r="H149" s="78"/>
      <s:c r="I149" s="80" t="str">
        <s:f t="shared" si="2"/>
        <s:v/>
      </s:c>
      <s:c r="J149" s="78"/>
      <s:c r="K149" s="81"/>
      <s:c r="L149" s="78"/>
      <s:c r="M149" s="78"/>
      <s:c r="N149" s="78"/>
      <s:c r="O149" s="83"/>
      <s:c r="P149" s="84"/>
      <s:c r="Q149" s="84"/>
      <s:c r="R149" s="77" t="str">
        <s:f t="shared" si="3"/>
        <s:v/>
      </s:c>
      <s:c r="S149" s="85" t="str">
        <s:f t="shared" si="4"/>
        <s:v/>
      </s:c>
      <s:c r="T149" s="85" t="str">
        <s:f t="shared" si="5"/>
        <s:v/>
      </s:c>
      <s:c r="U149" s="85" t="str">
        <s:f>IF(OR(B149="",G149=""),"",ROUND(MAX(0,MIN(100,(G149-IF(J149="",'04_Настройки'!$B$14,J149))/(100-IF(J149="",'04_Настройки'!$B$14,J149))*100)),1))</s:f>
        <s:v/>
      </s:c>
      <s:c r="V149" s="85" t="str">
        <s:f t="shared" si="6"/>
        <s:v/>
      </s:c>
      <s:c r="W149" s="88" t="str">
        <s:f t="shared" si="7"/>
        <s:v/>
      </s:c>
      <s:c r="X149" s="85" t="str">
        <s:f>IF(B149="","",IF(W149&lt;'04_Настройки'!$B$26,"",ROUND((IF(ISBLANK(T149),0,T149*'04_Настройки'!$B$16)+IF(ISBLANK(U149),0,U149*'04_Настройки'!$B$17)+IF(ISBLANK(V149),0,V149*'04_Настройки'!$B$18)+IF(ISBLANK(M149),0,M149/5*100*'04_Настройки'!$B$19)+IF(ISBLANK(N149),0,N149/5*100*'04_Настройки'!$B$20))/(IF(ISBLANK(T149),0,'04_Настройки'!$B$16)+IF(ISBLANK(U149),0,'04_Настройки'!$B$17)+IF(ISBLANK(V149),0,'04_Настройки'!$B$18)+IF(ISBLANK(M149),0,'04_Настройки'!$B$19)+IF(ISBLANK(N149),0,'04_Настройки'!$B$20)),1)))</s:f>
        <s:v/>
      </s:c>
      <s:c r="Y149" s="77" t="str">
        <s:f>IF(B149="","",IF(ISBLANK(X149),"Недостаточно данных",IF(X149&gt;='04_Настройки'!$B$24,"Высокий",IF(X149&gt;='04_Настройки'!$B$25,"Средний","Низкий"))))</s:f>
        <s:v/>
      </s:c>
      <s:c r="Z149" s="80">
        <s:f t="shared" si="8"/>
        <s:v>139</s:v>
      </s:c>
      <s:c r="AA149" s="93" t="str">
        <s:f>IF(B149="","",IF(S149&gt;1,"Проверить и объединить дубли",IF(W149&lt;'04_Настройки'!$B$26,"Дополнить исходные данные",IF(AND(M149&lt;&gt;"",M149&lt;=2),"Проверить соответствие запросу и бизнесу",IF(AND(G149&lt;&gt;"",G149&lt;=IF(J149="",'04_Настройки'!$B$14,J149)),"Удерживать позицию и обновлять контент",IF(Y149="Высокий",IF(O149="","Создать или назначить посадочную страницу","Оптимизировать страницу и усилить содержание"),IF(Y149="Средний","Включить в контент-план","Наблюдать или отложить")))))))</s:f>
        <s:v/>
      </s:c>
    </s:row>
    <s:row r="150" ht="22.5" customHeight="1">
      <s:c r="A150" s="70" t="str">
        <s:f t="shared" si="1"/>
        <s:v/>
      </s:c>
      <s:c r="B150" s="71"/>
      <s:c r="C150" s="71"/>
      <s:c r="D150" s="71"/>
      <s:c r="E150" s="95"/>
      <s:c r="F150" s="77" t="str">
        <s:f>IF(ISBLANK(E150),"",IF(E150&gt;='04_Настройки'!$B$11,"ВЧ",IF(E150&gt;='04_Настройки'!$B$12,"СЧ","НЧ")))</s:f>
      </s:c>
      <s:c r="G150" s="78"/>
      <s:c r="H150" s="78"/>
      <s:c r="I150" s="80" t="str">
        <s:f t="shared" si="2"/>
        <s:v/>
      </s:c>
      <s:c r="J150" s="78"/>
      <s:c r="K150" s="81"/>
      <s:c r="L150" s="78"/>
      <s:c r="M150" s="78"/>
      <s:c r="N150" s="78"/>
      <s:c r="O150" s="83"/>
      <s:c r="P150" s="84"/>
      <s:c r="Q150" s="84"/>
      <s:c r="R150" s="77" t="str">
        <s:f t="shared" si="3"/>
        <s:v/>
      </s:c>
      <s:c r="S150" s="85" t="str">
        <s:f t="shared" si="4"/>
        <s:v/>
      </s:c>
      <s:c r="T150" s="85" t="str">
        <s:f t="shared" si="5"/>
        <s:v/>
      </s:c>
      <s:c r="U150" s="85" t="str">
        <s:f>IF(OR(B150="",G150=""),"",ROUND(MAX(0,MIN(100,(G150-IF(J150="",'04_Настройки'!$B$14,J150))/(100-IF(J150="",'04_Настройки'!$B$14,J150))*100)),1))</s:f>
        <s:v/>
      </s:c>
      <s:c r="V150" s="85" t="str">
        <s:f t="shared" si="6"/>
        <s:v/>
      </s:c>
      <s:c r="W150" s="88" t="str">
        <s:f t="shared" si="7"/>
        <s:v/>
      </s:c>
      <s:c r="X150" s="85" t="str">
        <s:f>IF(B150="","",IF(W150&lt;'04_Настройки'!$B$26,"",ROUND((IF(ISBLANK(T150),0,T150*'04_Настройки'!$B$16)+IF(ISBLANK(U150),0,U150*'04_Настройки'!$B$17)+IF(ISBLANK(V150),0,V150*'04_Настройки'!$B$18)+IF(ISBLANK(M150),0,M150/5*100*'04_Настройки'!$B$19)+IF(ISBLANK(N150),0,N150/5*100*'04_Настройки'!$B$20))/(IF(ISBLANK(T150),0,'04_Настройки'!$B$16)+IF(ISBLANK(U150),0,'04_Настройки'!$B$17)+IF(ISBLANK(V150),0,'04_Настройки'!$B$18)+IF(ISBLANK(M150),0,'04_Настройки'!$B$19)+IF(ISBLANK(N150),0,'04_Настройки'!$B$20)),1)))</s:f>
        <s:v/>
      </s:c>
      <s:c r="Y150" s="77" t="str">
        <s:f>IF(B150="","",IF(ISBLANK(X150),"Недостаточно данных",IF(X150&gt;='04_Настройки'!$B$24,"Высокий",IF(X150&gt;='04_Настройки'!$B$25,"Средний","Низкий"))))</s:f>
        <s:v/>
      </s:c>
      <s:c r="Z150" s="80">
        <s:f t="shared" si="8"/>
        <s:v>140</s:v>
      </s:c>
      <s:c r="AA150" s="93" t="str">
        <s:f>IF(B150="","",IF(S150&gt;1,"Проверить и объединить дубли",IF(W150&lt;'04_Настройки'!$B$26,"Дополнить исходные данные",IF(AND(M150&lt;&gt;"",M150&lt;=2),"Проверить соответствие запросу и бизнесу",IF(AND(G150&lt;&gt;"",G150&lt;=IF(J150="",'04_Настройки'!$B$14,J150)),"Удерживать позицию и обновлять контент",IF(Y150="Высокий",IF(O150="","Создать или назначить посадочную страницу","Оптимизировать страницу и усилить содержание"),IF(Y150="Средний","Включить в контент-план","Наблюдать или отложить")))))))</s:f>
        <s:v/>
      </s:c>
    </s:row>
    <s:row r="151" ht="22.5" customHeight="1">
      <s:c r="A151" s="70" t="str">
        <s:f t="shared" si="1"/>
        <s:v/>
      </s:c>
      <s:c r="B151" s="71"/>
      <s:c r="C151" s="71"/>
      <s:c r="D151" s="71"/>
      <s:c r="E151" s="95"/>
      <s:c r="F151" s="77" t="str">
        <s:f>IF(ISBLANK(E151),"",IF(E151&gt;='04_Настройки'!$B$11,"ВЧ",IF(E151&gt;='04_Настройки'!$B$12,"СЧ","НЧ")))</s:f>
      </s:c>
      <s:c r="G151" s="78"/>
      <s:c r="H151" s="78"/>
      <s:c r="I151" s="80" t="str">
        <s:f t="shared" si="2"/>
        <s:v/>
      </s:c>
      <s:c r="J151" s="78"/>
      <s:c r="K151" s="81"/>
      <s:c r="L151" s="78"/>
      <s:c r="M151" s="78"/>
      <s:c r="N151" s="78"/>
      <s:c r="O151" s="83"/>
      <s:c r="P151" s="84"/>
      <s:c r="Q151" s="84"/>
      <s:c r="R151" s="77" t="str">
        <s:f t="shared" si="3"/>
        <s:v/>
      </s:c>
      <s:c r="S151" s="85" t="str">
        <s:f t="shared" si="4"/>
        <s:v/>
      </s:c>
      <s:c r="T151" s="85" t="str">
        <s:f t="shared" si="5"/>
        <s:v/>
      </s:c>
      <s:c r="U151" s="85" t="str">
        <s:f>IF(OR(B151="",G151=""),"",ROUND(MAX(0,MIN(100,(G151-IF(J151="",'04_Настройки'!$B$14,J151))/(100-IF(J151="",'04_Настройки'!$B$14,J151))*100)),1))</s:f>
        <s:v/>
      </s:c>
      <s:c r="V151" s="85" t="str">
        <s:f t="shared" si="6"/>
        <s:v/>
      </s:c>
      <s:c r="W151" s="88" t="str">
        <s:f t="shared" si="7"/>
        <s:v/>
      </s:c>
      <s:c r="X151" s="85" t="str">
        <s:f>IF(B151="","",IF(W151&lt;'04_Настройки'!$B$26,"",ROUND((IF(ISBLANK(T151),0,T151*'04_Настройки'!$B$16)+IF(ISBLANK(U151),0,U151*'04_Настройки'!$B$17)+IF(ISBLANK(V151),0,V151*'04_Настройки'!$B$18)+IF(ISBLANK(M151),0,M151/5*100*'04_Настройки'!$B$19)+IF(ISBLANK(N151),0,N151/5*100*'04_Настройки'!$B$20))/(IF(ISBLANK(T151),0,'04_Настройки'!$B$16)+IF(ISBLANK(U151),0,'04_Настройки'!$B$17)+IF(ISBLANK(V151),0,'04_Настройки'!$B$18)+IF(ISBLANK(M151),0,'04_Настройки'!$B$19)+IF(ISBLANK(N151),0,'04_Настройки'!$B$20)),1)))</s:f>
        <s:v/>
      </s:c>
      <s:c r="Y151" s="77" t="str">
        <s:f>IF(B151="","",IF(ISBLANK(X151),"Недостаточно данных",IF(X151&gt;='04_Настройки'!$B$24,"Высокий",IF(X151&gt;='04_Настройки'!$B$25,"Средний","Низкий"))))</s:f>
        <s:v/>
      </s:c>
      <s:c r="Z151" s="80">
        <s:f t="shared" si="8"/>
        <s:v>141</s:v>
      </s:c>
      <s:c r="AA151" s="93" t="str">
        <s:f>IF(B151="","",IF(S151&gt;1,"Проверить и объединить дубли",IF(W151&lt;'04_Настройки'!$B$26,"Дополнить исходные данные",IF(AND(M151&lt;&gt;"",M151&lt;=2),"Проверить соответствие запросу и бизнесу",IF(AND(G151&lt;&gt;"",G151&lt;=IF(J151="",'04_Настройки'!$B$14,J151)),"Удерживать позицию и обновлять контент",IF(Y151="Высокий",IF(O151="","Создать или назначить посадочную страницу","Оптимизировать страницу и усилить содержание"),IF(Y151="Средний","Включить в контент-план","Наблюдать или отложить")))))))</s:f>
        <s:v/>
      </s:c>
    </s:row>
    <s:row r="152" ht="22.5" customHeight="1">
      <s:c r="A152" s="70" t="str">
        <s:f t="shared" si="1"/>
        <s:v/>
      </s:c>
      <s:c r="B152" s="71"/>
      <s:c r="C152" s="71"/>
      <s:c r="D152" s="71"/>
      <s:c r="E152" s="95"/>
      <s:c r="F152" s="77" t="str">
        <s:f>IF(ISBLANK(E152),"",IF(E152&gt;='04_Настройки'!$B$11,"ВЧ",IF(E152&gt;='04_Настройки'!$B$12,"СЧ","НЧ")))</s:f>
      </s:c>
      <s:c r="G152" s="78"/>
      <s:c r="H152" s="78"/>
      <s:c r="I152" s="80" t="str">
        <s:f t="shared" si="2"/>
        <s:v/>
      </s:c>
      <s:c r="J152" s="78"/>
      <s:c r="K152" s="81"/>
      <s:c r="L152" s="78"/>
      <s:c r="M152" s="78"/>
      <s:c r="N152" s="78"/>
      <s:c r="O152" s="83"/>
      <s:c r="P152" s="84"/>
      <s:c r="Q152" s="84"/>
      <s:c r="R152" s="77" t="str">
        <s:f t="shared" si="3"/>
        <s:v/>
      </s:c>
      <s:c r="S152" s="85" t="str">
        <s:f t="shared" si="4"/>
        <s:v/>
      </s:c>
      <s:c r="T152" s="85" t="str">
        <s:f t="shared" si="5"/>
        <s:v/>
      </s:c>
      <s:c r="U152" s="85" t="str">
        <s:f>IF(OR(B152="",G152=""),"",ROUND(MAX(0,MIN(100,(G152-IF(J152="",'04_Настройки'!$B$14,J152))/(100-IF(J152="",'04_Настройки'!$B$14,J152))*100)),1))</s:f>
        <s:v/>
      </s:c>
      <s:c r="V152" s="85" t="str">
        <s:f t="shared" si="6"/>
        <s:v/>
      </s:c>
      <s:c r="W152" s="88" t="str">
        <s:f t="shared" si="7"/>
        <s:v/>
      </s:c>
      <s:c r="X152" s="85" t="str">
        <s:f>IF(B152="","",IF(W152&lt;'04_Настройки'!$B$26,"",ROUND((IF(ISBLANK(T152),0,T152*'04_Настройки'!$B$16)+IF(ISBLANK(U152),0,U152*'04_Настройки'!$B$17)+IF(ISBLANK(V152),0,V152*'04_Настройки'!$B$18)+IF(ISBLANK(M152),0,M152/5*100*'04_Настройки'!$B$19)+IF(ISBLANK(N152),0,N152/5*100*'04_Настройки'!$B$20))/(IF(ISBLANK(T152),0,'04_Настройки'!$B$16)+IF(ISBLANK(U152),0,'04_Настройки'!$B$17)+IF(ISBLANK(V152),0,'04_Настройки'!$B$18)+IF(ISBLANK(M152),0,'04_Настройки'!$B$19)+IF(ISBLANK(N152),0,'04_Настройки'!$B$20)),1)))</s:f>
        <s:v/>
      </s:c>
      <s:c r="Y152" s="77" t="str">
        <s:f>IF(B152="","",IF(ISBLANK(X152),"Недостаточно данных",IF(X152&gt;='04_Настройки'!$B$24,"Высокий",IF(X152&gt;='04_Настройки'!$B$25,"Средний","Низкий"))))</s:f>
        <s:v/>
      </s:c>
      <s:c r="Z152" s="80">
        <s:f t="shared" si="8"/>
        <s:v>142</s:v>
      </s:c>
      <s:c r="AA152" s="93" t="str">
        <s:f>IF(B152="","",IF(S152&gt;1,"Проверить и объединить дубли",IF(W152&lt;'04_Настройки'!$B$26,"Дополнить исходные данные",IF(AND(M152&lt;&gt;"",M152&lt;=2),"Проверить соответствие запросу и бизнесу",IF(AND(G152&lt;&gt;"",G152&lt;=IF(J152="",'04_Настройки'!$B$14,J152)),"Удерживать позицию и обновлять контент",IF(Y152="Высокий",IF(O152="","Создать или назначить посадочную страницу","Оптимизировать страницу и усилить содержание"),IF(Y152="Средний","Включить в контент-план","Наблюдать или отложить")))))))</s:f>
        <s:v/>
      </s:c>
    </s:row>
    <s:row r="153" ht="22.5" customHeight="1">
      <s:c r="A153" s="70" t="str">
        <s:f t="shared" si="1"/>
        <s:v/>
      </s:c>
      <s:c r="B153" s="71"/>
      <s:c r="C153" s="71"/>
      <s:c r="D153" s="71"/>
      <s:c r="E153" s="95"/>
      <s:c r="F153" s="77" t="str">
        <s:f>IF(ISBLANK(E153),"",IF(E153&gt;='04_Настройки'!$B$11,"ВЧ",IF(E153&gt;='04_Настройки'!$B$12,"СЧ","НЧ")))</s:f>
      </s:c>
      <s:c r="G153" s="78"/>
      <s:c r="H153" s="78"/>
      <s:c r="I153" s="80" t="str">
        <s:f t="shared" si="2"/>
        <s:v/>
      </s:c>
      <s:c r="J153" s="78"/>
      <s:c r="K153" s="81"/>
      <s:c r="L153" s="78"/>
      <s:c r="M153" s="78"/>
      <s:c r="N153" s="78"/>
      <s:c r="O153" s="83"/>
      <s:c r="P153" s="84"/>
      <s:c r="Q153" s="84"/>
      <s:c r="R153" s="77" t="str">
        <s:f t="shared" si="3"/>
        <s:v/>
      </s:c>
      <s:c r="S153" s="85" t="str">
        <s:f t="shared" si="4"/>
        <s:v/>
      </s:c>
      <s:c r="T153" s="85" t="str">
        <s:f t="shared" si="5"/>
        <s:v/>
      </s:c>
      <s:c r="U153" s="85" t="str">
        <s:f>IF(OR(B153="",G153=""),"",ROUND(MAX(0,MIN(100,(G153-IF(J153="",'04_Настройки'!$B$14,J153))/(100-IF(J153="",'04_Настройки'!$B$14,J153))*100)),1))</s:f>
        <s:v/>
      </s:c>
      <s:c r="V153" s="85" t="str">
        <s:f t="shared" si="6"/>
        <s:v/>
      </s:c>
      <s:c r="W153" s="88" t="str">
        <s:f t="shared" si="7"/>
        <s:v/>
      </s:c>
      <s:c r="X153" s="85" t="str">
        <s:f>IF(B153="","",IF(W153&lt;'04_Настройки'!$B$26,"",ROUND((IF(ISBLANK(T153),0,T153*'04_Настройки'!$B$16)+IF(ISBLANK(U153),0,U153*'04_Настройки'!$B$17)+IF(ISBLANK(V153),0,V153*'04_Настройки'!$B$18)+IF(ISBLANK(M153),0,M153/5*100*'04_Настройки'!$B$19)+IF(ISBLANK(N153),0,N153/5*100*'04_Настройки'!$B$20))/(IF(ISBLANK(T153),0,'04_Настройки'!$B$16)+IF(ISBLANK(U153),0,'04_Настройки'!$B$17)+IF(ISBLANK(V153),0,'04_Настройки'!$B$18)+IF(ISBLANK(M153),0,'04_Настройки'!$B$19)+IF(ISBLANK(N153),0,'04_Настройки'!$B$20)),1)))</s:f>
        <s:v/>
      </s:c>
      <s:c r="Y153" s="77" t="str">
        <s:f>IF(B153="","",IF(ISBLANK(X153),"Недостаточно данных",IF(X153&gt;='04_Настройки'!$B$24,"Высокий",IF(X153&gt;='04_Настройки'!$B$25,"Средний","Низкий"))))</s:f>
        <s:v/>
      </s:c>
      <s:c r="Z153" s="80">
        <s:f t="shared" si="8"/>
        <s:v>143</s:v>
      </s:c>
      <s:c r="AA153" s="93" t="str">
        <s:f>IF(B153="","",IF(S153&gt;1,"Проверить и объединить дубли",IF(W153&lt;'04_Настройки'!$B$26,"Дополнить исходные данные",IF(AND(M153&lt;&gt;"",M153&lt;=2),"Проверить соответствие запросу и бизнесу",IF(AND(G153&lt;&gt;"",G153&lt;=IF(J153="",'04_Настройки'!$B$14,J153)),"Удерживать позицию и обновлять контент",IF(Y153="Высокий",IF(O153="","Создать или назначить посадочную страницу","Оптимизировать страницу и усилить содержание"),IF(Y153="Средний","Включить в контент-план","Наблюдать или отложить")))))))</s:f>
        <s:v/>
      </s:c>
    </s:row>
    <s:row r="154" ht="22.5" customHeight="1">
      <s:c r="A154" s="70" t="str">
        <s:f t="shared" si="1"/>
        <s:v/>
      </s:c>
      <s:c r="B154" s="71"/>
      <s:c r="C154" s="71"/>
      <s:c r="D154" s="71"/>
      <s:c r="E154" s="95"/>
      <s:c r="F154" s="77" t="str">
        <s:f>IF(ISBLANK(E154),"",IF(E154&gt;='04_Настройки'!$B$11,"ВЧ",IF(E154&gt;='04_Настройки'!$B$12,"СЧ","НЧ")))</s:f>
      </s:c>
      <s:c r="G154" s="78"/>
      <s:c r="H154" s="78"/>
      <s:c r="I154" s="80" t="str">
        <s:f t="shared" si="2"/>
        <s:v/>
      </s:c>
      <s:c r="J154" s="78"/>
      <s:c r="K154" s="81"/>
      <s:c r="L154" s="78"/>
      <s:c r="M154" s="78"/>
      <s:c r="N154" s="78"/>
      <s:c r="O154" s="83"/>
      <s:c r="P154" s="84"/>
      <s:c r="Q154" s="84"/>
      <s:c r="R154" s="77" t="str">
        <s:f t="shared" si="3"/>
        <s:v/>
      </s:c>
      <s:c r="S154" s="85" t="str">
        <s:f t="shared" si="4"/>
        <s:v/>
      </s:c>
      <s:c r="T154" s="85" t="str">
        <s:f t="shared" si="5"/>
        <s:v/>
      </s:c>
      <s:c r="U154" s="85" t="str">
        <s:f>IF(OR(B154="",G154=""),"",ROUND(MAX(0,MIN(100,(G154-IF(J154="",'04_Настройки'!$B$14,J154))/(100-IF(J154="",'04_Настройки'!$B$14,J154))*100)),1))</s:f>
        <s:v/>
      </s:c>
      <s:c r="V154" s="85" t="str">
        <s:f t="shared" si="6"/>
        <s:v/>
      </s:c>
      <s:c r="W154" s="88" t="str">
        <s:f t="shared" si="7"/>
        <s:v/>
      </s:c>
      <s:c r="X154" s="85" t="str">
        <s:f>IF(B154="","",IF(W154&lt;'04_Настройки'!$B$26,"",ROUND((IF(ISBLANK(T154),0,T154*'04_Настройки'!$B$16)+IF(ISBLANK(U154),0,U154*'04_Настройки'!$B$17)+IF(ISBLANK(V154),0,V154*'04_Настройки'!$B$18)+IF(ISBLANK(M154),0,M154/5*100*'04_Настройки'!$B$19)+IF(ISBLANK(N154),0,N154/5*100*'04_Настройки'!$B$20))/(IF(ISBLANK(T154),0,'04_Настройки'!$B$16)+IF(ISBLANK(U154),0,'04_Настройки'!$B$17)+IF(ISBLANK(V154),0,'04_Настройки'!$B$18)+IF(ISBLANK(M154),0,'04_Настройки'!$B$19)+IF(ISBLANK(N154),0,'04_Настройки'!$B$20)),1)))</s:f>
        <s:v/>
      </s:c>
      <s:c r="Y154" s="77" t="str">
        <s:f>IF(B154="","",IF(ISBLANK(X154),"Недостаточно данных",IF(X154&gt;='04_Настройки'!$B$24,"Высокий",IF(X154&gt;='04_Настройки'!$B$25,"Средний","Низкий"))))</s:f>
        <s:v/>
      </s:c>
      <s:c r="Z154" s="80">
        <s:f t="shared" si="8"/>
        <s:v>144</s:v>
      </s:c>
      <s:c r="AA154" s="93" t="str">
        <s:f>IF(B154="","",IF(S154&gt;1,"Проверить и объединить дубли",IF(W154&lt;'04_Настройки'!$B$26,"Дополнить исходные данные",IF(AND(M154&lt;&gt;"",M154&lt;=2),"Проверить соответствие запросу и бизнесу",IF(AND(G154&lt;&gt;"",G154&lt;=IF(J154="",'04_Настройки'!$B$14,J154)),"Удерживать позицию и обновлять контент",IF(Y154="Высокий",IF(O154="","Создать или назначить посадочную страницу","Оптимизировать страницу и усилить содержание"),IF(Y154="Средний","Включить в контент-план","Наблюдать или отложить")))))))</s:f>
        <s:v/>
      </s:c>
    </s:row>
    <s:row r="155" ht="22.5" customHeight="1">
      <s:c r="A155" s="70" t="str">
        <s:f t="shared" si="1"/>
        <s:v/>
      </s:c>
      <s:c r="B155" s="71"/>
      <s:c r="C155" s="71"/>
      <s:c r="D155" s="71"/>
      <s:c r="E155" s="95"/>
      <s:c r="F155" s="77" t="str">
        <s:f>IF(ISBLANK(E155),"",IF(E155&gt;='04_Настройки'!$B$11,"ВЧ",IF(E155&gt;='04_Настройки'!$B$12,"СЧ","НЧ")))</s:f>
      </s:c>
      <s:c r="G155" s="78"/>
      <s:c r="H155" s="78"/>
      <s:c r="I155" s="80" t="str">
        <s:f t="shared" si="2"/>
        <s:v/>
      </s:c>
      <s:c r="J155" s="78"/>
      <s:c r="K155" s="81"/>
      <s:c r="L155" s="78"/>
      <s:c r="M155" s="78"/>
      <s:c r="N155" s="78"/>
      <s:c r="O155" s="83"/>
      <s:c r="P155" s="84"/>
      <s:c r="Q155" s="84"/>
      <s:c r="R155" s="77" t="str">
        <s:f t="shared" si="3"/>
        <s:v/>
      </s:c>
      <s:c r="S155" s="85" t="str">
        <s:f t="shared" si="4"/>
        <s:v/>
      </s:c>
      <s:c r="T155" s="85" t="str">
        <s:f t="shared" si="5"/>
        <s:v/>
      </s:c>
      <s:c r="U155" s="85" t="str">
        <s:f>IF(OR(B155="",G155=""),"",ROUND(MAX(0,MIN(100,(G155-IF(J155="",'04_Настройки'!$B$14,J155))/(100-IF(J155="",'04_Настройки'!$B$14,J155))*100)),1))</s:f>
        <s:v/>
      </s:c>
      <s:c r="V155" s="85" t="str">
        <s:f t="shared" si="6"/>
        <s:v/>
      </s:c>
      <s:c r="W155" s="88" t="str">
        <s:f t="shared" si="7"/>
        <s:v/>
      </s:c>
      <s:c r="X155" s="85" t="str">
        <s:f>IF(B155="","",IF(W155&lt;'04_Настройки'!$B$26,"",ROUND((IF(ISBLANK(T155),0,T155*'04_Настройки'!$B$16)+IF(ISBLANK(U155),0,U155*'04_Настройки'!$B$17)+IF(ISBLANK(V155),0,V155*'04_Настройки'!$B$18)+IF(ISBLANK(M155),0,M155/5*100*'04_Настройки'!$B$19)+IF(ISBLANK(N155),0,N155/5*100*'04_Настройки'!$B$20))/(IF(ISBLANK(T155),0,'04_Настройки'!$B$16)+IF(ISBLANK(U155),0,'04_Настройки'!$B$17)+IF(ISBLANK(V155),0,'04_Настройки'!$B$18)+IF(ISBLANK(M155),0,'04_Настройки'!$B$19)+IF(ISBLANK(N155),0,'04_Настройки'!$B$20)),1)))</s:f>
        <s:v/>
      </s:c>
      <s:c r="Y155" s="77" t="str">
        <s:f>IF(B155="","",IF(ISBLANK(X155),"Недостаточно данных",IF(X155&gt;='04_Настройки'!$B$24,"Высокий",IF(X155&gt;='04_Настройки'!$B$25,"Средний","Низкий"))))</s:f>
        <s:v/>
      </s:c>
      <s:c r="Z155" s="80">
        <s:f t="shared" si="8"/>
        <s:v>145</s:v>
      </s:c>
      <s:c r="AA155" s="93" t="str">
        <s:f>IF(B155="","",IF(S155&gt;1,"Проверить и объединить дубли",IF(W155&lt;'04_Настройки'!$B$26,"Дополнить исходные данные",IF(AND(M155&lt;&gt;"",M155&lt;=2),"Проверить соответствие запросу и бизнесу",IF(AND(G155&lt;&gt;"",G155&lt;=IF(J155="",'04_Настройки'!$B$14,J155)),"Удерживать позицию и обновлять контент",IF(Y155="Высокий",IF(O155="","Создать или назначить посадочную страницу","Оптимизировать страницу и усилить содержание"),IF(Y155="Средний","Включить в контент-план","Наблюдать или отложить")))))))</s:f>
        <s:v/>
      </s:c>
    </s:row>
    <s:row r="156" ht="22.5" customHeight="1">
      <s:c r="A156" s="70" t="str">
        <s:f t="shared" si="1"/>
        <s:v/>
      </s:c>
      <s:c r="B156" s="71"/>
      <s:c r="C156" s="71"/>
      <s:c r="D156" s="71"/>
      <s:c r="E156" s="95"/>
      <s:c r="F156" s="77" t="str">
        <s:f>IF(ISBLANK(E156),"",IF(E156&gt;='04_Настройки'!$B$11,"ВЧ",IF(E156&gt;='04_Настройки'!$B$12,"СЧ","НЧ")))</s:f>
      </s:c>
      <s:c r="G156" s="78"/>
      <s:c r="H156" s="78"/>
      <s:c r="I156" s="80" t="str">
        <s:f t="shared" si="2"/>
        <s:v/>
      </s:c>
      <s:c r="J156" s="78"/>
      <s:c r="K156" s="81"/>
      <s:c r="L156" s="78"/>
      <s:c r="M156" s="78"/>
      <s:c r="N156" s="78"/>
      <s:c r="O156" s="83"/>
      <s:c r="P156" s="84"/>
      <s:c r="Q156" s="84"/>
      <s:c r="R156" s="77" t="str">
        <s:f t="shared" si="3"/>
        <s:v/>
      </s:c>
      <s:c r="S156" s="85" t="str">
        <s:f t="shared" si="4"/>
        <s:v/>
      </s:c>
      <s:c r="T156" s="85" t="str">
        <s:f t="shared" si="5"/>
        <s:v/>
      </s:c>
      <s:c r="U156" s="85" t="str">
        <s:f>IF(OR(B156="",G156=""),"",ROUND(MAX(0,MIN(100,(G156-IF(J156="",'04_Настройки'!$B$14,J156))/(100-IF(J156="",'04_Настройки'!$B$14,J156))*100)),1))</s:f>
        <s:v/>
      </s:c>
      <s:c r="V156" s="85" t="str">
        <s:f t="shared" si="6"/>
        <s:v/>
      </s:c>
      <s:c r="W156" s="88" t="str">
        <s:f t="shared" si="7"/>
        <s:v/>
      </s:c>
      <s:c r="X156" s="85" t="str">
        <s:f>IF(B156="","",IF(W156&lt;'04_Настройки'!$B$26,"",ROUND((IF(ISBLANK(T156),0,T156*'04_Настройки'!$B$16)+IF(ISBLANK(U156),0,U156*'04_Настройки'!$B$17)+IF(ISBLANK(V156),0,V156*'04_Настройки'!$B$18)+IF(ISBLANK(M156),0,M156/5*100*'04_Настройки'!$B$19)+IF(ISBLANK(N156),0,N156/5*100*'04_Настройки'!$B$20))/(IF(ISBLANK(T156),0,'04_Настройки'!$B$16)+IF(ISBLANK(U156),0,'04_Настройки'!$B$17)+IF(ISBLANK(V156),0,'04_Настройки'!$B$18)+IF(ISBLANK(M156),0,'04_Настройки'!$B$19)+IF(ISBLANK(N156),0,'04_Настройки'!$B$20)),1)))</s:f>
        <s:v/>
      </s:c>
      <s:c r="Y156" s="77" t="str">
        <s:f>IF(B156="","",IF(ISBLANK(X156),"Недостаточно данных",IF(X156&gt;='04_Настройки'!$B$24,"Высокий",IF(X156&gt;='04_Настройки'!$B$25,"Средний","Низкий"))))</s:f>
        <s:v/>
      </s:c>
      <s:c r="Z156" s="80">
        <s:f t="shared" si="8"/>
        <s:v>146</s:v>
      </s:c>
      <s:c r="AA156" s="93" t="str">
        <s:f>IF(B156="","",IF(S156&gt;1,"Проверить и объединить дубли",IF(W156&lt;'04_Настройки'!$B$26,"Дополнить исходные данные",IF(AND(M156&lt;&gt;"",M156&lt;=2),"Проверить соответствие запросу и бизнесу",IF(AND(G156&lt;&gt;"",G156&lt;=IF(J156="",'04_Настройки'!$B$14,J156)),"Удерживать позицию и обновлять контент",IF(Y156="Высокий",IF(O156="","Создать или назначить посадочную страницу","Оптимизировать страницу и усилить содержание"),IF(Y156="Средний","Включить в контент-план","Наблюдать или отложить")))))))</s:f>
        <s:v/>
      </s:c>
    </s:row>
    <s:row r="157" ht="22.5" customHeight="1">
      <s:c r="A157" s="70" t="str">
        <s:f t="shared" si="1"/>
        <s:v/>
      </s:c>
      <s:c r="B157" s="71"/>
      <s:c r="C157" s="71"/>
      <s:c r="D157" s="71"/>
      <s:c r="E157" s="95"/>
      <s:c r="F157" s="77" t="str">
        <s:f>IF(ISBLANK(E157),"",IF(E157&gt;='04_Настройки'!$B$11,"ВЧ",IF(E157&gt;='04_Настройки'!$B$12,"СЧ","НЧ")))</s:f>
      </s:c>
      <s:c r="G157" s="78"/>
      <s:c r="H157" s="78"/>
      <s:c r="I157" s="80" t="str">
        <s:f t="shared" si="2"/>
        <s:v/>
      </s:c>
      <s:c r="J157" s="78"/>
      <s:c r="K157" s="81"/>
      <s:c r="L157" s="78"/>
      <s:c r="M157" s="78"/>
      <s:c r="N157" s="78"/>
      <s:c r="O157" s="83"/>
      <s:c r="P157" s="84"/>
      <s:c r="Q157" s="84"/>
      <s:c r="R157" s="77" t="str">
        <s:f t="shared" si="3"/>
        <s:v/>
      </s:c>
      <s:c r="S157" s="85" t="str">
        <s:f t="shared" si="4"/>
        <s:v/>
      </s:c>
      <s:c r="T157" s="85" t="str">
        <s:f t="shared" si="5"/>
        <s:v/>
      </s:c>
      <s:c r="U157" s="85" t="str">
        <s:f>IF(OR(B157="",G157=""),"",ROUND(MAX(0,MIN(100,(G157-IF(J157="",'04_Настройки'!$B$14,J157))/(100-IF(J157="",'04_Настройки'!$B$14,J157))*100)),1))</s:f>
        <s:v/>
      </s:c>
      <s:c r="V157" s="85" t="str">
        <s:f t="shared" si="6"/>
        <s:v/>
      </s:c>
      <s:c r="W157" s="88" t="str">
        <s:f t="shared" si="7"/>
        <s:v/>
      </s:c>
      <s:c r="X157" s="85" t="str">
        <s:f>IF(B157="","",IF(W157&lt;'04_Настройки'!$B$26,"",ROUND((IF(ISBLANK(T157),0,T157*'04_Настройки'!$B$16)+IF(ISBLANK(U157),0,U157*'04_Настройки'!$B$17)+IF(ISBLANK(V157),0,V157*'04_Настройки'!$B$18)+IF(ISBLANK(M157),0,M157/5*100*'04_Настройки'!$B$19)+IF(ISBLANK(N157),0,N157/5*100*'04_Настройки'!$B$20))/(IF(ISBLANK(T157),0,'04_Настройки'!$B$16)+IF(ISBLANK(U157),0,'04_Настройки'!$B$17)+IF(ISBLANK(V157),0,'04_Настройки'!$B$18)+IF(ISBLANK(M157),0,'04_Настройки'!$B$19)+IF(ISBLANK(N157),0,'04_Настройки'!$B$20)),1)))</s:f>
        <s:v/>
      </s:c>
      <s:c r="Y157" s="77" t="str">
        <s:f>IF(B157="","",IF(ISBLANK(X157),"Недостаточно данных",IF(X157&gt;='04_Настройки'!$B$24,"Высокий",IF(X157&gt;='04_Настройки'!$B$25,"Средний","Низкий"))))</s:f>
        <s:v/>
      </s:c>
      <s:c r="Z157" s="80">
        <s:f t="shared" si="8"/>
        <s:v>147</s:v>
      </s:c>
      <s:c r="AA157" s="93" t="str">
        <s:f>IF(B157="","",IF(S157&gt;1,"Проверить и объединить дубли",IF(W157&lt;'04_Настройки'!$B$26,"Дополнить исходные данные",IF(AND(M157&lt;&gt;"",M157&lt;=2),"Проверить соответствие запросу и бизнесу",IF(AND(G157&lt;&gt;"",G157&lt;=IF(J157="",'04_Настройки'!$B$14,J157)),"Удерживать позицию и обновлять контент",IF(Y157="Высокий",IF(O157="","Создать или назначить посадочную страницу","Оптимизировать страницу и усилить содержание"),IF(Y157="Средний","Включить в контент-план","Наблюдать или отложить")))))))</s:f>
        <s:v/>
      </s:c>
    </s:row>
    <s:row r="158" ht="22.5" customHeight="1">
      <s:c r="A158" s="70" t="str">
        <s:f t="shared" si="1"/>
        <s:v/>
      </s:c>
      <s:c r="B158" s="71"/>
      <s:c r="C158" s="71"/>
      <s:c r="D158" s="71"/>
      <s:c r="E158" s="95"/>
      <s:c r="F158" s="77" t="str">
        <s:f>IF(ISBLANK(E158),"",IF(E158&gt;='04_Настройки'!$B$11,"ВЧ",IF(E158&gt;='04_Настройки'!$B$12,"СЧ","НЧ")))</s:f>
      </s:c>
      <s:c r="G158" s="78"/>
      <s:c r="H158" s="78"/>
      <s:c r="I158" s="80" t="str">
        <s:f t="shared" si="2"/>
        <s:v/>
      </s:c>
      <s:c r="J158" s="78"/>
      <s:c r="K158" s="81"/>
      <s:c r="L158" s="78"/>
      <s:c r="M158" s="78"/>
      <s:c r="N158" s="78"/>
      <s:c r="O158" s="83"/>
      <s:c r="P158" s="84"/>
      <s:c r="Q158" s="84"/>
      <s:c r="R158" s="77" t="str">
        <s:f t="shared" si="3"/>
        <s:v/>
      </s:c>
      <s:c r="S158" s="85" t="str">
        <s:f t="shared" si="4"/>
        <s:v/>
      </s:c>
      <s:c r="T158" s="85" t="str">
        <s:f t="shared" si="5"/>
        <s:v/>
      </s:c>
      <s:c r="U158" s="85" t="str">
        <s:f>IF(OR(B158="",G158=""),"",ROUND(MAX(0,MIN(100,(G158-IF(J158="",'04_Настройки'!$B$14,J158))/(100-IF(J158="",'04_Настройки'!$B$14,J158))*100)),1))</s:f>
        <s:v/>
      </s:c>
      <s:c r="V158" s="85" t="str">
        <s:f t="shared" si="6"/>
        <s:v/>
      </s:c>
      <s:c r="W158" s="88" t="str">
        <s:f t="shared" si="7"/>
        <s:v/>
      </s:c>
      <s:c r="X158" s="85" t="str">
        <s:f>IF(B158="","",IF(W158&lt;'04_Настройки'!$B$26,"",ROUND((IF(ISBLANK(T158),0,T158*'04_Настройки'!$B$16)+IF(ISBLANK(U158),0,U158*'04_Настройки'!$B$17)+IF(ISBLANK(V158),0,V158*'04_Настройки'!$B$18)+IF(ISBLANK(M158),0,M158/5*100*'04_Настройки'!$B$19)+IF(ISBLANK(N158),0,N158/5*100*'04_Настройки'!$B$20))/(IF(ISBLANK(T158),0,'04_Настройки'!$B$16)+IF(ISBLANK(U158),0,'04_Настройки'!$B$17)+IF(ISBLANK(V158),0,'04_Настройки'!$B$18)+IF(ISBLANK(M158),0,'04_Настройки'!$B$19)+IF(ISBLANK(N158),0,'04_Настройки'!$B$20)),1)))</s:f>
        <s:v/>
      </s:c>
      <s:c r="Y158" s="77" t="str">
        <s:f>IF(B158="","",IF(ISBLANK(X158),"Недостаточно данных",IF(X158&gt;='04_Настройки'!$B$24,"Высокий",IF(X158&gt;='04_Настройки'!$B$25,"Средний","Низкий"))))</s:f>
        <s:v/>
      </s:c>
      <s:c r="Z158" s="80">
        <s:f t="shared" si="8"/>
        <s:v>148</s:v>
      </s:c>
      <s:c r="AA158" s="93" t="str">
        <s:f>IF(B158="","",IF(S158&gt;1,"Проверить и объединить дубли",IF(W158&lt;'04_Настройки'!$B$26,"Дополнить исходные данные",IF(AND(M158&lt;&gt;"",M158&lt;=2),"Проверить соответствие запросу и бизнесу",IF(AND(G158&lt;&gt;"",G158&lt;=IF(J158="",'04_Настройки'!$B$14,J158)),"Удерживать позицию и обновлять контент",IF(Y158="Высокий",IF(O158="","Создать или назначить посадочную страницу","Оптимизировать страницу и усилить содержание"),IF(Y158="Средний","Включить в контент-план","Наблюдать или отложить")))))))</s:f>
        <s:v/>
      </s:c>
    </s:row>
    <s:row r="159" ht="22.5" customHeight="1">
      <s:c r="A159" s="70" t="str">
        <s:f t="shared" si="1"/>
        <s:v/>
      </s:c>
      <s:c r="B159" s="71"/>
      <s:c r="C159" s="71"/>
      <s:c r="D159" s="71"/>
      <s:c r="E159" s="95"/>
      <s:c r="F159" s="77" t="str">
        <s:f>IF(ISBLANK(E159),"",IF(E159&gt;='04_Настройки'!$B$11,"ВЧ",IF(E159&gt;='04_Настройки'!$B$12,"СЧ","НЧ")))</s:f>
      </s:c>
      <s:c r="G159" s="78"/>
      <s:c r="H159" s="78"/>
      <s:c r="I159" s="80" t="str">
        <s:f t="shared" si="2"/>
        <s:v/>
      </s:c>
      <s:c r="J159" s="78"/>
      <s:c r="K159" s="81"/>
      <s:c r="L159" s="78"/>
      <s:c r="M159" s="78"/>
      <s:c r="N159" s="78"/>
      <s:c r="O159" s="83"/>
      <s:c r="P159" s="84"/>
      <s:c r="Q159" s="84"/>
      <s:c r="R159" s="77" t="str">
        <s:f t="shared" si="3"/>
        <s:v/>
      </s:c>
      <s:c r="S159" s="85" t="str">
        <s:f t="shared" si="4"/>
        <s:v/>
      </s:c>
      <s:c r="T159" s="85" t="str">
        <s:f t="shared" si="5"/>
        <s:v/>
      </s:c>
      <s:c r="U159" s="85" t="str">
        <s:f>IF(OR(B159="",G159=""),"",ROUND(MAX(0,MIN(100,(G159-IF(J159="",'04_Настройки'!$B$14,J159))/(100-IF(J159="",'04_Настройки'!$B$14,J159))*100)),1))</s:f>
        <s:v/>
      </s:c>
      <s:c r="V159" s="85" t="str">
        <s:f t="shared" si="6"/>
        <s:v/>
      </s:c>
      <s:c r="W159" s="88" t="str">
        <s:f t="shared" si="7"/>
        <s:v/>
      </s:c>
      <s:c r="X159" s="85" t="str">
        <s:f>IF(B159="","",IF(W159&lt;'04_Настройки'!$B$26,"",ROUND((IF(ISBLANK(T159),0,T159*'04_Настройки'!$B$16)+IF(ISBLANK(U159),0,U159*'04_Настройки'!$B$17)+IF(ISBLANK(V159),0,V159*'04_Настройки'!$B$18)+IF(ISBLANK(M159),0,M159/5*100*'04_Настройки'!$B$19)+IF(ISBLANK(N159),0,N159/5*100*'04_Настройки'!$B$20))/(IF(ISBLANK(T159),0,'04_Настройки'!$B$16)+IF(ISBLANK(U159),0,'04_Настройки'!$B$17)+IF(ISBLANK(V159),0,'04_Настройки'!$B$18)+IF(ISBLANK(M159),0,'04_Настройки'!$B$19)+IF(ISBLANK(N159),0,'04_Настройки'!$B$20)),1)))</s:f>
        <s:v/>
      </s:c>
      <s:c r="Y159" s="77" t="str">
        <s:f>IF(B159="","",IF(ISBLANK(X159),"Недостаточно данных",IF(X159&gt;='04_Настройки'!$B$24,"Высокий",IF(X159&gt;='04_Настройки'!$B$25,"Средний","Низкий"))))</s:f>
        <s:v/>
      </s:c>
      <s:c r="Z159" s="80">
        <s:f t="shared" si="8"/>
        <s:v>149</s:v>
      </s:c>
      <s:c r="AA159" s="93" t="str">
        <s:f>IF(B159="","",IF(S159&gt;1,"Проверить и объединить дубли",IF(W159&lt;'04_Настройки'!$B$26,"Дополнить исходные данные",IF(AND(M159&lt;&gt;"",M159&lt;=2),"Проверить соответствие запросу и бизнесу",IF(AND(G159&lt;&gt;"",G159&lt;=IF(J159="",'04_Настройки'!$B$14,J159)),"Удерживать позицию и обновлять контент",IF(Y159="Высокий",IF(O159="","Создать или назначить посадочную страницу","Оптимизировать страницу и усилить содержание"),IF(Y159="Средний","Включить в контент-план","Наблюдать или отложить")))))))</s:f>
        <s:v/>
      </s:c>
    </s:row>
    <s:row r="160" ht="22.5" customHeight="1">
      <s:c r="A160" s="70" t="str">
        <s:f t="shared" si="1"/>
        <s:v/>
      </s:c>
      <s:c r="B160" s="71"/>
      <s:c r="C160" s="71"/>
      <s:c r="D160" s="71"/>
      <s:c r="E160" s="95"/>
      <s:c r="F160" s="77" t="str">
        <s:f>IF(ISBLANK(E160),"",IF(E160&gt;='04_Настройки'!$B$11,"ВЧ",IF(E160&gt;='04_Настройки'!$B$12,"СЧ","НЧ")))</s:f>
      </s:c>
      <s:c r="G160" s="78"/>
      <s:c r="H160" s="78"/>
      <s:c r="I160" s="80" t="str">
        <s:f t="shared" si="2"/>
        <s:v/>
      </s:c>
      <s:c r="J160" s="78"/>
      <s:c r="K160" s="81"/>
      <s:c r="L160" s="78"/>
      <s:c r="M160" s="78"/>
      <s:c r="N160" s="78"/>
      <s:c r="O160" s="83"/>
      <s:c r="P160" s="84"/>
      <s:c r="Q160" s="84"/>
      <s:c r="R160" s="77" t="str">
        <s:f t="shared" si="3"/>
        <s:v/>
      </s:c>
      <s:c r="S160" s="85" t="str">
        <s:f t="shared" si="4"/>
        <s:v/>
      </s:c>
      <s:c r="T160" s="85" t="str">
        <s:f t="shared" si="5"/>
        <s:v/>
      </s:c>
      <s:c r="U160" s="85" t="str">
        <s:f>IF(OR(B160="",G160=""),"",ROUND(MAX(0,MIN(100,(G160-IF(J160="",'04_Настройки'!$B$14,J160))/(100-IF(J160="",'04_Настройки'!$B$14,J160))*100)),1))</s:f>
        <s:v/>
      </s:c>
      <s:c r="V160" s="85" t="str">
        <s:f t="shared" si="6"/>
        <s:v/>
      </s:c>
      <s:c r="W160" s="88" t="str">
        <s:f t="shared" si="7"/>
        <s:v/>
      </s:c>
      <s:c r="X160" s="85" t="str">
        <s:f>IF(B160="","",IF(W160&lt;'04_Настройки'!$B$26,"",ROUND((IF(ISBLANK(T160),0,T160*'04_Настройки'!$B$16)+IF(ISBLANK(U160),0,U160*'04_Настройки'!$B$17)+IF(ISBLANK(V160),0,V160*'04_Настройки'!$B$18)+IF(ISBLANK(M160),0,M160/5*100*'04_Настройки'!$B$19)+IF(ISBLANK(N160),0,N160/5*100*'04_Настройки'!$B$20))/(IF(ISBLANK(T160),0,'04_Настройки'!$B$16)+IF(ISBLANK(U160),0,'04_Настройки'!$B$17)+IF(ISBLANK(V160),0,'04_Настройки'!$B$18)+IF(ISBLANK(M160),0,'04_Настройки'!$B$19)+IF(ISBLANK(N160),0,'04_Настройки'!$B$20)),1)))</s:f>
        <s:v/>
      </s:c>
      <s:c r="Y160" s="77" t="str">
        <s:f>IF(B160="","",IF(ISBLANK(X160),"Недостаточно данных",IF(X160&gt;='04_Настройки'!$B$24,"Высокий",IF(X160&gt;='04_Настройки'!$B$25,"Средний","Низкий"))))</s:f>
        <s:v/>
      </s:c>
      <s:c r="Z160" s="80">
        <s:f t="shared" si="8"/>
        <s:v>150</s:v>
      </s:c>
      <s:c r="AA160" s="93" t="str">
        <s:f>IF(B160="","",IF(S160&gt;1,"Проверить и объединить дубли",IF(W160&lt;'04_Настройки'!$B$26,"Дополнить исходные данные",IF(AND(M160&lt;&gt;"",M160&lt;=2),"Проверить соответствие запросу и бизнесу",IF(AND(G160&lt;&gt;"",G160&lt;=IF(J160="",'04_Настройки'!$B$14,J160)),"Удерживать позицию и обновлять контент",IF(Y160="Высокий",IF(O160="","Создать или назначить посадочную страницу","Оптимизировать страницу и усилить содержание"),IF(Y160="Средний","Включить в контент-план","Наблюдать или отложить")))))))</s:f>
        <s:v/>
      </s:c>
    </s:row>
    <s:row r="161" ht="22.5" customHeight="1">
      <s:c r="A161" s="70" t="str">
        <s:f t="shared" si="1"/>
        <s:v/>
      </s:c>
      <s:c r="B161" s="71"/>
      <s:c r="C161" s="71"/>
      <s:c r="D161" s="71"/>
      <s:c r="E161" s="95"/>
      <s:c r="F161" s="77" t="str">
        <s:f>IF(ISBLANK(E161),"",IF(E161&gt;='04_Настройки'!$B$11,"ВЧ",IF(E161&gt;='04_Настройки'!$B$12,"СЧ","НЧ")))</s:f>
      </s:c>
      <s:c r="G161" s="78"/>
      <s:c r="H161" s="78"/>
      <s:c r="I161" s="80" t="str">
        <s:f t="shared" si="2"/>
        <s:v/>
      </s:c>
      <s:c r="J161" s="78"/>
      <s:c r="K161" s="81"/>
      <s:c r="L161" s="78"/>
      <s:c r="M161" s="78"/>
      <s:c r="N161" s="78"/>
      <s:c r="O161" s="83"/>
      <s:c r="P161" s="84"/>
      <s:c r="Q161" s="84"/>
      <s:c r="R161" s="77" t="str">
        <s:f t="shared" si="3"/>
        <s:v/>
      </s:c>
      <s:c r="S161" s="85" t="str">
        <s:f t="shared" si="4"/>
        <s:v/>
      </s:c>
      <s:c r="T161" s="85" t="str">
        <s:f t="shared" si="5"/>
        <s:v/>
      </s:c>
      <s:c r="U161" s="85" t="str">
        <s:f>IF(OR(B161="",G161=""),"",ROUND(MAX(0,MIN(100,(G161-IF(J161="",'04_Настройки'!$B$14,J161))/(100-IF(J161="",'04_Настройки'!$B$14,J161))*100)),1))</s:f>
        <s:v/>
      </s:c>
      <s:c r="V161" s="85" t="str">
        <s:f t="shared" si="6"/>
        <s:v/>
      </s:c>
      <s:c r="W161" s="88" t="str">
        <s:f t="shared" si="7"/>
        <s:v/>
      </s:c>
      <s:c r="X161" s="85" t="str">
        <s:f>IF(B161="","",IF(W161&lt;'04_Настройки'!$B$26,"",ROUND((IF(ISBLANK(T161),0,T161*'04_Настройки'!$B$16)+IF(ISBLANK(U161),0,U161*'04_Настройки'!$B$17)+IF(ISBLANK(V161),0,V161*'04_Настройки'!$B$18)+IF(ISBLANK(M161),0,M161/5*100*'04_Настройки'!$B$19)+IF(ISBLANK(N161),0,N161/5*100*'04_Настройки'!$B$20))/(IF(ISBLANK(T161),0,'04_Настройки'!$B$16)+IF(ISBLANK(U161),0,'04_Настройки'!$B$17)+IF(ISBLANK(V161),0,'04_Настройки'!$B$18)+IF(ISBLANK(M161),0,'04_Настройки'!$B$19)+IF(ISBLANK(N161),0,'04_Настройки'!$B$20)),1)))</s:f>
        <s:v/>
      </s:c>
      <s:c r="Y161" s="77" t="str">
        <s:f>IF(B161="","",IF(ISBLANK(X161),"Недостаточно данных",IF(X161&gt;='04_Настройки'!$B$24,"Высокий",IF(X161&gt;='04_Настройки'!$B$25,"Средний","Низкий"))))</s:f>
        <s:v/>
      </s:c>
      <s:c r="Z161" s="80">
        <s:f t="shared" si="8"/>
        <s:v>151</s:v>
      </s:c>
      <s:c r="AA161" s="93" t="str">
        <s:f>IF(B161="","",IF(S161&gt;1,"Проверить и объединить дубли",IF(W161&lt;'04_Настройки'!$B$26,"Дополнить исходные данные",IF(AND(M161&lt;&gt;"",M161&lt;=2),"Проверить соответствие запросу и бизнесу",IF(AND(G161&lt;&gt;"",G161&lt;=IF(J161="",'04_Настройки'!$B$14,J161)),"Удерживать позицию и обновлять контент",IF(Y161="Высокий",IF(O161="","Создать или назначить посадочную страницу","Оптимизировать страницу и усилить содержание"),IF(Y161="Средний","Включить в контент-план","Наблюдать или отложить")))))))</s:f>
        <s:v/>
      </s:c>
    </s:row>
    <s:row r="162" ht="22.5" customHeight="1">
      <s:c r="A162" s="70" t="str">
        <s:f t="shared" si="1"/>
        <s:v/>
      </s:c>
      <s:c r="B162" s="71"/>
      <s:c r="C162" s="71"/>
      <s:c r="D162" s="71"/>
      <s:c r="E162" s="95"/>
      <s:c r="F162" s="77" t="str">
        <s:f>IF(ISBLANK(E162),"",IF(E162&gt;='04_Настройки'!$B$11,"ВЧ",IF(E162&gt;='04_Настройки'!$B$12,"СЧ","НЧ")))</s:f>
      </s:c>
      <s:c r="G162" s="78"/>
      <s:c r="H162" s="78"/>
      <s:c r="I162" s="80" t="str">
        <s:f t="shared" si="2"/>
        <s:v/>
      </s:c>
      <s:c r="J162" s="78"/>
      <s:c r="K162" s="81"/>
      <s:c r="L162" s="78"/>
      <s:c r="M162" s="78"/>
      <s:c r="N162" s="78"/>
      <s:c r="O162" s="83"/>
      <s:c r="P162" s="84"/>
      <s:c r="Q162" s="84"/>
      <s:c r="R162" s="77" t="str">
        <s:f t="shared" si="3"/>
        <s:v/>
      </s:c>
      <s:c r="S162" s="85" t="str">
        <s:f t="shared" si="4"/>
        <s:v/>
      </s:c>
      <s:c r="T162" s="85" t="str">
        <s:f t="shared" si="5"/>
        <s:v/>
      </s:c>
      <s:c r="U162" s="85" t="str">
        <s:f>IF(OR(B162="",G162=""),"",ROUND(MAX(0,MIN(100,(G162-IF(J162="",'04_Настройки'!$B$14,J162))/(100-IF(J162="",'04_Настройки'!$B$14,J162))*100)),1))</s:f>
        <s:v/>
      </s:c>
      <s:c r="V162" s="85" t="str">
        <s:f t="shared" si="6"/>
        <s:v/>
      </s:c>
      <s:c r="W162" s="88" t="str">
        <s:f t="shared" si="7"/>
        <s:v/>
      </s:c>
      <s:c r="X162" s="85" t="str">
        <s:f>IF(B162="","",IF(W162&lt;'04_Настройки'!$B$26,"",ROUND((IF(ISBLANK(T162),0,T162*'04_Настройки'!$B$16)+IF(ISBLANK(U162),0,U162*'04_Настройки'!$B$17)+IF(ISBLANK(V162),0,V162*'04_Настройки'!$B$18)+IF(ISBLANK(M162),0,M162/5*100*'04_Настройки'!$B$19)+IF(ISBLANK(N162),0,N162/5*100*'04_Настройки'!$B$20))/(IF(ISBLANK(T162),0,'04_Настройки'!$B$16)+IF(ISBLANK(U162),0,'04_Настройки'!$B$17)+IF(ISBLANK(V162),0,'04_Настройки'!$B$18)+IF(ISBLANK(M162),0,'04_Настройки'!$B$19)+IF(ISBLANK(N162),0,'04_Настройки'!$B$20)),1)))</s:f>
        <s:v/>
      </s:c>
      <s:c r="Y162" s="77" t="str">
        <s:f>IF(B162="","",IF(ISBLANK(X162),"Недостаточно данных",IF(X162&gt;='04_Настройки'!$B$24,"Высокий",IF(X162&gt;='04_Настройки'!$B$25,"Средний","Низкий"))))</s:f>
        <s:v/>
      </s:c>
      <s:c r="Z162" s="80">
        <s:f t="shared" si="8"/>
        <s:v>152</s:v>
      </s:c>
      <s:c r="AA162" s="93" t="str">
        <s:f>IF(B162="","",IF(S162&gt;1,"Проверить и объединить дубли",IF(W162&lt;'04_Настройки'!$B$26,"Дополнить исходные данные",IF(AND(M162&lt;&gt;"",M162&lt;=2),"Проверить соответствие запросу и бизнесу",IF(AND(G162&lt;&gt;"",G162&lt;=IF(J162="",'04_Настройки'!$B$14,J162)),"Удерживать позицию и обновлять контент",IF(Y162="Высокий",IF(O162="","Создать или назначить посадочную страницу","Оптимизировать страницу и усилить содержание"),IF(Y162="Средний","Включить в контент-план","Наблюдать или отложить")))))))</s:f>
        <s:v/>
      </s:c>
    </s:row>
    <s:row r="163" ht="22.5" customHeight="1">
      <s:c r="A163" s="70" t="str">
        <s:f t="shared" si="1"/>
        <s:v/>
      </s:c>
      <s:c r="B163" s="71"/>
      <s:c r="C163" s="71"/>
      <s:c r="D163" s="71"/>
      <s:c r="E163" s="95"/>
      <s:c r="F163" s="77" t="str">
        <s:f>IF(ISBLANK(E163),"",IF(E163&gt;='04_Настройки'!$B$11,"ВЧ",IF(E163&gt;='04_Настройки'!$B$12,"СЧ","НЧ")))</s:f>
      </s:c>
      <s:c r="G163" s="78"/>
      <s:c r="H163" s="78"/>
      <s:c r="I163" s="80" t="str">
        <s:f t="shared" si="2"/>
        <s:v/>
      </s:c>
      <s:c r="J163" s="78"/>
      <s:c r="K163" s="81"/>
      <s:c r="L163" s="78"/>
      <s:c r="M163" s="78"/>
      <s:c r="N163" s="78"/>
      <s:c r="O163" s="83"/>
      <s:c r="P163" s="84"/>
      <s:c r="Q163" s="84"/>
      <s:c r="R163" s="77" t="str">
        <s:f t="shared" si="3"/>
        <s:v/>
      </s:c>
      <s:c r="S163" s="85" t="str">
        <s:f t="shared" si="4"/>
        <s:v/>
      </s:c>
      <s:c r="T163" s="85" t="str">
        <s:f t="shared" si="5"/>
        <s:v/>
      </s:c>
      <s:c r="U163" s="85" t="str">
        <s:f>IF(OR(B163="",G163=""),"",ROUND(MAX(0,MIN(100,(G163-IF(J163="",'04_Настройки'!$B$14,J163))/(100-IF(J163="",'04_Настройки'!$B$14,J163))*100)),1))</s:f>
        <s:v/>
      </s:c>
      <s:c r="V163" s="85" t="str">
        <s:f t="shared" si="6"/>
        <s:v/>
      </s:c>
      <s:c r="W163" s="88" t="str">
        <s:f t="shared" si="7"/>
        <s:v/>
      </s:c>
      <s:c r="X163" s="85" t="str">
        <s:f>IF(B163="","",IF(W163&lt;'04_Настройки'!$B$26,"",ROUND((IF(ISBLANK(T163),0,T163*'04_Настройки'!$B$16)+IF(ISBLANK(U163),0,U163*'04_Настройки'!$B$17)+IF(ISBLANK(V163),0,V163*'04_Настройки'!$B$18)+IF(ISBLANK(M163),0,M163/5*100*'04_Настройки'!$B$19)+IF(ISBLANK(N163),0,N163/5*100*'04_Настройки'!$B$20))/(IF(ISBLANK(T163),0,'04_Настройки'!$B$16)+IF(ISBLANK(U163),0,'04_Настройки'!$B$17)+IF(ISBLANK(V163),0,'04_Настройки'!$B$18)+IF(ISBLANK(M163),0,'04_Настройки'!$B$19)+IF(ISBLANK(N163),0,'04_Настройки'!$B$20)),1)))</s:f>
        <s:v/>
      </s:c>
      <s:c r="Y163" s="77" t="str">
        <s:f>IF(B163="","",IF(ISBLANK(X163),"Недостаточно данных",IF(X163&gt;='04_Настройки'!$B$24,"Высокий",IF(X163&gt;='04_Настройки'!$B$25,"Средний","Низкий"))))</s:f>
        <s:v/>
      </s:c>
      <s:c r="Z163" s="80">
        <s:f t="shared" si="8"/>
        <s:v>153</s:v>
      </s:c>
      <s:c r="AA163" s="93" t="str">
        <s:f>IF(B163="","",IF(S163&gt;1,"Проверить и объединить дубли",IF(W163&lt;'04_Настройки'!$B$26,"Дополнить исходные данные",IF(AND(M163&lt;&gt;"",M163&lt;=2),"Проверить соответствие запросу и бизнесу",IF(AND(G163&lt;&gt;"",G163&lt;=IF(J163="",'04_Настройки'!$B$14,J163)),"Удерживать позицию и обновлять контент",IF(Y163="Высокий",IF(O163="","Создать или назначить посадочную страницу","Оптимизировать страницу и усилить содержание"),IF(Y163="Средний","Включить в контент-план","Наблюдать или отложить")))))))</s:f>
        <s:v/>
      </s:c>
    </s:row>
    <s:row r="164" ht="22.5" customHeight="1">
      <s:c r="A164" s="70" t="str">
        <s:f t="shared" si="1"/>
        <s:v/>
      </s:c>
      <s:c r="B164" s="71"/>
      <s:c r="C164" s="71"/>
      <s:c r="D164" s="71"/>
      <s:c r="E164" s="95"/>
      <s:c r="F164" s="77" t="str">
        <s:f>IF(ISBLANK(E164),"",IF(E164&gt;='04_Настройки'!$B$11,"ВЧ",IF(E164&gt;='04_Настройки'!$B$12,"СЧ","НЧ")))</s:f>
      </s:c>
      <s:c r="G164" s="78"/>
      <s:c r="H164" s="78"/>
      <s:c r="I164" s="80" t="str">
        <s:f t="shared" si="2"/>
        <s:v/>
      </s:c>
      <s:c r="J164" s="78"/>
      <s:c r="K164" s="81"/>
      <s:c r="L164" s="78"/>
      <s:c r="M164" s="78"/>
      <s:c r="N164" s="78"/>
      <s:c r="O164" s="83"/>
      <s:c r="P164" s="84"/>
      <s:c r="Q164" s="84"/>
      <s:c r="R164" s="77" t="str">
        <s:f t="shared" si="3"/>
        <s:v/>
      </s:c>
      <s:c r="S164" s="85" t="str">
        <s:f t="shared" si="4"/>
        <s:v/>
      </s:c>
      <s:c r="T164" s="85" t="str">
        <s:f t="shared" si="5"/>
        <s:v/>
      </s:c>
      <s:c r="U164" s="85" t="str">
        <s:f>IF(OR(B164="",G164=""),"",ROUND(MAX(0,MIN(100,(G164-IF(J164="",'04_Настройки'!$B$14,J164))/(100-IF(J164="",'04_Настройки'!$B$14,J164))*100)),1))</s:f>
        <s:v/>
      </s:c>
      <s:c r="V164" s="85" t="str">
        <s:f t="shared" si="6"/>
        <s:v/>
      </s:c>
      <s:c r="W164" s="88" t="str">
        <s:f t="shared" si="7"/>
        <s:v/>
      </s:c>
      <s:c r="X164" s="85" t="str">
        <s:f>IF(B164="","",IF(W164&lt;'04_Настройки'!$B$26,"",ROUND((IF(ISBLANK(T164),0,T164*'04_Настройки'!$B$16)+IF(ISBLANK(U164),0,U164*'04_Настройки'!$B$17)+IF(ISBLANK(V164),0,V164*'04_Настройки'!$B$18)+IF(ISBLANK(M164),0,M164/5*100*'04_Настройки'!$B$19)+IF(ISBLANK(N164),0,N164/5*100*'04_Настройки'!$B$20))/(IF(ISBLANK(T164),0,'04_Настройки'!$B$16)+IF(ISBLANK(U164),0,'04_Настройки'!$B$17)+IF(ISBLANK(V164),0,'04_Настройки'!$B$18)+IF(ISBLANK(M164),0,'04_Настройки'!$B$19)+IF(ISBLANK(N164),0,'04_Настройки'!$B$20)),1)))</s:f>
        <s:v/>
      </s:c>
      <s:c r="Y164" s="77" t="str">
        <s:f>IF(B164="","",IF(ISBLANK(X164),"Недостаточно данных",IF(X164&gt;='04_Настройки'!$B$24,"Высокий",IF(X164&gt;='04_Настройки'!$B$25,"Средний","Низкий"))))</s:f>
        <s:v/>
      </s:c>
      <s:c r="Z164" s="80">
        <s:f t="shared" si="8"/>
        <s:v>154</s:v>
      </s:c>
      <s:c r="AA164" s="93" t="str">
        <s:f>IF(B164="","",IF(S164&gt;1,"Проверить и объединить дубли",IF(W164&lt;'04_Настройки'!$B$26,"Дополнить исходные данные",IF(AND(M164&lt;&gt;"",M164&lt;=2),"Проверить соответствие запросу и бизнесу",IF(AND(G164&lt;&gt;"",G164&lt;=IF(J164="",'04_Настройки'!$B$14,J164)),"Удерживать позицию и обновлять контент",IF(Y164="Высокий",IF(O164="","Создать или назначить посадочную страницу","Оптимизировать страницу и усилить содержание"),IF(Y164="Средний","Включить в контент-план","Наблюдать или отложить")))))))</s:f>
        <s:v/>
      </s:c>
    </s:row>
    <s:row r="165" ht="22.5" customHeight="1">
      <s:c r="A165" s="70" t="str">
        <s:f t="shared" si="1"/>
        <s:v/>
      </s:c>
      <s:c r="B165" s="71"/>
      <s:c r="C165" s="71"/>
      <s:c r="D165" s="71"/>
      <s:c r="E165" s="95"/>
      <s:c r="F165" s="77" t="str">
        <s:f>IF(ISBLANK(E165),"",IF(E165&gt;='04_Настройки'!$B$11,"ВЧ",IF(E165&gt;='04_Настройки'!$B$12,"СЧ","НЧ")))</s:f>
      </s:c>
      <s:c r="G165" s="78"/>
      <s:c r="H165" s="78"/>
      <s:c r="I165" s="80" t="str">
        <s:f t="shared" si="2"/>
        <s:v/>
      </s:c>
      <s:c r="J165" s="78"/>
      <s:c r="K165" s="81"/>
      <s:c r="L165" s="78"/>
      <s:c r="M165" s="78"/>
      <s:c r="N165" s="78"/>
      <s:c r="O165" s="83"/>
      <s:c r="P165" s="84"/>
      <s:c r="Q165" s="84"/>
      <s:c r="R165" s="77" t="str">
        <s:f t="shared" si="3"/>
        <s:v/>
      </s:c>
      <s:c r="S165" s="85" t="str">
        <s:f t="shared" si="4"/>
        <s:v/>
      </s:c>
      <s:c r="T165" s="85" t="str">
        <s:f t="shared" si="5"/>
        <s:v/>
      </s:c>
      <s:c r="U165" s="85" t="str">
        <s:f>IF(OR(B165="",G165=""),"",ROUND(MAX(0,MIN(100,(G165-IF(J165="",'04_Настройки'!$B$14,J165))/(100-IF(J165="",'04_Настройки'!$B$14,J165))*100)),1))</s:f>
        <s:v/>
      </s:c>
      <s:c r="V165" s="85" t="str">
        <s:f t="shared" si="6"/>
        <s:v/>
      </s:c>
      <s:c r="W165" s="88" t="str">
        <s:f t="shared" si="7"/>
        <s:v/>
      </s:c>
      <s:c r="X165" s="85" t="str">
        <s:f>IF(B165="","",IF(W165&lt;'04_Настройки'!$B$26,"",ROUND((IF(ISBLANK(T165),0,T165*'04_Настройки'!$B$16)+IF(ISBLANK(U165),0,U165*'04_Настройки'!$B$17)+IF(ISBLANK(V165),0,V165*'04_Настройки'!$B$18)+IF(ISBLANK(M165),0,M165/5*100*'04_Настройки'!$B$19)+IF(ISBLANK(N165),0,N165/5*100*'04_Настройки'!$B$20))/(IF(ISBLANK(T165),0,'04_Настройки'!$B$16)+IF(ISBLANK(U165),0,'04_Настройки'!$B$17)+IF(ISBLANK(V165),0,'04_Настройки'!$B$18)+IF(ISBLANK(M165),0,'04_Настройки'!$B$19)+IF(ISBLANK(N165),0,'04_Настройки'!$B$20)),1)))</s:f>
        <s:v/>
      </s:c>
      <s:c r="Y165" s="77" t="str">
        <s:f>IF(B165="","",IF(ISBLANK(X165),"Недостаточно данных",IF(X165&gt;='04_Настройки'!$B$24,"Высокий",IF(X165&gt;='04_Настройки'!$B$25,"Средний","Низкий"))))</s:f>
        <s:v/>
      </s:c>
      <s:c r="Z165" s="80">
        <s:f t="shared" si="8"/>
        <s:v>155</s:v>
      </s:c>
      <s:c r="AA165" s="93" t="str">
        <s:f>IF(B165="","",IF(S165&gt;1,"Проверить и объединить дубли",IF(W165&lt;'04_Настройки'!$B$26,"Дополнить исходные данные",IF(AND(M165&lt;&gt;"",M165&lt;=2),"Проверить соответствие запросу и бизнесу",IF(AND(G165&lt;&gt;"",G165&lt;=IF(J165="",'04_Настройки'!$B$14,J165)),"Удерживать позицию и обновлять контент",IF(Y165="Высокий",IF(O165="","Создать или назначить посадочную страницу","Оптимизировать страницу и усилить содержание"),IF(Y165="Средний","Включить в контент-план","Наблюдать или отложить")))))))</s:f>
        <s:v/>
      </s:c>
    </s:row>
    <s:row r="166" ht="22.5" customHeight="1">
      <s:c r="A166" s="70" t="str">
        <s:f t="shared" si="1"/>
        <s:v/>
      </s:c>
      <s:c r="B166" s="71"/>
      <s:c r="C166" s="71"/>
      <s:c r="D166" s="71"/>
      <s:c r="E166" s="95"/>
      <s:c r="F166" s="77" t="str">
        <s:f>IF(ISBLANK(E166),"",IF(E166&gt;='04_Настройки'!$B$11,"ВЧ",IF(E166&gt;='04_Настройки'!$B$12,"СЧ","НЧ")))</s:f>
      </s:c>
      <s:c r="G166" s="78"/>
      <s:c r="H166" s="78"/>
      <s:c r="I166" s="80" t="str">
        <s:f t="shared" si="2"/>
        <s:v/>
      </s:c>
      <s:c r="J166" s="78"/>
      <s:c r="K166" s="81"/>
      <s:c r="L166" s="78"/>
      <s:c r="M166" s="78"/>
      <s:c r="N166" s="78"/>
      <s:c r="O166" s="83"/>
      <s:c r="P166" s="84"/>
      <s:c r="Q166" s="84"/>
      <s:c r="R166" s="77" t="str">
        <s:f t="shared" si="3"/>
        <s:v/>
      </s:c>
      <s:c r="S166" s="85" t="str">
        <s:f t="shared" si="4"/>
        <s:v/>
      </s:c>
      <s:c r="T166" s="85" t="str">
        <s:f t="shared" si="5"/>
        <s:v/>
      </s:c>
      <s:c r="U166" s="85" t="str">
        <s:f>IF(OR(B166="",G166=""),"",ROUND(MAX(0,MIN(100,(G166-IF(J166="",'04_Настройки'!$B$14,J166))/(100-IF(J166="",'04_Настройки'!$B$14,J166))*100)),1))</s:f>
        <s:v/>
      </s:c>
      <s:c r="V166" s="85" t="str">
        <s:f t="shared" si="6"/>
        <s:v/>
      </s:c>
      <s:c r="W166" s="88" t="str">
        <s:f t="shared" si="7"/>
        <s:v/>
      </s:c>
      <s:c r="X166" s="85" t="str">
        <s:f>IF(B166="","",IF(W166&lt;'04_Настройки'!$B$26,"",ROUND((IF(ISBLANK(T166),0,T166*'04_Настройки'!$B$16)+IF(ISBLANK(U166),0,U166*'04_Настройки'!$B$17)+IF(ISBLANK(V166),0,V166*'04_Настройки'!$B$18)+IF(ISBLANK(M166),0,M166/5*100*'04_Настройки'!$B$19)+IF(ISBLANK(N166),0,N166/5*100*'04_Настройки'!$B$20))/(IF(ISBLANK(T166),0,'04_Настройки'!$B$16)+IF(ISBLANK(U166),0,'04_Настройки'!$B$17)+IF(ISBLANK(V166),0,'04_Настройки'!$B$18)+IF(ISBLANK(M166),0,'04_Настройки'!$B$19)+IF(ISBLANK(N166),0,'04_Настройки'!$B$20)),1)))</s:f>
        <s:v/>
      </s:c>
      <s:c r="Y166" s="77" t="str">
        <s:f>IF(B166="","",IF(ISBLANK(X166),"Недостаточно данных",IF(X166&gt;='04_Настройки'!$B$24,"Высокий",IF(X166&gt;='04_Настройки'!$B$25,"Средний","Низкий"))))</s:f>
        <s:v/>
      </s:c>
      <s:c r="Z166" s="80">
        <s:f t="shared" si="8"/>
        <s:v>156</s:v>
      </s:c>
      <s:c r="AA166" s="93" t="str">
        <s:f>IF(B166="","",IF(S166&gt;1,"Проверить и объединить дубли",IF(W166&lt;'04_Настройки'!$B$26,"Дополнить исходные данные",IF(AND(M166&lt;&gt;"",M166&lt;=2),"Проверить соответствие запросу и бизнесу",IF(AND(G166&lt;&gt;"",G166&lt;=IF(J166="",'04_Настройки'!$B$14,J166)),"Удерживать позицию и обновлять контент",IF(Y166="Высокий",IF(O166="","Создать или назначить посадочную страницу","Оптимизировать страницу и усилить содержание"),IF(Y166="Средний","Включить в контент-план","Наблюдать или отложить")))))))</s:f>
        <s:v/>
      </s:c>
    </s:row>
    <s:row r="167" ht="22.5" customHeight="1">
      <s:c r="A167" s="70" t="str">
        <s:f t="shared" si="1"/>
        <s:v/>
      </s:c>
      <s:c r="B167" s="71"/>
      <s:c r="C167" s="71"/>
      <s:c r="D167" s="71"/>
      <s:c r="E167" s="95"/>
      <s:c r="F167" s="77" t="str">
        <s:f>IF(ISBLANK(E167),"",IF(E167&gt;='04_Настройки'!$B$11,"ВЧ",IF(E167&gt;='04_Настройки'!$B$12,"СЧ","НЧ")))</s:f>
      </s:c>
      <s:c r="G167" s="78"/>
      <s:c r="H167" s="78"/>
      <s:c r="I167" s="80" t="str">
        <s:f t="shared" si="2"/>
        <s:v/>
      </s:c>
      <s:c r="J167" s="78"/>
      <s:c r="K167" s="81"/>
      <s:c r="L167" s="78"/>
      <s:c r="M167" s="78"/>
      <s:c r="N167" s="78"/>
      <s:c r="O167" s="83"/>
      <s:c r="P167" s="84"/>
      <s:c r="Q167" s="84"/>
      <s:c r="R167" s="77" t="str">
        <s:f t="shared" si="3"/>
        <s:v/>
      </s:c>
      <s:c r="S167" s="85" t="str">
        <s:f t="shared" si="4"/>
        <s:v/>
      </s:c>
      <s:c r="T167" s="85" t="str">
        <s:f t="shared" si="5"/>
        <s:v/>
      </s:c>
      <s:c r="U167" s="85" t="str">
        <s:f>IF(OR(B167="",G167=""),"",ROUND(MAX(0,MIN(100,(G167-IF(J167="",'04_Настройки'!$B$14,J167))/(100-IF(J167="",'04_Настройки'!$B$14,J167))*100)),1))</s:f>
        <s:v/>
      </s:c>
      <s:c r="V167" s="85" t="str">
        <s:f t="shared" si="6"/>
        <s:v/>
      </s:c>
      <s:c r="W167" s="88" t="str">
        <s:f t="shared" si="7"/>
        <s:v/>
      </s:c>
      <s:c r="X167" s="85" t="str">
        <s:f>IF(B167="","",IF(W167&lt;'04_Настройки'!$B$26,"",ROUND((IF(ISBLANK(T167),0,T167*'04_Настройки'!$B$16)+IF(ISBLANK(U167),0,U167*'04_Настройки'!$B$17)+IF(ISBLANK(V167),0,V167*'04_Настройки'!$B$18)+IF(ISBLANK(M167),0,M167/5*100*'04_Настройки'!$B$19)+IF(ISBLANK(N167),0,N167/5*100*'04_Настройки'!$B$20))/(IF(ISBLANK(T167),0,'04_Настройки'!$B$16)+IF(ISBLANK(U167),0,'04_Настройки'!$B$17)+IF(ISBLANK(V167),0,'04_Настройки'!$B$18)+IF(ISBLANK(M167),0,'04_Настройки'!$B$19)+IF(ISBLANK(N167),0,'04_Настройки'!$B$20)),1)))</s:f>
        <s:v/>
      </s:c>
      <s:c r="Y167" s="77" t="str">
        <s:f>IF(B167="","",IF(ISBLANK(X167),"Недостаточно данных",IF(X167&gt;='04_Настройки'!$B$24,"Высокий",IF(X167&gt;='04_Настройки'!$B$25,"Средний","Низкий"))))</s:f>
        <s:v/>
      </s:c>
      <s:c r="Z167" s="80">
        <s:f t="shared" si="8"/>
        <s:v>157</s:v>
      </s:c>
      <s:c r="AA167" s="93" t="str">
        <s:f>IF(B167="","",IF(S167&gt;1,"Проверить и объединить дубли",IF(W167&lt;'04_Настройки'!$B$26,"Дополнить исходные данные",IF(AND(M167&lt;&gt;"",M167&lt;=2),"Проверить соответствие запросу и бизнесу",IF(AND(G167&lt;&gt;"",G167&lt;=IF(J167="",'04_Настройки'!$B$14,J167)),"Удерживать позицию и обновлять контент",IF(Y167="Высокий",IF(O167="","Создать или назначить посадочную страницу","Оптимизировать страницу и усилить содержание"),IF(Y167="Средний","Включить в контент-план","Наблюдать или отложить")))))))</s:f>
        <s:v/>
      </s:c>
    </s:row>
    <s:row r="168" ht="22.5" customHeight="1">
      <s:c r="A168" s="70" t="str">
        <s:f t="shared" si="1"/>
        <s:v/>
      </s:c>
      <s:c r="B168" s="71"/>
      <s:c r="C168" s="71"/>
      <s:c r="D168" s="71"/>
      <s:c r="E168" s="95"/>
      <s:c r="F168" s="77" t="str">
        <s:f>IF(ISBLANK(E168),"",IF(E168&gt;='04_Настройки'!$B$11,"ВЧ",IF(E168&gt;='04_Настройки'!$B$12,"СЧ","НЧ")))</s:f>
      </s:c>
      <s:c r="G168" s="78"/>
      <s:c r="H168" s="78"/>
      <s:c r="I168" s="80" t="str">
        <s:f t="shared" si="2"/>
        <s:v/>
      </s:c>
      <s:c r="J168" s="78"/>
      <s:c r="K168" s="81"/>
      <s:c r="L168" s="78"/>
      <s:c r="M168" s="78"/>
      <s:c r="N168" s="78"/>
      <s:c r="O168" s="83"/>
      <s:c r="P168" s="84"/>
      <s:c r="Q168" s="84"/>
      <s:c r="R168" s="77" t="str">
        <s:f t="shared" si="3"/>
        <s:v/>
      </s:c>
      <s:c r="S168" s="85" t="str">
        <s:f t="shared" si="4"/>
        <s:v/>
      </s:c>
      <s:c r="T168" s="85" t="str">
        <s:f t="shared" si="5"/>
        <s:v/>
      </s:c>
      <s:c r="U168" s="85" t="str">
        <s:f>IF(OR(B168="",G168=""),"",ROUND(MAX(0,MIN(100,(G168-IF(J168="",'04_Настройки'!$B$14,J168))/(100-IF(J168="",'04_Настройки'!$B$14,J168))*100)),1))</s:f>
        <s:v/>
      </s:c>
      <s:c r="V168" s="85" t="str">
        <s:f t="shared" si="6"/>
        <s:v/>
      </s:c>
      <s:c r="W168" s="88" t="str">
        <s:f t="shared" si="7"/>
        <s:v/>
      </s:c>
      <s:c r="X168" s="85" t="str">
        <s:f>IF(B168="","",IF(W168&lt;'04_Настройки'!$B$26,"",ROUND((IF(ISBLANK(T168),0,T168*'04_Настройки'!$B$16)+IF(ISBLANK(U168),0,U168*'04_Настройки'!$B$17)+IF(ISBLANK(V168),0,V168*'04_Настройки'!$B$18)+IF(ISBLANK(M168),0,M168/5*100*'04_Настройки'!$B$19)+IF(ISBLANK(N168),0,N168/5*100*'04_Настройки'!$B$20))/(IF(ISBLANK(T168),0,'04_Настройки'!$B$16)+IF(ISBLANK(U168),0,'04_Настройки'!$B$17)+IF(ISBLANK(V168),0,'04_Настройки'!$B$18)+IF(ISBLANK(M168),0,'04_Настройки'!$B$19)+IF(ISBLANK(N168),0,'04_Настройки'!$B$20)),1)))</s:f>
        <s:v/>
      </s:c>
      <s:c r="Y168" s="77" t="str">
        <s:f>IF(B168="","",IF(ISBLANK(X168),"Недостаточно данных",IF(X168&gt;='04_Настройки'!$B$24,"Высокий",IF(X168&gt;='04_Настройки'!$B$25,"Средний","Низкий"))))</s:f>
        <s:v/>
      </s:c>
      <s:c r="Z168" s="80">
        <s:f t="shared" si="8"/>
        <s:v>158</s:v>
      </s:c>
      <s:c r="AA168" s="93" t="str">
        <s:f>IF(B168="","",IF(S168&gt;1,"Проверить и объединить дубли",IF(W168&lt;'04_Настройки'!$B$26,"Дополнить исходные данные",IF(AND(M168&lt;&gt;"",M168&lt;=2),"Проверить соответствие запросу и бизнесу",IF(AND(G168&lt;&gt;"",G168&lt;=IF(J168="",'04_Настройки'!$B$14,J168)),"Удерживать позицию и обновлять контент",IF(Y168="Высокий",IF(O168="","Создать или назначить посадочную страницу","Оптимизировать страницу и усилить содержание"),IF(Y168="Средний","Включить в контент-план","Наблюдать или отложить")))))))</s:f>
        <s:v/>
      </s:c>
    </s:row>
    <s:row r="169" ht="22.5" customHeight="1">
      <s:c r="A169" s="70" t="str">
        <s:f t="shared" si="1"/>
        <s:v/>
      </s:c>
      <s:c r="B169" s="71"/>
      <s:c r="C169" s="71"/>
      <s:c r="D169" s="71"/>
      <s:c r="E169" s="95"/>
      <s:c r="F169" s="77" t="str">
        <s:f>IF(ISBLANK(E169),"",IF(E169&gt;='04_Настройки'!$B$11,"ВЧ",IF(E169&gt;='04_Настройки'!$B$12,"СЧ","НЧ")))</s:f>
      </s:c>
      <s:c r="G169" s="78"/>
      <s:c r="H169" s="78"/>
      <s:c r="I169" s="80" t="str">
        <s:f t="shared" si="2"/>
        <s:v/>
      </s:c>
      <s:c r="J169" s="78"/>
      <s:c r="K169" s="81"/>
      <s:c r="L169" s="78"/>
      <s:c r="M169" s="78"/>
      <s:c r="N169" s="78"/>
      <s:c r="O169" s="83"/>
      <s:c r="P169" s="84"/>
      <s:c r="Q169" s="84"/>
      <s:c r="R169" s="77" t="str">
        <s:f t="shared" si="3"/>
        <s:v/>
      </s:c>
      <s:c r="S169" s="85" t="str">
        <s:f t="shared" si="4"/>
        <s:v/>
      </s:c>
      <s:c r="T169" s="85" t="str">
        <s:f t="shared" si="5"/>
        <s:v/>
      </s:c>
      <s:c r="U169" s="85" t="str">
        <s:f>IF(OR(B169="",G169=""),"",ROUND(MAX(0,MIN(100,(G169-IF(J169="",'04_Настройки'!$B$14,J169))/(100-IF(J169="",'04_Настройки'!$B$14,J169))*100)),1))</s:f>
        <s:v/>
      </s:c>
      <s:c r="V169" s="85" t="str">
        <s:f t="shared" si="6"/>
        <s:v/>
      </s:c>
      <s:c r="W169" s="88" t="str">
        <s:f t="shared" si="7"/>
        <s:v/>
      </s:c>
      <s:c r="X169" s="85" t="str">
        <s:f>IF(B169="","",IF(W169&lt;'04_Настройки'!$B$26,"",ROUND((IF(ISBLANK(T169),0,T169*'04_Настройки'!$B$16)+IF(ISBLANK(U169),0,U169*'04_Настройки'!$B$17)+IF(ISBLANK(V169),0,V169*'04_Настройки'!$B$18)+IF(ISBLANK(M169),0,M169/5*100*'04_Настройки'!$B$19)+IF(ISBLANK(N169),0,N169/5*100*'04_Настройки'!$B$20))/(IF(ISBLANK(T169),0,'04_Настройки'!$B$16)+IF(ISBLANK(U169),0,'04_Настройки'!$B$17)+IF(ISBLANK(V169),0,'04_Настройки'!$B$18)+IF(ISBLANK(M169),0,'04_Настройки'!$B$19)+IF(ISBLANK(N169),0,'04_Настройки'!$B$20)),1)))</s:f>
        <s:v/>
      </s:c>
      <s:c r="Y169" s="77" t="str">
        <s:f>IF(B169="","",IF(ISBLANK(X169),"Недостаточно данных",IF(X169&gt;='04_Настройки'!$B$24,"Высокий",IF(X169&gt;='04_Настройки'!$B$25,"Средний","Низкий"))))</s:f>
        <s:v/>
      </s:c>
      <s:c r="Z169" s="80">
        <s:f t="shared" si="8"/>
        <s:v>159</s:v>
      </s:c>
      <s:c r="AA169" s="93" t="str">
        <s:f>IF(B169="","",IF(S169&gt;1,"Проверить и объединить дубли",IF(W169&lt;'04_Настройки'!$B$26,"Дополнить исходные данные",IF(AND(M169&lt;&gt;"",M169&lt;=2),"Проверить соответствие запросу и бизнесу",IF(AND(G169&lt;&gt;"",G169&lt;=IF(J169="",'04_Настройки'!$B$14,J169)),"Удерживать позицию и обновлять контент",IF(Y169="Высокий",IF(O169="","Создать или назначить посадочную страницу","Оптимизировать страницу и усилить содержание"),IF(Y169="Средний","Включить в контент-план","Наблюдать или отложить")))))))</s:f>
        <s:v/>
      </s:c>
    </s:row>
    <s:row r="170" ht="22.5" customHeight="1">
      <s:c r="A170" s="70" t="str">
        <s:f t="shared" si="1"/>
        <s:v/>
      </s:c>
      <s:c r="B170" s="71"/>
      <s:c r="C170" s="71"/>
      <s:c r="D170" s="71"/>
      <s:c r="E170" s="95"/>
      <s:c r="F170" s="77" t="str">
        <s:f>IF(ISBLANK(E170),"",IF(E170&gt;='04_Настройки'!$B$11,"ВЧ",IF(E170&gt;='04_Настройки'!$B$12,"СЧ","НЧ")))</s:f>
      </s:c>
      <s:c r="G170" s="78"/>
      <s:c r="H170" s="78"/>
      <s:c r="I170" s="80" t="str">
        <s:f t="shared" si="2"/>
        <s:v/>
      </s:c>
      <s:c r="J170" s="78"/>
      <s:c r="K170" s="81"/>
      <s:c r="L170" s="78"/>
      <s:c r="M170" s="78"/>
      <s:c r="N170" s="78"/>
      <s:c r="O170" s="83"/>
      <s:c r="P170" s="84"/>
      <s:c r="Q170" s="84"/>
      <s:c r="R170" s="77" t="str">
        <s:f t="shared" si="3"/>
        <s:v/>
      </s:c>
      <s:c r="S170" s="85" t="str">
        <s:f t="shared" si="4"/>
        <s:v/>
      </s:c>
      <s:c r="T170" s="85" t="str">
        <s:f t="shared" si="5"/>
        <s:v/>
      </s:c>
      <s:c r="U170" s="85" t="str">
        <s:f>IF(OR(B170="",G170=""),"",ROUND(MAX(0,MIN(100,(G170-IF(J170="",'04_Настройки'!$B$14,J170))/(100-IF(J170="",'04_Настройки'!$B$14,J170))*100)),1))</s:f>
        <s:v/>
      </s:c>
      <s:c r="V170" s="85" t="str">
        <s:f t="shared" si="6"/>
        <s:v/>
      </s:c>
      <s:c r="W170" s="88" t="str">
        <s:f t="shared" si="7"/>
        <s:v/>
      </s:c>
      <s:c r="X170" s="85" t="str">
        <s:f>IF(B170="","",IF(W170&lt;'04_Настройки'!$B$26,"",ROUND((IF(ISBLANK(T170),0,T170*'04_Настройки'!$B$16)+IF(ISBLANK(U170),0,U170*'04_Настройки'!$B$17)+IF(ISBLANK(V170),0,V170*'04_Настройки'!$B$18)+IF(ISBLANK(M170),0,M170/5*100*'04_Настройки'!$B$19)+IF(ISBLANK(N170),0,N170/5*100*'04_Настройки'!$B$20))/(IF(ISBLANK(T170),0,'04_Настройки'!$B$16)+IF(ISBLANK(U170),0,'04_Настройки'!$B$17)+IF(ISBLANK(V170),0,'04_Настройки'!$B$18)+IF(ISBLANK(M170),0,'04_Настройки'!$B$19)+IF(ISBLANK(N170),0,'04_Настройки'!$B$20)),1)))</s:f>
        <s:v/>
      </s:c>
      <s:c r="Y170" s="77" t="str">
        <s:f>IF(B170="","",IF(ISBLANK(X170),"Недостаточно данных",IF(X170&gt;='04_Настройки'!$B$24,"Высокий",IF(X170&gt;='04_Настройки'!$B$25,"Средний","Низкий"))))</s:f>
        <s:v/>
      </s:c>
      <s:c r="Z170" s="80">
        <s:f t="shared" si="8"/>
        <s:v>160</s:v>
      </s:c>
      <s:c r="AA170" s="93" t="str">
        <s:f>IF(B170="","",IF(S170&gt;1,"Проверить и объединить дубли",IF(W170&lt;'04_Настройки'!$B$26,"Дополнить исходные данные",IF(AND(M170&lt;&gt;"",M170&lt;=2),"Проверить соответствие запросу и бизнесу",IF(AND(G170&lt;&gt;"",G170&lt;=IF(J170="",'04_Настройки'!$B$14,J170)),"Удерживать позицию и обновлять контент",IF(Y170="Высокий",IF(O170="","Создать или назначить посадочную страницу","Оптимизировать страницу и усилить содержание"),IF(Y170="Средний","Включить в контент-план","Наблюдать или отложить")))))))</s:f>
        <s:v/>
      </s:c>
    </s:row>
    <s:row r="171" ht="22.5" customHeight="1">
      <s:c r="A171" s="70" t="str">
        <s:f t="shared" si="1"/>
        <s:v/>
      </s:c>
      <s:c r="B171" s="71"/>
      <s:c r="C171" s="71"/>
      <s:c r="D171" s="71"/>
      <s:c r="E171" s="95"/>
      <s:c r="F171" s="77" t="str">
        <s:f>IF(ISBLANK(E171),"",IF(E171&gt;='04_Настройки'!$B$11,"ВЧ",IF(E171&gt;='04_Настройки'!$B$12,"СЧ","НЧ")))</s:f>
      </s:c>
      <s:c r="G171" s="78"/>
      <s:c r="H171" s="78"/>
      <s:c r="I171" s="80" t="str">
        <s:f t="shared" si="2"/>
        <s:v/>
      </s:c>
      <s:c r="J171" s="78"/>
      <s:c r="K171" s="81"/>
      <s:c r="L171" s="78"/>
      <s:c r="M171" s="78"/>
      <s:c r="N171" s="78"/>
      <s:c r="O171" s="83"/>
      <s:c r="P171" s="84"/>
      <s:c r="Q171" s="84"/>
      <s:c r="R171" s="77" t="str">
        <s:f t="shared" si="3"/>
        <s:v/>
      </s:c>
      <s:c r="S171" s="85" t="str">
        <s:f t="shared" si="4"/>
        <s:v/>
      </s:c>
      <s:c r="T171" s="85" t="str">
        <s:f t="shared" si="5"/>
        <s:v/>
      </s:c>
      <s:c r="U171" s="85" t="str">
        <s:f>IF(OR(B171="",G171=""),"",ROUND(MAX(0,MIN(100,(G171-IF(J171="",'04_Настройки'!$B$14,J171))/(100-IF(J171="",'04_Настройки'!$B$14,J171))*100)),1))</s:f>
        <s:v/>
      </s:c>
      <s:c r="V171" s="85" t="str">
        <s:f t="shared" si="6"/>
        <s:v/>
      </s:c>
      <s:c r="W171" s="88" t="str">
        <s:f t="shared" si="7"/>
        <s:v/>
      </s:c>
      <s:c r="X171" s="85" t="str">
        <s:f>IF(B171="","",IF(W171&lt;'04_Настройки'!$B$26,"",ROUND((IF(ISBLANK(T171),0,T171*'04_Настройки'!$B$16)+IF(ISBLANK(U171),0,U171*'04_Настройки'!$B$17)+IF(ISBLANK(V171),0,V171*'04_Настройки'!$B$18)+IF(ISBLANK(M171),0,M171/5*100*'04_Настройки'!$B$19)+IF(ISBLANK(N171),0,N171/5*100*'04_Настройки'!$B$20))/(IF(ISBLANK(T171),0,'04_Настройки'!$B$16)+IF(ISBLANK(U171),0,'04_Настройки'!$B$17)+IF(ISBLANK(V171),0,'04_Настройки'!$B$18)+IF(ISBLANK(M171),0,'04_Настройки'!$B$19)+IF(ISBLANK(N171),0,'04_Настройки'!$B$20)),1)))</s:f>
        <s:v/>
      </s:c>
      <s:c r="Y171" s="77" t="str">
        <s:f>IF(B171="","",IF(ISBLANK(X171),"Недостаточно данных",IF(X171&gt;='04_Настройки'!$B$24,"Высокий",IF(X171&gt;='04_Настройки'!$B$25,"Средний","Низкий"))))</s:f>
        <s:v/>
      </s:c>
      <s:c r="Z171" s="80">
        <s:f t="shared" si="8"/>
        <s:v>161</s:v>
      </s:c>
      <s:c r="AA171" s="93" t="str">
        <s:f>IF(B171="","",IF(S171&gt;1,"Проверить и объединить дубли",IF(W171&lt;'04_Настройки'!$B$26,"Дополнить исходные данные",IF(AND(M171&lt;&gt;"",M171&lt;=2),"Проверить соответствие запросу и бизнесу",IF(AND(G171&lt;&gt;"",G171&lt;=IF(J171="",'04_Настройки'!$B$14,J171)),"Удерживать позицию и обновлять контент",IF(Y171="Высокий",IF(O171="","Создать или назначить посадочную страницу","Оптимизировать страницу и усилить содержание"),IF(Y171="Средний","Включить в контент-план","Наблюдать или отложить")))))))</s:f>
        <s:v/>
      </s:c>
    </s:row>
    <s:row r="172" ht="22.5" customHeight="1">
      <s:c r="A172" s="70" t="str">
        <s:f t="shared" si="1"/>
        <s:v/>
      </s:c>
      <s:c r="B172" s="71"/>
      <s:c r="C172" s="71"/>
      <s:c r="D172" s="71"/>
      <s:c r="E172" s="95"/>
      <s:c r="F172" s="77" t="str">
        <s:f>IF(ISBLANK(E172),"",IF(E172&gt;='04_Настройки'!$B$11,"ВЧ",IF(E172&gt;='04_Настройки'!$B$12,"СЧ","НЧ")))</s:f>
      </s:c>
      <s:c r="G172" s="78"/>
      <s:c r="H172" s="78"/>
      <s:c r="I172" s="80" t="str">
        <s:f t="shared" si="2"/>
        <s:v/>
      </s:c>
      <s:c r="J172" s="78"/>
      <s:c r="K172" s="81"/>
      <s:c r="L172" s="78"/>
      <s:c r="M172" s="78"/>
      <s:c r="N172" s="78"/>
      <s:c r="O172" s="83"/>
      <s:c r="P172" s="84"/>
      <s:c r="Q172" s="84"/>
      <s:c r="R172" s="77" t="str">
        <s:f t="shared" si="3"/>
        <s:v/>
      </s:c>
      <s:c r="S172" s="85" t="str">
        <s:f t="shared" si="4"/>
        <s:v/>
      </s:c>
      <s:c r="T172" s="85" t="str">
        <s:f t="shared" si="5"/>
        <s:v/>
      </s:c>
      <s:c r="U172" s="85" t="str">
        <s:f>IF(OR(B172="",G172=""),"",ROUND(MAX(0,MIN(100,(G172-IF(J172="",'04_Настройки'!$B$14,J172))/(100-IF(J172="",'04_Настройки'!$B$14,J172))*100)),1))</s:f>
        <s:v/>
      </s:c>
      <s:c r="V172" s="85" t="str">
        <s:f t="shared" si="6"/>
        <s:v/>
      </s:c>
      <s:c r="W172" s="88" t="str">
        <s:f t="shared" si="7"/>
        <s:v/>
      </s:c>
      <s:c r="X172" s="85" t="str">
        <s:f>IF(B172="","",IF(W172&lt;'04_Настройки'!$B$26,"",ROUND((IF(ISBLANK(T172),0,T172*'04_Настройки'!$B$16)+IF(ISBLANK(U172),0,U172*'04_Настройки'!$B$17)+IF(ISBLANK(V172),0,V172*'04_Настройки'!$B$18)+IF(ISBLANK(M172),0,M172/5*100*'04_Настройки'!$B$19)+IF(ISBLANK(N172),0,N172/5*100*'04_Настройки'!$B$20))/(IF(ISBLANK(T172),0,'04_Настройки'!$B$16)+IF(ISBLANK(U172),0,'04_Настройки'!$B$17)+IF(ISBLANK(V172),0,'04_Настройки'!$B$18)+IF(ISBLANK(M172),0,'04_Настройки'!$B$19)+IF(ISBLANK(N172),0,'04_Настройки'!$B$20)),1)))</s:f>
        <s:v/>
      </s:c>
      <s:c r="Y172" s="77" t="str">
        <s:f>IF(B172="","",IF(ISBLANK(X172),"Недостаточно данных",IF(X172&gt;='04_Настройки'!$B$24,"Высокий",IF(X172&gt;='04_Настройки'!$B$25,"Средний","Низкий"))))</s:f>
        <s:v/>
      </s:c>
      <s:c r="Z172" s="80">
        <s:f t="shared" si="8"/>
        <s:v>162</s:v>
      </s:c>
      <s:c r="AA172" s="93" t="str">
        <s:f>IF(B172="","",IF(S172&gt;1,"Проверить и объединить дубли",IF(W172&lt;'04_Настройки'!$B$26,"Дополнить исходные данные",IF(AND(M172&lt;&gt;"",M172&lt;=2),"Проверить соответствие запросу и бизнесу",IF(AND(G172&lt;&gt;"",G172&lt;=IF(J172="",'04_Настройки'!$B$14,J172)),"Удерживать позицию и обновлять контент",IF(Y172="Высокий",IF(O172="","Создать или назначить посадочную страницу","Оптимизировать страницу и усилить содержание"),IF(Y172="Средний","Включить в контент-план","Наблюдать или отложить")))))))</s:f>
        <s:v/>
      </s:c>
    </s:row>
    <s:row r="173" ht="22.5" customHeight="1">
      <s:c r="A173" s="70" t="str">
        <s:f t="shared" si="1"/>
        <s:v/>
      </s:c>
      <s:c r="B173" s="71"/>
      <s:c r="C173" s="71"/>
      <s:c r="D173" s="71"/>
      <s:c r="E173" s="95"/>
      <s:c r="F173" s="77" t="str">
        <s:f>IF(ISBLANK(E173),"",IF(E173&gt;='04_Настройки'!$B$11,"ВЧ",IF(E173&gt;='04_Настройки'!$B$12,"СЧ","НЧ")))</s:f>
      </s:c>
      <s:c r="G173" s="78"/>
      <s:c r="H173" s="78"/>
      <s:c r="I173" s="80" t="str">
        <s:f t="shared" si="2"/>
        <s:v/>
      </s:c>
      <s:c r="J173" s="78"/>
      <s:c r="K173" s="81"/>
      <s:c r="L173" s="78"/>
      <s:c r="M173" s="78"/>
      <s:c r="N173" s="78"/>
      <s:c r="O173" s="83"/>
      <s:c r="P173" s="84"/>
      <s:c r="Q173" s="84"/>
      <s:c r="R173" s="77" t="str">
        <s:f t="shared" si="3"/>
        <s:v/>
      </s:c>
      <s:c r="S173" s="85" t="str">
        <s:f t="shared" si="4"/>
        <s:v/>
      </s:c>
      <s:c r="T173" s="85" t="str">
        <s:f t="shared" si="5"/>
        <s:v/>
      </s:c>
      <s:c r="U173" s="85" t="str">
        <s:f>IF(OR(B173="",G173=""),"",ROUND(MAX(0,MIN(100,(G173-IF(J173="",'04_Настройки'!$B$14,J173))/(100-IF(J173="",'04_Настройки'!$B$14,J173))*100)),1))</s:f>
        <s:v/>
      </s:c>
      <s:c r="V173" s="85" t="str">
        <s:f t="shared" si="6"/>
        <s:v/>
      </s:c>
      <s:c r="W173" s="88" t="str">
        <s:f t="shared" si="7"/>
        <s:v/>
      </s:c>
      <s:c r="X173" s="85" t="str">
        <s:f>IF(B173="","",IF(W173&lt;'04_Настройки'!$B$26,"",ROUND((IF(ISBLANK(T173),0,T173*'04_Настройки'!$B$16)+IF(ISBLANK(U173),0,U173*'04_Настройки'!$B$17)+IF(ISBLANK(V173),0,V173*'04_Настройки'!$B$18)+IF(ISBLANK(M173),0,M173/5*100*'04_Настройки'!$B$19)+IF(ISBLANK(N173),0,N173/5*100*'04_Настройки'!$B$20))/(IF(ISBLANK(T173),0,'04_Настройки'!$B$16)+IF(ISBLANK(U173),0,'04_Настройки'!$B$17)+IF(ISBLANK(V173),0,'04_Настройки'!$B$18)+IF(ISBLANK(M173),0,'04_Настройки'!$B$19)+IF(ISBLANK(N173),0,'04_Настройки'!$B$20)),1)))</s:f>
        <s:v/>
      </s:c>
      <s:c r="Y173" s="77" t="str">
        <s:f>IF(B173="","",IF(ISBLANK(X173),"Недостаточно данных",IF(X173&gt;='04_Настройки'!$B$24,"Высокий",IF(X173&gt;='04_Настройки'!$B$25,"Средний","Низкий"))))</s:f>
        <s:v/>
      </s:c>
      <s:c r="Z173" s="80">
        <s:f t="shared" si="8"/>
        <s:v>163</s:v>
      </s:c>
      <s:c r="AA173" s="93" t="str">
        <s:f>IF(B173="","",IF(S173&gt;1,"Проверить и объединить дубли",IF(W173&lt;'04_Настройки'!$B$26,"Дополнить исходные данные",IF(AND(M173&lt;&gt;"",M173&lt;=2),"Проверить соответствие запросу и бизнесу",IF(AND(G173&lt;&gt;"",G173&lt;=IF(J173="",'04_Настройки'!$B$14,J173)),"Удерживать позицию и обновлять контент",IF(Y173="Высокий",IF(O173="","Создать или назначить посадочную страницу","Оптимизировать страницу и усилить содержание"),IF(Y173="Средний","Включить в контент-план","Наблюдать или отложить")))))))</s:f>
        <s:v/>
      </s:c>
    </s:row>
    <s:row r="174" ht="22.5" customHeight="1">
      <s:c r="A174" s="70" t="str">
        <s:f t="shared" si="1"/>
        <s:v/>
      </s:c>
      <s:c r="B174" s="71"/>
      <s:c r="C174" s="71"/>
      <s:c r="D174" s="71"/>
      <s:c r="E174" s="95"/>
      <s:c r="F174" s="77" t="str">
        <s:f>IF(ISBLANK(E174),"",IF(E174&gt;='04_Настройки'!$B$11,"ВЧ",IF(E174&gt;='04_Настройки'!$B$12,"СЧ","НЧ")))</s:f>
      </s:c>
      <s:c r="G174" s="78"/>
      <s:c r="H174" s="78"/>
      <s:c r="I174" s="80" t="str">
        <s:f t="shared" si="2"/>
        <s:v/>
      </s:c>
      <s:c r="J174" s="78"/>
      <s:c r="K174" s="81"/>
      <s:c r="L174" s="78"/>
      <s:c r="M174" s="78"/>
      <s:c r="N174" s="78"/>
      <s:c r="O174" s="83"/>
      <s:c r="P174" s="84"/>
      <s:c r="Q174" s="84"/>
      <s:c r="R174" s="77" t="str">
        <s:f t="shared" si="3"/>
        <s:v/>
      </s:c>
      <s:c r="S174" s="85" t="str">
        <s:f t="shared" si="4"/>
        <s:v/>
      </s:c>
      <s:c r="T174" s="85" t="str">
        <s:f t="shared" si="5"/>
        <s:v/>
      </s:c>
      <s:c r="U174" s="85" t="str">
        <s:f>IF(OR(B174="",G174=""),"",ROUND(MAX(0,MIN(100,(G174-IF(J174="",'04_Настройки'!$B$14,J174))/(100-IF(J174="",'04_Настройки'!$B$14,J174))*100)),1))</s:f>
        <s:v/>
      </s:c>
      <s:c r="V174" s="85" t="str">
        <s:f t="shared" si="6"/>
        <s:v/>
      </s:c>
      <s:c r="W174" s="88" t="str">
        <s:f t="shared" si="7"/>
        <s:v/>
      </s:c>
      <s:c r="X174" s="85" t="str">
        <s:f>IF(B174="","",IF(W174&lt;'04_Настройки'!$B$26,"",ROUND((IF(ISBLANK(T174),0,T174*'04_Настройки'!$B$16)+IF(ISBLANK(U174),0,U174*'04_Настройки'!$B$17)+IF(ISBLANK(V174),0,V174*'04_Настройки'!$B$18)+IF(ISBLANK(M174),0,M174/5*100*'04_Настройки'!$B$19)+IF(ISBLANK(N174),0,N174/5*100*'04_Настройки'!$B$20))/(IF(ISBLANK(T174),0,'04_Настройки'!$B$16)+IF(ISBLANK(U174),0,'04_Настройки'!$B$17)+IF(ISBLANK(V174),0,'04_Настройки'!$B$18)+IF(ISBLANK(M174),0,'04_Настройки'!$B$19)+IF(ISBLANK(N174),0,'04_Настройки'!$B$20)),1)))</s:f>
        <s:v/>
      </s:c>
      <s:c r="Y174" s="77" t="str">
        <s:f>IF(B174="","",IF(ISBLANK(X174),"Недостаточно данных",IF(X174&gt;='04_Настройки'!$B$24,"Высокий",IF(X174&gt;='04_Настройки'!$B$25,"Средний","Низкий"))))</s:f>
        <s:v/>
      </s:c>
      <s:c r="Z174" s="80">
        <s:f t="shared" si="8"/>
        <s:v>164</s:v>
      </s:c>
      <s:c r="AA174" s="93" t="str">
        <s:f>IF(B174="","",IF(S174&gt;1,"Проверить и объединить дубли",IF(W174&lt;'04_Настройки'!$B$26,"Дополнить исходные данные",IF(AND(M174&lt;&gt;"",M174&lt;=2),"Проверить соответствие запросу и бизнесу",IF(AND(G174&lt;&gt;"",G174&lt;=IF(J174="",'04_Настройки'!$B$14,J174)),"Удерживать позицию и обновлять контент",IF(Y174="Высокий",IF(O174="","Создать или назначить посадочную страницу","Оптимизировать страницу и усилить содержание"),IF(Y174="Средний","Включить в контент-план","Наблюдать или отложить")))))))</s:f>
        <s:v/>
      </s:c>
    </s:row>
    <s:row r="175" ht="22.5" customHeight="1">
      <s:c r="A175" s="70" t="str">
        <s:f t="shared" si="1"/>
        <s:v/>
      </s:c>
      <s:c r="B175" s="71"/>
      <s:c r="C175" s="71"/>
      <s:c r="D175" s="71"/>
      <s:c r="E175" s="95"/>
      <s:c r="F175" s="77" t="str">
        <s:f>IF(ISBLANK(E175),"",IF(E175&gt;='04_Настройки'!$B$11,"ВЧ",IF(E175&gt;='04_Настройки'!$B$12,"СЧ","НЧ")))</s:f>
      </s:c>
      <s:c r="G175" s="78"/>
      <s:c r="H175" s="78"/>
      <s:c r="I175" s="80" t="str">
        <s:f t="shared" si="2"/>
        <s:v/>
      </s:c>
      <s:c r="J175" s="78"/>
      <s:c r="K175" s="81"/>
      <s:c r="L175" s="78"/>
      <s:c r="M175" s="78"/>
      <s:c r="N175" s="78"/>
      <s:c r="O175" s="83"/>
      <s:c r="P175" s="84"/>
      <s:c r="Q175" s="84"/>
      <s:c r="R175" s="77" t="str">
        <s:f t="shared" si="3"/>
        <s:v/>
      </s:c>
      <s:c r="S175" s="85" t="str">
        <s:f t="shared" si="4"/>
        <s:v/>
      </s:c>
      <s:c r="T175" s="85" t="str">
        <s:f t="shared" si="5"/>
        <s:v/>
      </s:c>
      <s:c r="U175" s="85" t="str">
        <s:f>IF(OR(B175="",G175=""),"",ROUND(MAX(0,MIN(100,(G175-IF(J175="",'04_Настройки'!$B$14,J175))/(100-IF(J175="",'04_Настройки'!$B$14,J175))*100)),1))</s:f>
        <s:v/>
      </s:c>
      <s:c r="V175" s="85" t="str">
        <s:f t="shared" si="6"/>
        <s:v/>
      </s:c>
      <s:c r="W175" s="88" t="str">
        <s:f t="shared" si="7"/>
        <s:v/>
      </s:c>
      <s:c r="X175" s="85" t="str">
        <s:f>IF(B175="","",IF(W175&lt;'04_Настройки'!$B$26,"",ROUND((IF(ISBLANK(T175),0,T175*'04_Настройки'!$B$16)+IF(ISBLANK(U175),0,U175*'04_Настройки'!$B$17)+IF(ISBLANK(V175),0,V175*'04_Настройки'!$B$18)+IF(ISBLANK(M175),0,M175/5*100*'04_Настройки'!$B$19)+IF(ISBLANK(N175),0,N175/5*100*'04_Настройки'!$B$20))/(IF(ISBLANK(T175),0,'04_Настройки'!$B$16)+IF(ISBLANK(U175),0,'04_Настройки'!$B$17)+IF(ISBLANK(V175),0,'04_Настройки'!$B$18)+IF(ISBLANK(M175),0,'04_Настройки'!$B$19)+IF(ISBLANK(N175),0,'04_Настройки'!$B$20)),1)))</s:f>
        <s:v/>
      </s:c>
      <s:c r="Y175" s="77" t="str">
        <s:f>IF(B175="","",IF(ISBLANK(X175),"Недостаточно данных",IF(X175&gt;='04_Настройки'!$B$24,"Высокий",IF(X175&gt;='04_Настройки'!$B$25,"Средний","Низкий"))))</s:f>
        <s:v/>
      </s:c>
      <s:c r="Z175" s="80">
        <s:f t="shared" si="8"/>
        <s:v>165</s:v>
      </s:c>
      <s:c r="AA175" s="93" t="str">
        <s:f>IF(B175="","",IF(S175&gt;1,"Проверить и объединить дубли",IF(W175&lt;'04_Настройки'!$B$26,"Дополнить исходные данные",IF(AND(M175&lt;&gt;"",M175&lt;=2),"Проверить соответствие запросу и бизнесу",IF(AND(G175&lt;&gt;"",G175&lt;=IF(J175="",'04_Настройки'!$B$14,J175)),"Удерживать позицию и обновлять контент",IF(Y175="Высокий",IF(O175="","Создать или назначить посадочную страницу","Оптимизировать страницу и усилить содержание"),IF(Y175="Средний","Включить в контент-план","Наблюдать или отложить")))))))</s:f>
        <s:v/>
      </s:c>
    </s:row>
    <s:row r="176" ht="22.5" customHeight="1">
      <s:c r="A176" s="70" t="str">
        <s:f t="shared" si="1"/>
        <s:v/>
      </s:c>
      <s:c r="B176" s="71"/>
      <s:c r="C176" s="71"/>
      <s:c r="D176" s="71"/>
      <s:c r="E176" s="95"/>
      <s:c r="F176" s="77" t="str">
        <s:f>IF(ISBLANK(E176),"",IF(E176&gt;='04_Настройки'!$B$11,"ВЧ",IF(E176&gt;='04_Настройки'!$B$12,"СЧ","НЧ")))</s:f>
      </s:c>
      <s:c r="G176" s="78"/>
      <s:c r="H176" s="78"/>
      <s:c r="I176" s="80" t="str">
        <s:f t="shared" si="2"/>
        <s:v/>
      </s:c>
      <s:c r="J176" s="78"/>
      <s:c r="K176" s="81"/>
      <s:c r="L176" s="78"/>
      <s:c r="M176" s="78"/>
      <s:c r="N176" s="78"/>
      <s:c r="O176" s="83"/>
      <s:c r="P176" s="84"/>
      <s:c r="Q176" s="84"/>
      <s:c r="R176" s="77" t="str">
        <s:f t="shared" si="3"/>
        <s:v/>
      </s:c>
      <s:c r="S176" s="85" t="str">
        <s:f t="shared" si="4"/>
        <s:v/>
      </s:c>
      <s:c r="T176" s="85" t="str">
        <s:f t="shared" si="5"/>
        <s:v/>
      </s:c>
      <s:c r="U176" s="85" t="str">
        <s:f>IF(OR(B176="",G176=""),"",ROUND(MAX(0,MIN(100,(G176-IF(J176="",'04_Настройки'!$B$14,J176))/(100-IF(J176="",'04_Настройки'!$B$14,J176))*100)),1))</s:f>
        <s:v/>
      </s:c>
      <s:c r="V176" s="85" t="str">
        <s:f t="shared" si="6"/>
        <s:v/>
      </s:c>
      <s:c r="W176" s="88" t="str">
        <s:f t="shared" si="7"/>
        <s:v/>
      </s:c>
      <s:c r="X176" s="85" t="str">
        <s:f>IF(B176="","",IF(W176&lt;'04_Настройки'!$B$26,"",ROUND((IF(ISBLANK(T176),0,T176*'04_Настройки'!$B$16)+IF(ISBLANK(U176),0,U176*'04_Настройки'!$B$17)+IF(ISBLANK(V176),0,V176*'04_Настройки'!$B$18)+IF(ISBLANK(M176),0,M176/5*100*'04_Настройки'!$B$19)+IF(ISBLANK(N176),0,N176/5*100*'04_Настройки'!$B$20))/(IF(ISBLANK(T176),0,'04_Настройки'!$B$16)+IF(ISBLANK(U176),0,'04_Настройки'!$B$17)+IF(ISBLANK(V176),0,'04_Настройки'!$B$18)+IF(ISBLANK(M176),0,'04_Настройки'!$B$19)+IF(ISBLANK(N176),0,'04_Настройки'!$B$20)),1)))</s:f>
        <s:v/>
      </s:c>
      <s:c r="Y176" s="77" t="str">
        <s:f>IF(B176="","",IF(ISBLANK(X176),"Недостаточно данных",IF(X176&gt;='04_Настройки'!$B$24,"Высокий",IF(X176&gt;='04_Настройки'!$B$25,"Средний","Низкий"))))</s:f>
        <s:v/>
      </s:c>
      <s:c r="Z176" s="80">
        <s:f t="shared" si="8"/>
        <s:v>166</s:v>
      </s:c>
      <s:c r="AA176" s="93" t="str">
        <s:f>IF(B176="","",IF(S176&gt;1,"Проверить и объединить дубли",IF(W176&lt;'04_Настройки'!$B$26,"Дополнить исходные данные",IF(AND(M176&lt;&gt;"",M176&lt;=2),"Проверить соответствие запросу и бизнесу",IF(AND(G176&lt;&gt;"",G176&lt;=IF(J176="",'04_Настройки'!$B$14,J176)),"Удерживать позицию и обновлять контент",IF(Y176="Высокий",IF(O176="","Создать или назначить посадочную страницу","Оптимизировать страницу и усилить содержание"),IF(Y176="Средний","Включить в контент-план","Наблюдать или отложить")))))))</s:f>
        <s:v/>
      </s:c>
    </s:row>
    <s:row r="177" ht="22.5" customHeight="1">
      <s:c r="A177" s="70" t="str">
        <s:f t="shared" si="1"/>
        <s:v/>
      </s:c>
      <s:c r="B177" s="71"/>
      <s:c r="C177" s="71"/>
      <s:c r="D177" s="71"/>
      <s:c r="E177" s="95"/>
      <s:c r="F177" s="77" t="str">
        <s:f>IF(ISBLANK(E177),"",IF(E177&gt;='04_Настройки'!$B$11,"ВЧ",IF(E177&gt;='04_Настройки'!$B$12,"СЧ","НЧ")))</s:f>
      </s:c>
      <s:c r="G177" s="78"/>
      <s:c r="H177" s="78"/>
      <s:c r="I177" s="80" t="str">
        <s:f t="shared" si="2"/>
        <s:v/>
      </s:c>
      <s:c r="J177" s="78"/>
      <s:c r="K177" s="81"/>
      <s:c r="L177" s="78"/>
      <s:c r="M177" s="78"/>
      <s:c r="N177" s="78"/>
      <s:c r="O177" s="83"/>
      <s:c r="P177" s="84"/>
      <s:c r="Q177" s="84"/>
      <s:c r="R177" s="77" t="str">
        <s:f t="shared" si="3"/>
        <s:v/>
      </s:c>
      <s:c r="S177" s="85" t="str">
        <s:f t="shared" si="4"/>
        <s:v/>
      </s:c>
      <s:c r="T177" s="85" t="str">
        <s:f t="shared" si="5"/>
        <s:v/>
      </s:c>
      <s:c r="U177" s="85" t="str">
        <s:f>IF(OR(B177="",G177=""),"",ROUND(MAX(0,MIN(100,(G177-IF(J177="",'04_Настройки'!$B$14,J177))/(100-IF(J177="",'04_Настройки'!$B$14,J177))*100)),1))</s:f>
        <s:v/>
      </s:c>
      <s:c r="V177" s="85" t="str">
        <s:f t="shared" si="6"/>
        <s:v/>
      </s:c>
      <s:c r="W177" s="88" t="str">
        <s:f t="shared" si="7"/>
        <s:v/>
      </s:c>
      <s:c r="X177" s="85" t="str">
        <s:f>IF(B177="","",IF(W177&lt;'04_Настройки'!$B$26,"",ROUND((IF(ISBLANK(T177),0,T177*'04_Настройки'!$B$16)+IF(ISBLANK(U177),0,U177*'04_Настройки'!$B$17)+IF(ISBLANK(V177),0,V177*'04_Настройки'!$B$18)+IF(ISBLANK(M177),0,M177/5*100*'04_Настройки'!$B$19)+IF(ISBLANK(N177),0,N177/5*100*'04_Настройки'!$B$20))/(IF(ISBLANK(T177),0,'04_Настройки'!$B$16)+IF(ISBLANK(U177),0,'04_Настройки'!$B$17)+IF(ISBLANK(V177),0,'04_Настройки'!$B$18)+IF(ISBLANK(M177),0,'04_Настройки'!$B$19)+IF(ISBLANK(N177),0,'04_Настройки'!$B$20)),1)))</s:f>
        <s:v/>
      </s:c>
      <s:c r="Y177" s="77" t="str">
        <s:f>IF(B177="","",IF(ISBLANK(X177),"Недостаточно данных",IF(X177&gt;='04_Настройки'!$B$24,"Высокий",IF(X177&gt;='04_Настройки'!$B$25,"Средний","Низкий"))))</s:f>
        <s:v/>
      </s:c>
      <s:c r="Z177" s="80">
        <s:f t="shared" si="8"/>
        <s:v>167</s:v>
      </s:c>
      <s:c r="AA177" s="93" t="str">
        <s:f>IF(B177="","",IF(S177&gt;1,"Проверить и объединить дубли",IF(W177&lt;'04_Настройки'!$B$26,"Дополнить исходные данные",IF(AND(M177&lt;&gt;"",M177&lt;=2),"Проверить соответствие запросу и бизнесу",IF(AND(G177&lt;&gt;"",G177&lt;=IF(J177="",'04_Настройки'!$B$14,J177)),"Удерживать позицию и обновлять контент",IF(Y177="Высокий",IF(O177="","Создать или назначить посадочную страницу","Оптимизировать страницу и усилить содержание"),IF(Y177="Средний","Включить в контент-план","Наблюдать или отложить")))))))</s:f>
        <s:v/>
      </s:c>
    </s:row>
    <s:row r="178" ht="22.5" customHeight="1">
      <s:c r="A178" s="70" t="str">
        <s:f t="shared" si="1"/>
        <s:v/>
      </s:c>
      <s:c r="B178" s="71"/>
      <s:c r="C178" s="71"/>
      <s:c r="D178" s="71"/>
      <s:c r="E178" s="95"/>
      <s:c r="F178" s="77" t="str">
        <s:f>IF(ISBLANK(E178),"",IF(E178&gt;='04_Настройки'!$B$11,"ВЧ",IF(E178&gt;='04_Настройки'!$B$12,"СЧ","НЧ")))</s:f>
      </s:c>
      <s:c r="G178" s="78"/>
      <s:c r="H178" s="78"/>
      <s:c r="I178" s="80" t="str">
        <s:f t="shared" si="2"/>
        <s:v/>
      </s:c>
      <s:c r="J178" s="78"/>
      <s:c r="K178" s="81"/>
      <s:c r="L178" s="78"/>
      <s:c r="M178" s="78"/>
      <s:c r="N178" s="78"/>
      <s:c r="O178" s="83"/>
      <s:c r="P178" s="84"/>
      <s:c r="Q178" s="84"/>
      <s:c r="R178" s="77" t="str">
        <s:f t="shared" si="3"/>
        <s:v/>
      </s:c>
      <s:c r="S178" s="85" t="str">
        <s:f t="shared" si="4"/>
        <s:v/>
      </s:c>
      <s:c r="T178" s="85" t="str">
        <s:f t="shared" si="5"/>
        <s:v/>
      </s:c>
      <s:c r="U178" s="85" t="str">
        <s:f>IF(OR(B178="",G178=""),"",ROUND(MAX(0,MIN(100,(G178-IF(J178="",'04_Настройки'!$B$14,J178))/(100-IF(J178="",'04_Настройки'!$B$14,J178))*100)),1))</s:f>
        <s:v/>
      </s:c>
      <s:c r="V178" s="85" t="str">
        <s:f t="shared" si="6"/>
        <s:v/>
      </s:c>
      <s:c r="W178" s="88" t="str">
        <s:f t="shared" si="7"/>
        <s:v/>
      </s:c>
      <s:c r="X178" s="85" t="str">
        <s:f>IF(B178="","",IF(W178&lt;'04_Настройки'!$B$26,"",ROUND((IF(ISBLANK(T178),0,T178*'04_Настройки'!$B$16)+IF(ISBLANK(U178),0,U178*'04_Настройки'!$B$17)+IF(ISBLANK(V178),0,V178*'04_Настройки'!$B$18)+IF(ISBLANK(M178),0,M178/5*100*'04_Настройки'!$B$19)+IF(ISBLANK(N178),0,N178/5*100*'04_Настройки'!$B$20))/(IF(ISBLANK(T178),0,'04_Настройки'!$B$16)+IF(ISBLANK(U178),0,'04_Настройки'!$B$17)+IF(ISBLANK(V178),0,'04_Настройки'!$B$18)+IF(ISBLANK(M178),0,'04_Настройки'!$B$19)+IF(ISBLANK(N178),0,'04_Настройки'!$B$20)),1)))</s:f>
        <s:v/>
      </s:c>
      <s:c r="Y178" s="77" t="str">
        <s:f>IF(B178="","",IF(ISBLANK(X178),"Недостаточно данных",IF(X178&gt;='04_Настройки'!$B$24,"Высокий",IF(X178&gt;='04_Настройки'!$B$25,"Средний","Низкий"))))</s:f>
        <s:v/>
      </s:c>
      <s:c r="Z178" s="80">
        <s:f t="shared" si="8"/>
        <s:v>168</s:v>
      </s:c>
      <s:c r="AA178" s="93" t="str">
        <s:f>IF(B178="","",IF(S178&gt;1,"Проверить и объединить дубли",IF(W178&lt;'04_Настройки'!$B$26,"Дополнить исходные данные",IF(AND(M178&lt;&gt;"",M178&lt;=2),"Проверить соответствие запросу и бизнесу",IF(AND(G178&lt;&gt;"",G178&lt;=IF(J178="",'04_Настройки'!$B$14,J178)),"Удерживать позицию и обновлять контент",IF(Y178="Высокий",IF(O178="","Создать или назначить посадочную страницу","Оптимизировать страницу и усилить содержание"),IF(Y178="Средний","Включить в контент-план","Наблюдать или отложить")))))))</s:f>
        <s:v/>
      </s:c>
    </s:row>
    <s:row r="179" ht="22.5" customHeight="1">
      <s:c r="A179" s="70" t="str">
        <s:f t="shared" si="1"/>
        <s:v/>
      </s:c>
      <s:c r="B179" s="71"/>
      <s:c r="C179" s="71"/>
      <s:c r="D179" s="71"/>
      <s:c r="E179" s="95"/>
      <s:c r="F179" s="77" t="str">
        <s:f>IF(ISBLANK(E179),"",IF(E179&gt;='04_Настройки'!$B$11,"ВЧ",IF(E179&gt;='04_Настройки'!$B$12,"СЧ","НЧ")))</s:f>
      </s:c>
      <s:c r="G179" s="78"/>
      <s:c r="H179" s="78"/>
      <s:c r="I179" s="80" t="str">
        <s:f t="shared" si="2"/>
        <s:v/>
      </s:c>
      <s:c r="J179" s="78"/>
      <s:c r="K179" s="81"/>
      <s:c r="L179" s="78"/>
      <s:c r="M179" s="78"/>
      <s:c r="N179" s="78"/>
      <s:c r="O179" s="83"/>
      <s:c r="P179" s="84"/>
      <s:c r="Q179" s="84"/>
      <s:c r="R179" s="77" t="str">
        <s:f t="shared" si="3"/>
        <s:v/>
      </s:c>
      <s:c r="S179" s="85" t="str">
        <s:f t="shared" si="4"/>
        <s:v/>
      </s:c>
      <s:c r="T179" s="85" t="str">
        <s:f t="shared" si="5"/>
        <s:v/>
      </s:c>
      <s:c r="U179" s="85" t="str">
        <s:f>IF(OR(B179="",G179=""),"",ROUND(MAX(0,MIN(100,(G179-IF(J179="",'04_Настройки'!$B$14,J179))/(100-IF(J179="",'04_Настройки'!$B$14,J179))*100)),1))</s:f>
        <s:v/>
      </s:c>
      <s:c r="V179" s="85" t="str">
        <s:f t="shared" si="6"/>
        <s:v/>
      </s:c>
      <s:c r="W179" s="88" t="str">
        <s:f t="shared" si="7"/>
        <s:v/>
      </s:c>
      <s:c r="X179" s="85" t="str">
        <s:f>IF(B179="","",IF(W179&lt;'04_Настройки'!$B$26,"",ROUND((IF(ISBLANK(T179),0,T179*'04_Настройки'!$B$16)+IF(ISBLANK(U179),0,U179*'04_Настройки'!$B$17)+IF(ISBLANK(V179),0,V179*'04_Настройки'!$B$18)+IF(ISBLANK(M179),0,M179/5*100*'04_Настройки'!$B$19)+IF(ISBLANK(N179),0,N179/5*100*'04_Настройки'!$B$20))/(IF(ISBLANK(T179),0,'04_Настройки'!$B$16)+IF(ISBLANK(U179),0,'04_Настройки'!$B$17)+IF(ISBLANK(V179),0,'04_Настройки'!$B$18)+IF(ISBLANK(M179),0,'04_Настройки'!$B$19)+IF(ISBLANK(N179),0,'04_Настройки'!$B$20)),1)))</s:f>
        <s:v/>
      </s:c>
      <s:c r="Y179" s="77" t="str">
        <s:f>IF(B179="","",IF(ISBLANK(X179),"Недостаточно данных",IF(X179&gt;='04_Настройки'!$B$24,"Высокий",IF(X179&gt;='04_Настройки'!$B$25,"Средний","Низкий"))))</s:f>
        <s:v/>
      </s:c>
      <s:c r="Z179" s="80">
        <s:f t="shared" si="8"/>
        <s:v>169</s:v>
      </s:c>
      <s:c r="AA179" s="93" t="str">
        <s:f>IF(B179="","",IF(S179&gt;1,"Проверить и объединить дубли",IF(W179&lt;'04_Настройки'!$B$26,"Дополнить исходные данные",IF(AND(M179&lt;&gt;"",M179&lt;=2),"Проверить соответствие запросу и бизнесу",IF(AND(G179&lt;&gt;"",G179&lt;=IF(J179="",'04_Настройки'!$B$14,J179)),"Удерживать позицию и обновлять контент",IF(Y179="Высокий",IF(O179="","Создать или назначить посадочную страницу","Оптимизировать страницу и усилить содержание"),IF(Y179="Средний","Включить в контент-план","Наблюдать или отложить")))))))</s:f>
        <s:v/>
      </s:c>
    </s:row>
    <s:row r="180" ht="22.5" customHeight="1">
      <s:c r="A180" s="70" t="str">
        <s:f t="shared" si="1"/>
        <s:v/>
      </s:c>
      <s:c r="B180" s="71"/>
      <s:c r="C180" s="71"/>
      <s:c r="D180" s="71"/>
      <s:c r="E180" s="95"/>
      <s:c r="F180" s="77" t="str">
        <s:f>IF(ISBLANK(E180),"",IF(E180&gt;='04_Настройки'!$B$11,"ВЧ",IF(E180&gt;='04_Настройки'!$B$12,"СЧ","НЧ")))</s:f>
      </s:c>
      <s:c r="G180" s="78"/>
      <s:c r="H180" s="78"/>
      <s:c r="I180" s="80" t="str">
        <s:f t="shared" si="2"/>
        <s:v/>
      </s:c>
      <s:c r="J180" s="78"/>
      <s:c r="K180" s="81"/>
      <s:c r="L180" s="78"/>
      <s:c r="M180" s="78"/>
      <s:c r="N180" s="78"/>
      <s:c r="O180" s="83"/>
      <s:c r="P180" s="84"/>
      <s:c r="Q180" s="84"/>
      <s:c r="R180" s="77" t="str">
        <s:f t="shared" si="3"/>
        <s:v/>
      </s:c>
      <s:c r="S180" s="85" t="str">
        <s:f t="shared" si="4"/>
        <s:v/>
      </s:c>
      <s:c r="T180" s="85" t="str">
        <s:f t="shared" si="5"/>
        <s:v/>
      </s:c>
      <s:c r="U180" s="85" t="str">
        <s:f>IF(OR(B180="",G180=""),"",ROUND(MAX(0,MIN(100,(G180-IF(J180="",'04_Настройки'!$B$14,J180))/(100-IF(J180="",'04_Настройки'!$B$14,J180))*100)),1))</s:f>
        <s:v/>
      </s:c>
      <s:c r="V180" s="85" t="str">
        <s:f t="shared" si="6"/>
        <s:v/>
      </s:c>
      <s:c r="W180" s="88" t="str">
        <s:f t="shared" si="7"/>
        <s:v/>
      </s:c>
      <s:c r="X180" s="85" t="str">
        <s:f>IF(B180="","",IF(W180&lt;'04_Настройки'!$B$26,"",ROUND((IF(ISBLANK(T180),0,T180*'04_Настройки'!$B$16)+IF(ISBLANK(U180),0,U180*'04_Настройки'!$B$17)+IF(ISBLANK(V180),0,V180*'04_Настройки'!$B$18)+IF(ISBLANK(M180),0,M180/5*100*'04_Настройки'!$B$19)+IF(ISBLANK(N180),0,N180/5*100*'04_Настройки'!$B$20))/(IF(ISBLANK(T180),0,'04_Настройки'!$B$16)+IF(ISBLANK(U180),0,'04_Настройки'!$B$17)+IF(ISBLANK(V180),0,'04_Настройки'!$B$18)+IF(ISBLANK(M180),0,'04_Настройки'!$B$19)+IF(ISBLANK(N180),0,'04_Настройки'!$B$20)),1)))</s:f>
        <s:v/>
      </s:c>
      <s:c r="Y180" s="77" t="str">
        <s:f>IF(B180="","",IF(ISBLANK(X180),"Недостаточно данных",IF(X180&gt;='04_Настройки'!$B$24,"Высокий",IF(X180&gt;='04_Настройки'!$B$25,"Средний","Низкий"))))</s:f>
        <s:v/>
      </s:c>
      <s:c r="Z180" s="80">
        <s:f t="shared" si="8"/>
        <s:v>170</s:v>
      </s:c>
      <s:c r="AA180" s="93" t="str">
        <s:f>IF(B180="","",IF(S180&gt;1,"Проверить и объединить дубли",IF(W180&lt;'04_Настройки'!$B$26,"Дополнить исходные данные",IF(AND(M180&lt;&gt;"",M180&lt;=2),"Проверить соответствие запросу и бизнесу",IF(AND(G180&lt;&gt;"",G180&lt;=IF(J180="",'04_Настройки'!$B$14,J180)),"Удерживать позицию и обновлять контент",IF(Y180="Высокий",IF(O180="","Создать или назначить посадочную страницу","Оптимизировать страницу и усилить содержание"),IF(Y180="Средний","Включить в контент-план","Наблюдать или отложить")))))))</s:f>
        <s:v/>
      </s:c>
    </s:row>
    <s:row r="181" ht="22.5" customHeight="1">
      <s:c r="A181" s="70" t="str">
        <s:f t="shared" si="1"/>
        <s:v/>
      </s:c>
      <s:c r="B181" s="71"/>
      <s:c r="C181" s="71"/>
      <s:c r="D181" s="71"/>
      <s:c r="E181" s="95"/>
      <s:c r="F181" s="77" t="str">
        <s:f>IF(ISBLANK(E181),"",IF(E181&gt;='04_Настройки'!$B$11,"ВЧ",IF(E181&gt;='04_Настройки'!$B$12,"СЧ","НЧ")))</s:f>
      </s:c>
      <s:c r="G181" s="78"/>
      <s:c r="H181" s="78"/>
      <s:c r="I181" s="80" t="str">
        <s:f t="shared" si="2"/>
        <s:v/>
      </s:c>
      <s:c r="J181" s="78"/>
      <s:c r="K181" s="81"/>
      <s:c r="L181" s="78"/>
      <s:c r="M181" s="78"/>
      <s:c r="N181" s="78"/>
      <s:c r="O181" s="83"/>
      <s:c r="P181" s="84"/>
      <s:c r="Q181" s="84"/>
      <s:c r="R181" s="77" t="str">
        <s:f t="shared" si="3"/>
        <s:v/>
      </s:c>
      <s:c r="S181" s="85" t="str">
        <s:f t="shared" si="4"/>
        <s:v/>
      </s:c>
      <s:c r="T181" s="85" t="str">
        <s:f t="shared" si="5"/>
        <s:v/>
      </s:c>
      <s:c r="U181" s="85" t="str">
        <s:f>IF(OR(B181="",G181=""),"",ROUND(MAX(0,MIN(100,(G181-IF(J181="",'04_Настройки'!$B$14,J181))/(100-IF(J181="",'04_Настройки'!$B$14,J181))*100)),1))</s:f>
        <s:v/>
      </s:c>
      <s:c r="V181" s="85" t="str">
        <s:f t="shared" si="6"/>
        <s:v/>
      </s:c>
      <s:c r="W181" s="88" t="str">
        <s:f t="shared" si="7"/>
        <s:v/>
      </s:c>
      <s:c r="X181" s="85" t="str">
        <s:f>IF(B181="","",IF(W181&lt;'04_Настройки'!$B$26,"",ROUND((IF(ISBLANK(T181),0,T181*'04_Настройки'!$B$16)+IF(ISBLANK(U181),0,U181*'04_Настройки'!$B$17)+IF(ISBLANK(V181),0,V181*'04_Настройки'!$B$18)+IF(ISBLANK(M181),0,M181/5*100*'04_Настройки'!$B$19)+IF(ISBLANK(N181),0,N181/5*100*'04_Настройки'!$B$20))/(IF(ISBLANK(T181),0,'04_Настройки'!$B$16)+IF(ISBLANK(U181),0,'04_Настройки'!$B$17)+IF(ISBLANK(V181),0,'04_Настройки'!$B$18)+IF(ISBLANK(M181),0,'04_Настройки'!$B$19)+IF(ISBLANK(N181),0,'04_Настройки'!$B$20)),1)))</s:f>
        <s:v/>
      </s:c>
      <s:c r="Y181" s="77" t="str">
        <s:f>IF(B181="","",IF(ISBLANK(X181),"Недостаточно данных",IF(X181&gt;='04_Настройки'!$B$24,"Высокий",IF(X181&gt;='04_Настройки'!$B$25,"Средний","Низкий"))))</s:f>
        <s:v/>
      </s:c>
      <s:c r="Z181" s="80">
        <s:f t="shared" si="8"/>
        <s:v>171</s:v>
      </s:c>
      <s:c r="AA181" s="93" t="str">
        <s:f>IF(B181="","",IF(S181&gt;1,"Проверить и объединить дубли",IF(W181&lt;'04_Настройки'!$B$26,"Дополнить исходные данные",IF(AND(M181&lt;&gt;"",M181&lt;=2),"Проверить соответствие запросу и бизнесу",IF(AND(G181&lt;&gt;"",G181&lt;=IF(J181="",'04_Настройки'!$B$14,J181)),"Удерживать позицию и обновлять контент",IF(Y181="Высокий",IF(O181="","Создать или назначить посадочную страницу","Оптимизировать страницу и усилить содержание"),IF(Y181="Средний","Включить в контент-план","Наблюдать или отложить")))))))</s:f>
        <s:v/>
      </s:c>
    </s:row>
    <s:row r="182" ht="22.5" customHeight="1">
      <s:c r="A182" s="70" t="str">
        <s:f t="shared" si="1"/>
        <s:v/>
      </s:c>
      <s:c r="B182" s="71"/>
      <s:c r="C182" s="71"/>
      <s:c r="D182" s="71"/>
      <s:c r="E182" s="95"/>
      <s:c r="F182" s="77" t="str">
        <s:f>IF(ISBLANK(E182),"",IF(E182&gt;='04_Настройки'!$B$11,"ВЧ",IF(E182&gt;='04_Настройки'!$B$12,"СЧ","НЧ")))</s:f>
      </s:c>
      <s:c r="G182" s="78"/>
      <s:c r="H182" s="78"/>
      <s:c r="I182" s="80" t="str">
        <s:f t="shared" si="2"/>
        <s:v/>
      </s:c>
      <s:c r="J182" s="78"/>
      <s:c r="K182" s="81"/>
      <s:c r="L182" s="78"/>
      <s:c r="M182" s="78"/>
      <s:c r="N182" s="78"/>
      <s:c r="O182" s="83"/>
      <s:c r="P182" s="84"/>
      <s:c r="Q182" s="84"/>
      <s:c r="R182" s="77" t="str">
        <s:f t="shared" si="3"/>
        <s:v/>
      </s:c>
      <s:c r="S182" s="85" t="str">
        <s:f t="shared" si="4"/>
        <s:v/>
      </s:c>
      <s:c r="T182" s="85" t="str">
        <s:f t="shared" si="5"/>
        <s:v/>
      </s:c>
      <s:c r="U182" s="85" t="str">
        <s:f>IF(OR(B182="",G182=""),"",ROUND(MAX(0,MIN(100,(G182-IF(J182="",'04_Настройки'!$B$14,J182))/(100-IF(J182="",'04_Настройки'!$B$14,J182))*100)),1))</s:f>
        <s:v/>
      </s:c>
      <s:c r="V182" s="85" t="str">
        <s:f t="shared" si="6"/>
        <s:v/>
      </s:c>
      <s:c r="W182" s="88" t="str">
        <s:f t="shared" si="7"/>
        <s:v/>
      </s:c>
      <s:c r="X182" s="85" t="str">
        <s:f>IF(B182="","",IF(W182&lt;'04_Настройки'!$B$26,"",ROUND((IF(ISBLANK(T182),0,T182*'04_Настройки'!$B$16)+IF(ISBLANK(U182),0,U182*'04_Настройки'!$B$17)+IF(ISBLANK(V182),0,V182*'04_Настройки'!$B$18)+IF(ISBLANK(M182),0,M182/5*100*'04_Настройки'!$B$19)+IF(ISBLANK(N182),0,N182/5*100*'04_Настройки'!$B$20))/(IF(ISBLANK(T182),0,'04_Настройки'!$B$16)+IF(ISBLANK(U182),0,'04_Настройки'!$B$17)+IF(ISBLANK(V182),0,'04_Настройки'!$B$18)+IF(ISBLANK(M182),0,'04_Настройки'!$B$19)+IF(ISBLANK(N182),0,'04_Настройки'!$B$20)),1)))</s:f>
        <s:v/>
      </s:c>
      <s:c r="Y182" s="77" t="str">
        <s:f>IF(B182="","",IF(ISBLANK(X182),"Недостаточно данных",IF(X182&gt;='04_Настройки'!$B$24,"Высокий",IF(X182&gt;='04_Настройки'!$B$25,"Средний","Низкий"))))</s:f>
        <s:v/>
      </s:c>
      <s:c r="Z182" s="80">
        <s:f t="shared" si="8"/>
        <s:v>172</s:v>
      </s:c>
      <s:c r="AA182" s="93" t="str">
        <s:f>IF(B182="","",IF(S182&gt;1,"Проверить и объединить дубли",IF(W182&lt;'04_Настройки'!$B$26,"Дополнить исходные данные",IF(AND(M182&lt;&gt;"",M182&lt;=2),"Проверить соответствие запросу и бизнесу",IF(AND(G182&lt;&gt;"",G182&lt;=IF(J182="",'04_Настройки'!$B$14,J182)),"Удерживать позицию и обновлять контент",IF(Y182="Высокий",IF(O182="","Создать или назначить посадочную страницу","Оптимизировать страницу и усилить содержание"),IF(Y182="Средний","Включить в контент-план","Наблюдать или отложить")))))))</s:f>
        <s:v/>
      </s:c>
    </s:row>
    <s:row r="183" ht="22.5" customHeight="1">
      <s:c r="A183" s="70" t="str">
        <s:f t="shared" si="1"/>
        <s:v/>
      </s:c>
      <s:c r="B183" s="71"/>
      <s:c r="C183" s="71"/>
      <s:c r="D183" s="71"/>
      <s:c r="E183" s="95"/>
      <s:c r="F183" s="77" t="str">
        <s:f>IF(ISBLANK(E183),"",IF(E183&gt;='04_Настройки'!$B$11,"ВЧ",IF(E183&gt;='04_Настройки'!$B$12,"СЧ","НЧ")))</s:f>
      </s:c>
      <s:c r="G183" s="78"/>
      <s:c r="H183" s="78"/>
      <s:c r="I183" s="80" t="str">
        <s:f t="shared" si="2"/>
        <s:v/>
      </s:c>
      <s:c r="J183" s="78"/>
      <s:c r="K183" s="81"/>
      <s:c r="L183" s="78"/>
      <s:c r="M183" s="78"/>
      <s:c r="N183" s="78"/>
      <s:c r="O183" s="83"/>
      <s:c r="P183" s="84"/>
      <s:c r="Q183" s="84"/>
      <s:c r="R183" s="77" t="str">
        <s:f t="shared" si="3"/>
        <s:v/>
      </s:c>
      <s:c r="S183" s="85" t="str">
        <s:f t="shared" si="4"/>
        <s:v/>
      </s:c>
      <s:c r="T183" s="85" t="str">
        <s:f t="shared" si="5"/>
        <s:v/>
      </s:c>
      <s:c r="U183" s="85" t="str">
        <s:f>IF(OR(B183="",G183=""),"",ROUND(MAX(0,MIN(100,(G183-IF(J183="",'04_Настройки'!$B$14,J183))/(100-IF(J183="",'04_Настройки'!$B$14,J183))*100)),1))</s:f>
        <s:v/>
      </s:c>
      <s:c r="V183" s="85" t="str">
        <s:f t="shared" si="6"/>
        <s:v/>
      </s:c>
      <s:c r="W183" s="88" t="str">
        <s:f t="shared" si="7"/>
        <s:v/>
      </s:c>
      <s:c r="X183" s="85" t="str">
        <s:f>IF(B183="","",IF(W183&lt;'04_Настройки'!$B$26,"",ROUND((IF(ISBLANK(T183),0,T183*'04_Настройки'!$B$16)+IF(ISBLANK(U183),0,U183*'04_Настройки'!$B$17)+IF(ISBLANK(V183),0,V183*'04_Настройки'!$B$18)+IF(ISBLANK(M183),0,M183/5*100*'04_Настройки'!$B$19)+IF(ISBLANK(N183),0,N183/5*100*'04_Настройки'!$B$20))/(IF(ISBLANK(T183),0,'04_Настройки'!$B$16)+IF(ISBLANK(U183),0,'04_Настройки'!$B$17)+IF(ISBLANK(V183),0,'04_Настройки'!$B$18)+IF(ISBLANK(M183),0,'04_Настройки'!$B$19)+IF(ISBLANK(N183),0,'04_Настройки'!$B$20)),1)))</s:f>
        <s:v/>
      </s:c>
      <s:c r="Y183" s="77" t="str">
        <s:f>IF(B183="","",IF(ISBLANK(X183),"Недостаточно данных",IF(X183&gt;='04_Настройки'!$B$24,"Высокий",IF(X183&gt;='04_Настройки'!$B$25,"Средний","Низкий"))))</s:f>
        <s:v/>
      </s:c>
      <s:c r="Z183" s="80">
        <s:f t="shared" si="8"/>
        <s:v>173</s:v>
      </s:c>
      <s:c r="AA183" s="93" t="str">
        <s:f>IF(B183="","",IF(S183&gt;1,"Проверить и объединить дубли",IF(W183&lt;'04_Настройки'!$B$26,"Дополнить исходные данные",IF(AND(M183&lt;&gt;"",M183&lt;=2),"Проверить соответствие запросу и бизнесу",IF(AND(G183&lt;&gt;"",G183&lt;=IF(J183="",'04_Настройки'!$B$14,J183)),"Удерживать позицию и обновлять контент",IF(Y183="Высокий",IF(O183="","Создать или назначить посадочную страницу","Оптимизировать страницу и усилить содержание"),IF(Y183="Средний","Включить в контент-план","Наблюдать или отложить")))))))</s:f>
        <s:v/>
      </s:c>
    </s:row>
    <s:row r="184" ht="22.5" customHeight="1">
      <s:c r="A184" s="70" t="str">
        <s:f t="shared" si="1"/>
        <s:v/>
      </s:c>
      <s:c r="B184" s="71"/>
      <s:c r="C184" s="71"/>
      <s:c r="D184" s="71"/>
      <s:c r="E184" s="95"/>
      <s:c r="F184" s="77" t="str">
        <s:f>IF(ISBLANK(E184),"",IF(E184&gt;='04_Настройки'!$B$11,"ВЧ",IF(E184&gt;='04_Настройки'!$B$12,"СЧ","НЧ")))</s:f>
      </s:c>
      <s:c r="G184" s="78"/>
      <s:c r="H184" s="78"/>
      <s:c r="I184" s="80" t="str">
        <s:f t="shared" si="2"/>
        <s:v/>
      </s:c>
      <s:c r="J184" s="78"/>
      <s:c r="K184" s="81"/>
      <s:c r="L184" s="78"/>
      <s:c r="M184" s="78"/>
      <s:c r="N184" s="78"/>
      <s:c r="O184" s="83"/>
      <s:c r="P184" s="84"/>
      <s:c r="Q184" s="84"/>
      <s:c r="R184" s="77" t="str">
        <s:f t="shared" si="3"/>
        <s:v/>
      </s:c>
      <s:c r="S184" s="85" t="str">
        <s:f t="shared" si="4"/>
        <s:v/>
      </s:c>
      <s:c r="T184" s="85" t="str">
        <s:f t="shared" si="5"/>
        <s:v/>
      </s:c>
      <s:c r="U184" s="85" t="str">
        <s:f>IF(OR(B184="",G184=""),"",ROUND(MAX(0,MIN(100,(G184-IF(J184="",'04_Настройки'!$B$14,J184))/(100-IF(J184="",'04_Настройки'!$B$14,J184))*100)),1))</s:f>
        <s:v/>
      </s:c>
      <s:c r="V184" s="85" t="str">
        <s:f t="shared" si="6"/>
        <s:v/>
      </s:c>
      <s:c r="W184" s="88" t="str">
        <s:f t="shared" si="7"/>
        <s:v/>
      </s:c>
      <s:c r="X184" s="85" t="str">
        <s:f>IF(B184="","",IF(W184&lt;'04_Настройки'!$B$26,"",ROUND((IF(ISBLANK(T184),0,T184*'04_Настройки'!$B$16)+IF(ISBLANK(U184),0,U184*'04_Настройки'!$B$17)+IF(ISBLANK(V184),0,V184*'04_Настройки'!$B$18)+IF(ISBLANK(M184),0,M184/5*100*'04_Настройки'!$B$19)+IF(ISBLANK(N184),0,N184/5*100*'04_Настройки'!$B$20))/(IF(ISBLANK(T184),0,'04_Настройки'!$B$16)+IF(ISBLANK(U184),0,'04_Настройки'!$B$17)+IF(ISBLANK(V184),0,'04_Настройки'!$B$18)+IF(ISBLANK(M184),0,'04_Настройки'!$B$19)+IF(ISBLANK(N184),0,'04_Настройки'!$B$20)),1)))</s:f>
        <s:v/>
      </s:c>
      <s:c r="Y184" s="77" t="str">
        <s:f>IF(B184="","",IF(ISBLANK(X184),"Недостаточно данных",IF(X184&gt;='04_Настройки'!$B$24,"Высокий",IF(X184&gt;='04_Настройки'!$B$25,"Средний","Низкий"))))</s:f>
        <s:v/>
      </s:c>
      <s:c r="Z184" s="80">
        <s:f t="shared" si="8"/>
        <s:v>174</s:v>
      </s:c>
      <s:c r="AA184" s="93" t="str">
        <s:f>IF(B184="","",IF(S184&gt;1,"Проверить и объединить дубли",IF(W184&lt;'04_Настройки'!$B$26,"Дополнить исходные данные",IF(AND(M184&lt;&gt;"",M184&lt;=2),"Проверить соответствие запросу и бизнесу",IF(AND(G184&lt;&gt;"",G184&lt;=IF(J184="",'04_Настройки'!$B$14,J184)),"Удерживать позицию и обновлять контент",IF(Y184="Высокий",IF(O184="","Создать или назначить посадочную страницу","Оптимизировать страницу и усилить содержание"),IF(Y184="Средний","Включить в контент-план","Наблюдать или отложить")))))))</s:f>
        <s:v/>
      </s:c>
    </s:row>
    <s:row r="185" ht="22.5" customHeight="1">
      <s:c r="A185" s="70" t="str">
        <s:f t="shared" si="1"/>
        <s:v/>
      </s:c>
      <s:c r="B185" s="71"/>
      <s:c r="C185" s="71"/>
      <s:c r="D185" s="71"/>
      <s:c r="E185" s="95"/>
      <s:c r="F185" s="77" t="str">
        <s:f>IF(ISBLANK(E185),"",IF(E185&gt;='04_Настройки'!$B$11,"ВЧ",IF(E185&gt;='04_Настройки'!$B$12,"СЧ","НЧ")))</s:f>
      </s:c>
      <s:c r="G185" s="78"/>
      <s:c r="H185" s="78"/>
      <s:c r="I185" s="80" t="str">
        <s:f t="shared" si="2"/>
        <s:v/>
      </s:c>
      <s:c r="J185" s="78"/>
      <s:c r="K185" s="81"/>
      <s:c r="L185" s="78"/>
      <s:c r="M185" s="78"/>
      <s:c r="N185" s="78"/>
      <s:c r="O185" s="83"/>
      <s:c r="P185" s="84"/>
      <s:c r="Q185" s="84"/>
      <s:c r="R185" s="77" t="str">
        <s:f t="shared" si="3"/>
        <s:v/>
      </s:c>
      <s:c r="S185" s="85" t="str">
        <s:f t="shared" si="4"/>
        <s:v/>
      </s:c>
      <s:c r="T185" s="85" t="str">
        <s:f t="shared" si="5"/>
        <s:v/>
      </s:c>
      <s:c r="U185" s="85" t="str">
        <s:f>IF(OR(B185="",G185=""),"",ROUND(MAX(0,MIN(100,(G185-IF(J185="",'04_Настройки'!$B$14,J185))/(100-IF(J185="",'04_Настройки'!$B$14,J185))*100)),1))</s:f>
        <s:v/>
      </s:c>
      <s:c r="V185" s="85" t="str">
        <s:f t="shared" si="6"/>
        <s:v/>
      </s:c>
      <s:c r="W185" s="88" t="str">
        <s:f t="shared" si="7"/>
        <s:v/>
      </s:c>
      <s:c r="X185" s="85" t="str">
        <s:f>IF(B185="","",IF(W185&lt;'04_Настройки'!$B$26,"",ROUND((IF(ISBLANK(T185),0,T185*'04_Настройки'!$B$16)+IF(ISBLANK(U185),0,U185*'04_Настройки'!$B$17)+IF(ISBLANK(V185),0,V185*'04_Настройки'!$B$18)+IF(ISBLANK(M185),0,M185/5*100*'04_Настройки'!$B$19)+IF(ISBLANK(N185),0,N185/5*100*'04_Настройки'!$B$20))/(IF(ISBLANK(T185),0,'04_Настройки'!$B$16)+IF(ISBLANK(U185),0,'04_Настройки'!$B$17)+IF(ISBLANK(V185),0,'04_Настройки'!$B$18)+IF(ISBLANK(M185),0,'04_Настройки'!$B$19)+IF(ISBLANK(N185),0,'04_Настройки'!$B$20)),1)))</s:f>
        <s:v/>
      </s:c>
      <s:c r="Y185" s="77" t="str">
        <s:f>IF(B185="","",IF(ISBLANK(X185),"Недостаточно данных",IF(X185&gt;='04_Настройки'!$B$24,"Высокий",IF(X185&gt;='04_Настройки'!$B$25,"Средний","Низкий"))))</s:f>
        <s:v/>
      </s:c>
      <s:c r="Z185" s="80">
        <s:f t="shared" si="8"/>
        <s:v>175</s:v>
      </s:c>
      <s:c r="AA185" s="93" t="str">
        <s:f>IF(B185="","",IF(S185&gt;1,"Проверить и объединить дубли",IF(W185&lt;'04_Настройки'!$B$26,"Дополнить исходные данные",IF(AND(M185&lt;&gt;"",M185&lt;=2),"Проверить соответствие запросу и бизнесу",IF(AND(G185&lt;&gt;"",G185&lt;=IF(J185="",'04_Настройки'!$B$14,J185)),"Удерживать позицию и обновлять контент",IF(Y185="Высокий",IF(O185="","Создать или назначить посадочную страницу","Оптимизировать страницу и усилить содержание"),IF(Y185="Средний","Включить в контент-план","Наблюдать или отложить")))))))</s:f>
        <s:v/>
      </s:c>
    </s:row>
    <s:row r="186" ht="22.5" customHeight="1">
      <s:c r="A186" s="70" t="str">
        <s:f t="shared" si="1"/>
        <s:v/>
      </s:c>
      <s:c r="B186" s="71"/>
      <s:c r="C186" s="71"/>
      <s:c r="D186" s="71"/>
      <s:c r="E186" s="95"/>
      <s:c r="F186" s="77" t="str">
        <s:f>IF(ISBLANK(E186),"",IF(E186&gt;='04_Настройки'!$B$11,"ВЧ",IF(E186&gt;='04_Настройки'!$B$12,"СЧ","НЧ")))</s:f>
      </s:c>
      <s:c r="G186" s="78"/>
      <s:c r="H186" s="78"/>
      <s:c r="I186" s="80" t="str">
        <s:f t="shared" si="2"/>
        <s:v/>
      </s:c>
      <s:c r="J186" s="78"/>
      <s:c r="K186" s="81"/>
      <s:c r="L186" s="78"/>
      <s:c r="M186" s="78"/>
      <s:c r="N186" s="78"/>
      <s:c r="O186" s="83"/>
      <s:c r="P186" s="84"/>
      <s:c r="Q186" s="84"/>
      <s:c r="R186" s="77" t="str">
        <s:f t="shared" si="3"/>
        <s:v/>
      </s:c>
      <s:c r="S186" s="85" t="str">
        <s:f t="shared" si="4"/>
        <s:v/>
      </s:c>
      <s:c r="T186" s="85" t="str">
        <s:f t="shared" si="5"/>
        <s:v/>
      </s:c>
      <s:c r="U186" s="85" t="str">
        <s:f>IF(OR(B186="",G186=""),"",ROUND(MAX(0,MIN(100,(G186-IF(J186="",'04_Настройки'!$B$14,J186))/(100-IF(J186="",'04_Настройки'!$B$14,J186))*100)),1))</s:f>
        <s:v/>
      </s:c>
      <s:c r="V186" s="85" t="str">
        <s:f t="shared" si="6"/>
        <s:v/>
      </s:c>
      <s:c r="W186" s="88" t="str">
        <s:f t="shared" si="7"/>
        <s:v/>
      </s:c>
      <s:c r="X186" s="85" t="str">
        <s:f>IF(B186="","",IF(W186&lt;'04_Настройки'!$B$26,"",ROUND((IF(ISBLANK(T186),0,T186*'04_Настройки'!$B$16)+IF(ISBLANK(U186),0,U186*'04_Настройки'!$B$17)+IF(ISBLANK(V186),0,V186*'04_Настройки'!$B$18)+IF(ISBLANK(M186),0,M186/5*100*'04_Настройки'!$B$19)+IF(ISBLANK(N186),0,N186/5*100*'04_Настройки'!$B$20))/(IF(ISBLANK(T186),0,'04_Настройки'!$B$16)+IF(ISBLANK(U186),0,'04_Настройки'!$B$17)+IF(ISBLANK(V186),0,'04_Настройки'!$B$18)+IF(ISBLANK(M186),0,'04_Настройки'!$B$19)+IF(ISBLANK(N186),0,'04_Настройки'!$B$20)),1)))</s:f>
        <s:v/>
      </s:c>
      <s:c r="Y186" s="77" t="str">
        <s:f>IF(B186="","",IF(ISBLANK(X186),"Недостаточно данных",IF(X186&gt;='04_Настройки'!$B$24,"Высокий",IF(X186&gt;='04_Настройки'!$B$25,"Средний","Низкий"))))</s:f>
        <s:v/>
      </s:c>
      <s:c r="Z186" s="80">
        <s:f t="shared" si="8"/>
        <s:v>176</s:v>
      </s:c>
      <s:c r="AA186" s="93" t="str">
        <s:f>IF(B186="","",IF(S186&gt;1,"Проверить и объединить дубли",IF(W186&lt;'04_Настройки'!$B$26,"Дополнить исходные данные",IF(AND(M186&lt;&gt;"",M186&lt;=2),"Проверить соответствие запросу и бизнесу",IF(AND(G186&lt;&gt;"",G186&lt;=IF(J186="",'04_Настройки'!$B$14,J186)),"Удерживать позицию и обновлять контент",IF(Y186="Высокий",IF(O186="","Создать или назначить посадочную страницу","Оптимизировать страницу и усилить содержание"),IF(Y186="Средний","Включить в контент-план","Наблюдать или отложить")))))))</s:f>
        <s:v/>
      </s:c>
    </s:row>
    <s:row r="187" ht="22.5" customHeight="1">
      <s:c r="A187" s="70" t="str">
        <s:f t="shared" si="1"/>
        <s:v/>
      </s:c>
      <s:c r="B187" s="71"/>
      <s:c r="C187" s="71"/>
      <s:c r="D187" s="71"/>
      <s:c r="E187" s="95"/>
      <s:c r="F187" s="77" t="str">
        <s:f>IF(ISBLANK(E187),"",IF(E187&gt;='04_Настройки'!$B$11,"ВЧ",IF(E187&gt;='04_Настройки'!$B$12,"СЧ","НЧ")))</s:f>
      </s:c>
      <s:c r="G187" s="78"/>
      <s:c r="H187" s="78"/>
      <s:c r="I187" s="80" t="str">
        <s:f t="shared" si="2"/>
        <s:v/>
      </s:c>
      <s:c r="J187" s="78"/>
      <s:c r="K187" s="81"/>
      <s:c r="L187" s="78"/>
      <s:c r="M187" s="78"/>
      <s:c r="N187" s="78"/>
      <s:c r="O187" s="83"/>
      <s:c r="P187" s="84"/>
      <s:c r="Q187" s="84"/>
      <s:c r="R187" s="77" t="str">
        <s:f t="shared" si="3"/>
        <s:v/>
      </s:c>
      <s:c r="S187" s="85" t="str">
        <s:f t="shared" si="4"/>
        <s:v/>
      </s:c>
      <s:c r="T187" s="85" t="str">
        <s:f t="shared" si="5"/>
        <s:v/>
      </s:c>
      <s:c r="U187" s="85" t="str">
        <s:f>IF(OR(B187="",G187=""),"",ROUND(MAX(0,MIN(100,(G187-IF(J187="",'04_Настройки'!$B$14,J187))/(100-IF(J187="",'04_Настройки'!$B$14,J187))*100)),1))</s:f>
        <s:v/>
      </s:c>
      <s:c r="V187" s="85" t="str">
        <s:f t="shared" si="6"/>
        <s:v/>
      </s:c>
      <s:c r="W187" s="88" t="str">
        <s:f t="shared" si="7"/>
        <s:v/>
      </s:c>
      <s:c r="X187" s="85" t="str">
        <s:f>IF(B187="","",IF(W187&lt;'04_Настройки'!$B$26,"",ROUND((IF(ISBLANK(T187),0,T187*'04_Настройки'!$B$16)+IF(ISBLANK(U187),0,U187*'04_Настройки'!$B$17)+IF(ISBLANK(V187),0,V187*'04_Настройки'!$B$18)+IF(ISBLANK(M187),0,M187/5*100*'04_Настройки'!$B$19)+IF(ISBLANK(N187),0,N187/5*100*'04_Настройки'!$B$20))/(IF(ISBLANK(T187),0,'04_Настройки'!$B$16)+IF(ISBLANK(U187),0,'04_Настройки'!$B$17)+IF(ISBLANK(V187),0,'04_Настройки'!$B$18)+IF(ISBLANK(M187),0,'04_Настройки'!$B$19)+IF(ISBLANK(N187),0,'04_Настройки'!$B$20)),1)))</s:f>
        <s:v/>
      </s:c>
      <s:c r="Y187" s="77" t="str">
        <s:f>IF(B187="","",IF(ISBLANK(X187),"Недостаточно данных",IF(X187&gt;='04_Настройки'!$B$24,"Высокий",IF(X187&gt;='04_Настройки'!$B$25,"Средний","Низкий"))))</s:f>
        <s:v/>
      </s:c>
      <s:c r="Z187" s="80">
        <s:f t="shared" si="8"/>
        <s:v>177</s:v>
      </s:c>
      <s:c r="AA187" s="93" t="str">
        <s:f>IF(B187="","",IF(S187&gt;1,"Проверить и объединить дубли",IF(W187&lt;'04_Настройки'!$B$26,"Дополнить исходные данные",IF(AND(M187&lt;&gt;"",M187&lt;=2),"Проверить соответствие запросу и бизнесу",IF(AND(G187&lt;&gt;"",G187&lt;=IF(J187="",'04_Настройки'!$B$14,J187)),"Удерживать позицию и обновлять контент",IF(Y187="Высокий",IF(O187="","Создать или назначить посадочную страницу","Оптимизировать страницу и усилить содержание"),IF(Y187="Средний","Включить в контент-план","Наблюдать или отложить")))))))</s:f>
        <s:v/>
      </s:c>
    </s:row>
    <s:row r="188" ht="22.5" customHeight="1">
      <s:c r="A188" s="70" t="str">
        <s:f t="shared" si="1"/>
        <s:v/>
      </s:c>
      <s:c r="B188" s="71"/>
      <s:c r="C188" s="71"/>
      <s:c r="D188" s="71"/>
      <s:c r="E188" s="95"/>
      <s:c r="F188" s="77" t="str">
        <s:f>IF(ISBLANK(E188),"",IF(E188&gt;='04_Настройки'!$B$11,"ВЧ",IF(E188&gt;='04_Настройки'!$B$12,"СЧ","НЧ")))</s:f>
      </s:c>
      <s:c r="G188" s="78"/>
      <s:c r="H188" s="78"/>
      <s:c r="I188" s="80" t="str">
        <s:f t="shared" si="2"/>
        <s:v/>
      </s:c>
      <s:c r="J188" s="78"/>
      <s:c r="K188" s="81"/>
      <s:c r="L188" s="78"/>
      <s:c r="M188" s="78"/>
      <s:c r="N188" s="78"/>
      <s:c r="O188" s="83"/>
      <s:c r="P188" s="84"/>
      <s:c r="Q188" s="84"/>
      <s:c r="R188" s="77" t="str">
        <s:f t="shared" si="3"/>
        <s:v/>
      </s:c>
      <s:c r="S188" s="85" t="str">
        <s:f t="shared" si="4"/>
        <s:v/>
      </s:c>
      <s:c r="T188" s="85" t="str">
        <s:f t="shared" si="5"/>
        <s:v/>
      </s:c>
      <s:c r="U188" s="85" t="str">
        <s:f>IF(OR(B188="",G188=""),"",ROUND(MAX(0,MIN(100,(G188-IF(J188="",'04_Настройки'!$B$14,J188))/(100-IF(J188="",'04_Настройки'!$B$14,J188))*100)),1))</s:f>
        <s:v/>
      </s:c>
      <s:c r="V188" s="85" t="str">
        <s:f t="shared" si="6"/>
        <s:v/>
      </s:c>
      <s:c r="W188" s="88" t="str">
        <s:f t="shared" si="7"/>
        <s:v/>
      </s:c>
      <s:c r="X188" s="85" t="str">
        <s:f>IF(B188="","",IF(W188&lt;'04_Настройки'!$B$26,"",ROUND((IF(ISBLANK(T188),0,T188*'04_Настройки'!$B$16)+IF(ISBLANK(U188),0,U188*'04_Настройки'!$B$17)+IF(ISBLANK(V188),0,V188*'04_Настройки'!$B$18)+IF(ISBLANK(M188),0,M188/5*100*'04_Настройки'!$B$19)+IF(ISBLANK(N188),0,N188/5*100*'04_Настройки'!$B$20))/(IF(ISBLANK(T188),0,'04_Настройки'!$B$16)+IF(ISBLANK(U188),0,'04_Настройки'!$B$17)+IF(ISBLANK(V188),0,'04_Настройки'!$B$18)+IF(ISBLANK(M188),0,'04_Настройки'!$B$19)+IF(ISBLANK(N188),0,'04_Настройки'!$B$20)),1)))</s:f>
        <s:v/>
      </s:c>
      <s:c r="Y188" s="77" t="str">
        <s:f>IF(B188="","",IF(ISBLANK(X188),"Недостаточно данных",IF(X188&gt;='04_Настройки'!$B$24,"Высокий",IF(X188&gt;='04_Настройки'!$B$25,"Средний","Низкий"))))</s:f>
        <s:v/>
      </s:c>
      <s:c r="Z188" s="80">
        <s:f t="shared" si="8"/>
        <s:v>178</s:v>
      </s:c>
      <s:c r="AA188" s="93" t="str">
        <s:f>IF(B188="","",IF(S188&gt;1,"Проверить и объединить дубли",IF(W188&lt;'04_Настройки'!$B$26,"Дополнить исходные данные",IF(AND(M188&lt;&gt;"",M188&lt;=2),"Проверить соответствие запросу и бизнесу",IF(AND(G188&lt;&gt;"",G188&lt;=IF(J188="",'04_Настройки'!$B$14,J188)),"Удерживать позицию и обновлять контент",IF(Y188="Высокий",IF(O188="","Создать или назначить посадочную страницу","Оптимизировать страницу и усилить содержание"),IF(Y188="Средний","Включить в контент-план","Наблюдать или отложить")))))))</s:f>
        <s:v/>
      </s:c>
    </s:row>
    <s:row r="189" ht="22.5" customHeight="1">
      <s:c r="A189" s="70" t="str">
        <s:f t="shared" si="1"/>
        <s:v/>
      </s:c>
      <s:c r="B189" s="71"/>
      <s:c r="C189" s="71"/>
      <s:c r="D189" s="71"/>
      <s:c r="E189" s="95"/>
      <s:c r="F189" s="77" t="str">
        <s:f>IF(ISBLANK(E189),"",IF(E189&gt;='04_Настройки'!$B$11,"ВЧ",IF(E189&gt;='04_Настройки'!$B$12,"СЧ","НЧ")))</s:f>
      </s:c>
      <s:c r="G189" s="78"/>
      <s:c r="H189" s="78"/>
      <s:c r="I189" s="80" t="str">
        <s:f t="shared" si="2"/>
        <s:v/>
      </s:c>
      <s:c r="J189" s="78"/>
      <s:c r="K189" s="81"/>
      <s:c r="L189" s="78"/>
      <s:c r="M189" s="78"/>
      <s:c r="N189" s="78"/>
      <s:c r="O189" s="83"/>
      <s:c r="P189" s="84"/>
      <s:c r="Q189" s="84"/>
      <s:c r="R189" s="77" t="str">
        <s:f t="shared" si="3"/>
        <s:v/>
      </s:c>
      <s:c r="S189" s="85" t="str">
        <s:f t="shared" si="4"/>
        <s:v/>
      </s:c>
      <s:c r="T189" s="85" t="str">
        <s:f t="shared" si="5"/>
        <s:v/>
      </s:c>
      <s:c r="U189" s="85" t="str">
        <s:f>IF(OR(B189="",G189=""),"",ROUND(MAX(0,MIN(100,(G189-IF(J189="",'04_Настройки'!$B$14,J189))/(100-IF(J189="",'04_Настройки'!$B$14,J189))*100)),1))</s:f>
        <s:v/>
      </s:c>
      <s:c r="V189" s="85" t="str">
        <s:f t="shared" si="6"/>
        <s:v/>
      </s:c>
      <s:c r="W189" s="88" t="str">
        <s:f t="shared" si="7"/>
        <s:v/>
      </s:c>
      <s:c r="X189" s="85" t="str">
        <s:f>IF(B189="","",IF(W189&lt;'04_Настройки'!$B$26,"",ROUND((IF(ISBLANK(T189),0,T189*'04_Настройки'!$B$16)+IF(ISBLANK(U189),0,U189*'04_Настройки'!$B$17)+IF(ISBLANK(V189),0,V189*'04_Настройки'!$B$18)+IF(ISBLANK(M189),0,M189/5*100*'04_Настройки'!$B$19)+IF(ISBLANK(N189),0,N189/5*100*'04_Настройки'!$B$20))/(IF(ISBLANK(T189),0,'04_Настройки'!$B$16)+IF(ISBLANK(U189),0,'04_Настройки'!$B$17)+IF(ISBLANK(V189),0,'04_Настройки'!$B$18)+IF(ISBLANK(M189),0,'04_Настройки'!$B$19)+IF(ISBLANK(N189),0,'04_Настройки'!$B$20)),1)))</s:f>
        <s:v/>
      </s:c>
      <s:c r="Y189" s="77" t="str">
        <s:f>IF(B189="","",IF(ISBLANK(X189),"Недостаточно данных",IF(X189&gt;='04_Настройки'!$B$24,"Высокий",IF(X189&gt;='04_Настройки'!$B$25,"Средний","Низкий"))))</s:f>
        <s:v/>
      </s:c>
      <s:c r="Z189" s="80">
        <s:f t="shared" si="8"/>
        <s:v>179</s:v>
      </s:c>
      <s:c r="AA189" s="93" t="str">
        <s:f>IF(B189="","",IF(S189&gt;1,"Проверить и объединить дубли",IF(W189&lt;'04_Настройки'!$B$26,"Дополнить исходные данные",IF(AND(M189&lt;&gt;"",M189&lt;=2),"Проверить соответствие запросу и бизнесу",IF(AND(G189&lt;&gt;"",G189&lt;=IF(J189="",'04_Настройки'!$B$14,J189)),"Удерживать позицию и обновлять контент",IF(Y189="Высокий",IF(O189="","Создать или назначить посадочную страницу","Оптимизировать страницу и усилить содержание"),IF(Y189="Средний","Включить в контент-план","Наблюдать или отложить")))))))</s:f>
        <s:v/>
      </s:c>
    </s:row>
    <s:row r="190" ht="22.5" customHeight="1">
      <s:c r="A190" s="70" t="str">
        <s:f t="shared" si="1"/>
        <s:v/>
      </s:c>
      <s:c r="B190" s="71"/>
      <s:c r="C190" s="71"/>
      <s:c r="D190" s="71"/>
      <s:c r="E190" s="95"/>
      <s:c r="F190" s="77" t="str">
        <s:f>IF(ISBLANK(E190),"",IF(E190&gt;='04_Настройки'!$B$11,"ВЧ",IF(E190&gt;='04_Настройки'!$B$12,"СЧ","НЧ")))</s:f>
      </s:c>
      <s:c r="G190" s="78"/>
      <s:c r="H190" s="78"/>
      <s:c r="I190" s="80" t="str">
        <s:f t="shared" si="2"/>
        <s:v/>
      </s:c>
      <s:c r="J190" s="78"/>
      <s:c r="K190" s="81"/>
      <s:c r="L190" s="78"/>
      <s:c r="M190" s="78"/>
      <s:c r="N190" s="78"/>
      <s:c r="O190" s="83"/>
      <s:c r="P190" s="84"/>
      <s:c r="Q190" s="84"/>
      <s:c r="R190" s="77" t="str">
        <s:f t="shared" si="3"/>
        <s:v/>
      </s:c>
      <s:c r="S190" s="85" t="str">
        <s:f t="shared" si="4"/>
        <s:v/>
      </s:c>
      <s:c r="T190" s="85" t="str">
        <s:f t="shared" si="5"/>
        <s:v/>
      </s:c>
      <s:c r="U190" s="85" t="str">
        <s:f>IF(OR(B190="",G190=""),"",ROUND(MAX(0,MIN(100,(G190-IF(J190="",'04_Настройки'!$B$14,J190))/(100-IF(J190="",'04_Настройки'!$B$14,J190))*100)),1))</s:f>
        <s:v/>
      </s:c>
      <s:c r="V190" s="85" t="str">
        <s:f t="shared" si="6"/>
        <s:v/>
      </s:c>
      <s:c r="W190" s="88" t="str">
        <s:f t="shared" si="7"/>
        <s:v/>
      </s:c>
      <s:c r="X190" s="85" t="str">
        <s:f>IF(B190="","",IF(W190&lt;'04_Настройки'!$B$26,"",ROUND((IF(ISBLANK(T190),0,T190*'04_Настройки'!$B$16)+IF(ISBLANK(U190),0,U190*'04_Настройки'!$B$17)+IF(ISBLANK(V190),0,V190*'04_Настройки'!$B$18)+IF(ISBLANK(M190),0,M190/5*100*'04_Настройки'!$B$19)+IF(ISBLANK(N190),0,N190/5*100*'04_Настройки'!$B$20))/(IF(ISBLANK(T190),0,'04_Настройки'!$B$16)+IF(ISBLANK(U190),0,'04_Настройки'!$B$17)+IF(ISBLANK(V190),0,'04_Настройки'!$B$18)+IF(ISBLANK(M190),0,'04_Настройки'!$B$19)+IF(ISBLANK(N190),0,'04_Настройки'!$B$20)),1)))</s:f>
        <s:v/>
      </s:c>
      <s:c r="Y190" s="77" t="str">
        <s:f>IF(B190="","",IF(ISBLANK(X190),"Недостаточно данных",IF(X190&gt;='04_Настройки'!$B$24,"Высокий",IF(X190&gt;='04_Настройки'!$B$25,"Средний","Низкий"))))</s:f>
        <s:v/>
      </s:c>
      <s:c r="Z190" s="80">
        <s:f t="shared" si="8"/>
        <s:v>180</s:v>
      </s:c>
      <s:c r="AA190" s="93" t="str">
        <s:f>IF(B190="","",IF(S190&gt;1,"Проверить и объединить дубли",IF(W190&lt;'04_Настройки'!$B$26,"Дополнить исходные данные",IF(AND(M190&lt;&gt;"",M190&lt;=2),"Проверить соответствие запросу и бизнесу",IF(AND(G190&lt;&gt;"",G190&lt;=IF(J190="",'04_Настройки'!$B$14,J190)),"Удерживать позицию и обновлять контент",IF(Y190="Высокий",IF(O190="","Создать или назначить посадочную страницу","Оптимизировать страницу и усилить содержание"),IF(Y190="Средний","Включить в контент-план","Наблюдать или отложить")))))))</s:f>
        <s:v/>
      </s:c>
    </s:row>
    <s:row r="191" ht="22.5" customHeight="1">
      <s:c r="A191" s="70" t="str">
        <s:f t="shared" si="1"/>
        <s:v/>
      </s:c>
      <s:c r="B191" s="71"/>
      <s:c r="C191" s="71"/>
      <s:c r="D191" s="71"/>
      <s:c r="E191" s="95"/>
      <s:c r="F191" s="77" t="str">
        <s:f>IF(ISBLANK(E191),"",IF(E191&gt;='04_Настройки'!$B$11,"ВЧ",IF(E191&gt;='04_Настройки'!$B$12,"СЧ","НЧ")))</s:f>
      </s:c>
      <s:c r="G191" s="78"/>
      <s:c r="H191" s="78"/>
      <s:c r="I191" s="80" t="str">
        <s:f t="shared" si="2"/>
        <s:v/>
      </s:c>
      <s:c r="J191" s="78"/>
      <s:c r="K191" s="81"/>
      <s:c r="L191" s="78"/>
      <s:c r="M191" s="78"/>
      <s:c r="N191" s="78"/>
      <s:c r="O191" s="83"/>
      <s:c r="P191" s="84"/>
      <s:c r="Q191" s="84"/>
      <s:c r="R191" s="77" t="str">
        <s:f t="shared" si="3"/>
        <s:v/>
      </s:c>
      <s:c r="S191" s="85" t="str">
        <s:f t="shared" si="4"/>
        <s:v/>
      </s:c>
      <s:c r="T191" s="85" t="str">
        <s:f t="shared" si="5"/>
        <s:v/>
      </s:c>
      <s:c r="U191" s="85" t="str">
        <s:f>IF(OR(B191="",G191=""),"",ROUND(MAX(0,MIN(100,(G191-IF(J191="",'04_Настройки'!$B$14,J191))/(100-IF(J191="",'04_Настройки'!$B$14,J191))*100)),1))</s:f>
        <s:v/>
      </s:c>
      <s:c r="V191" s="85" t="str">
        <s:f t="shared" si="6"/>
        <s:v/>
      </s:c>
      <s:c r="W191" s="88" t="str">
        <s:f t="shared" si="7"/>
        <s:v/>
      </s:c>
      <s:c r="X191" s="85" t="str">
        <s:f>IF(B191="","",IF(W191&lt;'04_Настройки'!$B$26,"",ROUND((IF(ISBLANK(T191),0,T191*'04_Настройки'!$B$16)+IF(ISBLANK(U191),0,U191*'04_Настройки'!$B$17)+IF(ISBLANK(V191),0,V191*'04_Настройки'!$B$18)+IF(ISBLANK(M191),0,M191/5*100*'04_Настройки'!$B$19)+IF(ISBLANK(N191),0,N191/5*100*'04_Настройки'!$B$20))/(IF(ISBLANK(T191),0,'04_Настройки'!$B$16)+IF(ISBLANK(U191),0,'04_Настройки'!$B$17)+IF(ISBLANK(V191),0,'04_Настройки'!$B$18)+IF(ISBLANK(M191),0,'04_Настройки'!$B$19)+IF(ISBLANK(N191),0,'04_Настройки'!$B$20)),1)))</s:f>
        <s:v/>
      </s:c>
      <s:c r="Y191" s="77" t="str">
        <s:f>IF(B191="","",IF(ISBLANK(X191),"Недостаточно данных",IF(X191&gt;='04_Настройки'!$B$24,"Высокий",IF(X191&gt;='04_Настройки'!$B$25,"Средний","Низкий"))))</s:f>
        <s:v/>
      </s:c>
      <s:c r="Z191" s="80">
        <s:f t="shared" si="8"/>
        <s:v>181</s:v>
      </s:c>
      <s:c r="AA191" s="93" t="str">
        <s:f>IF(B191="","",IF(S191&gt;1,"Проверить и объединить дубли",IF(W191&lt;'04_Настройки'!$B$26,"Дополнить исходные данные",IF(AND(M191&lt;&gt;"",M191&lt;=2),"Проверить соответствие запросу и бизнесу",IF(AND(G191&lt;&gt;"",G191&lt;=IF(J191="",'04_Настройки'!$B$14,J191)),"Удерживать позицию и обновлять контент",IF(Y191="Высокий",IF(O191="","Создать или назначить посадочную страницу","Оптимизировать страницу и усилить содержание"),IF(Y191="Средний","Включить в контент-план","Наблюдать или отложить")))))))</s:f>
        <s:v/>
      </s:c>
    </s:row>
    <s:row r="192" ht="22.5" customHeight="1">
      <s:c r="A192" s="70" t="str">
        <s:f t="shared" si="1"/>
        <s:v/>
      </s:c>
      <s:c r="B192" s="71"/>
      <s:c r="C192" s="71"/>
      <s:c r="D192" s="71"/>
      <s:c r="E192" s="95"/>
      <s:c r="F192" s="77" t="str">
        <s:f>IF(ISBLANK(E192),"",IF(E192&gt;='04_Настройки'!$B$11,"ВЧ",IF(E192&gt;='04_Настройки'!$B$12,"СЧ","НЧ")))</s:f>
      </s:c>
      <s:c r="G192" s="78"/>
      <s:c r="H192" s="78"/>
      <s:c r="I192" s="80" t="str">
        <s:f t="shared" si="2"/>
        <s:v/>
      </s:c>
      <s:c r="J192" s="78"/>
      <s:c r="K192" s="81"/>
      <s:c r="L192" s="78"/>
      <s:c r="M192" s="78"/>
      <s:c r="N192" s="78"/>
      <s:c r="O192" s="83"/>
      <s:c r="P192" s="84"/>
      <s:c r="Q192" s="84"/>
      <s:c r="R192" s="77" t="str">
        <s:f t="shared" si="3"/>
        <s:v/>
      </s:c>
      <s:c r="S192" s="85" t="str">
        <s:f t="shared" si="4"/>
        <s:v/>
      </s:c>
      <s:c r="T192" s="85" t="str">
        <s:f t="shared" si="5"/>
        <s:v/>
      </s:c>
      <s:c r="U192" s="85" t="str">
        <s:f>IF(OR(B192="",G192=""),"",ROUND(MAX(0,MIN(100,(G192-IF(J192="",'04_Настройки'!$B$14,J192))/(100-IF(J192="",'04_Настройки'!$B$14,J192))*100)),1))</s:f>
        <s:v/>
      </s:c>
      <s:c r="V192" s="85" t="str">
        <s:f t="shared" si="6"/>
        <s:v/>
      </s:c>
      <s:c r="W192" s="88" t="str">
        <s:f t="shared" si="7"/>
        <s:v/>
      </s:c>
      <s:c r="X192" s="85" t="str">
        <s:f>IF(B192="","",IF(W192&lt;'04_Настройки'!$B$26,"",ROUND((IF(ISBLANK(T192),0,T192*'04_Настройки'!$B$16)+IF(ISBLANK(U192),0,U192*'04_Настройки'!$B$17)+IF(ISBLANK(V192),0,V192*'04_Настройки'!$B$18)+IF(ISBLANK(M192),0,M192/5*100*'04_Настройки'!$B$19)+IF(ISBLANK(N192),0,N192/5*100*'04_Настройки'!$B$20))/(IF(ISBLANK(T192),0,'04_Настройки'!$B$16)+IF(ISBLANK(U192),0,'04_Настройки'!$B$17)+IF(ISBLANK(V192),0,'04_Настройки'!$B$18)+IF(ISBLANK(M192),0,'04_Настройки'!$B$19)+IF(ISBLANK(N192),0,'04_Настройки'!$B$20)),1)))</s:f>
        <s:v/>
      </s:c>
      <s:c r="Y192" s="77" t="str">
        <s:f>IF(B192="","",IF(ISBLANK(X192),"Недостаточно данных",IF(X192&gt;='04_Настройки'!$B$24,"Высокий",IF(X192&gt;='04_Настройки'!$B$25,"Средний","Низкий"))))</s:f>
        <s:v/>
      </s:c>
      <s:c r="Z192" s="80">
        <s:f t="shared" si="8"/>
        <s:v>182</s:v>
      </s:c>
      <s:c r="AA192" s="93" t="str">
        <s:f>IF(B192="","",IF(S192&gt;1,"Проверить и объединить дубли",IF(W192&lt;'04_Настройки'!$B$26,"Дополнить исходные данные",IF(AND(M192&lt;&gt;"",M192&lt;=2),"Проверить соответствие запросу и бизнесу",IF(AND(G192&lt;&gt;"",G192&lt;=IF(J192="",'04_Настройки'!$B$14,J192)),"Удерживать позицию и обновлять контент",IF(Y192="Высокий",IF(O192="","Создать или назначить посадочную страницу","Оптимизировать страницу и усилить содержание"),IF(Y192="Средний","Включить в контент-план","Наблюдать или отложить")))))))</s:f>
        <s:v/>
      </s:c>
    </s:row>
    <s:row r="193" ht="22.5" customHeight="1">
      <s:c r="A193" s="70" t="str">
        <s:f t="shared" si="1"/>
        <s:v/>
      </s:c>
      <s:c r="B193" s="71"/>
      <s:c r="C193" s="71"/>
      <s:c r="D193" s="71"/>
      <s:c r="E193" s="95"/>
      <s:c r="F193" s="77" t="str">
        <s:f>IF(ISBLANK(E193),"",IF(E193&gt;='04_Настройки'!$B$11,"ВЧ",IF(E193&gt;='04_Настройки'!$B$12,"СЧ","НЧ")))</s:f>
      </s:c>
      <s:c r="G193" s="78"/>
      <s:c r="H193" s="78"/>
      <s:c r="I193" s="80" t="str">
        <s:f t="shared" si="2"/>
        <s:v/>
      </s:c>
      <s:c r="J193" s="78"/>
      <s:c r="K193" s="81"/>
      <s:c r="L193" s="78"/>
      <s:c r="M193" s="78"/>
      <s:c r="N193" s="78"/>
      <s:c r="O193" s="83"/>
      <s:c r="P193" s="84"/>
      <s:c r="Q193" s="84"/>
      <s:c r="R193" s="77" t="str">
        <s:f t="shared" si="3"/>
        <s:v/>
      </s:c>
      <s:c r="S193" s="85" t="str">
        <s:f t="shared" si="4"/>
        <s:v/>
      </s:c>
      <s:c r="T193" s="85" t="str">
        <s:f t="shared" si="5"/>
        <s:v/>
      </s:c>
      <s:c r="U193" s="85" t="str">
        <s:f>IF(OR(B193="",G193=""),"",ROUND(MAX(0,MIN(100,(G193-IF(J193="",'04_Настройки'!$B$14,J193))/(100-IF(J193="",'04_Настройки'!$B$14,J193))*100)),1))</s:f>
        <s:v/>
      </s:c>
      <s:c r="V193" s="85" t="str">
        <s:f t="shared" si="6"/>
        <s:v/>
      </s:c>
      <s:c r="W193" s="88" t="str">
        <s:f t="shared" si="7"/>
        <s:v/>
      </s:c>
      <s:c r="X193" s="85" t="str">
        <s:f>IF(B193="","",IF(W193&lt;'04_Настройки'!$B$26,"",ROUND((IF(ISBLANK(T193),0,T193*'04_Настройки'!$B$16)+IF(ISBLANK(U193),0,U193*'04_Настройки'!$B$17)+IF(ISBLANK(V193),0,V193*'04_Настройки'!$B$18)+IF(ISBLANK(M193),0,M193/5*100*'04_Настройки'!$B$19)+IF(ISBLANK(N193),0,N193/5*100*'04_Настройки'!$B$20))/(IF(ISBLANK(T193),0,'04_Настройки'!$B$16)+IF(ISBLANK(U193),0,'04_Настройки'!$B$17)+IF(ISBLANK(V193),0,'04_Настройки'!$B$18)+IF(ISBLANK(M193),0,'04_Настройки'!$B$19)+IF(ISBLANK(N193),0,'04_Настройки'!$B$20)),1)))</s:f>
        <s:v/>
      </s:c>
      <s:c r="Y193" s="77" t="str">
        <s:f>IF(B193="","",IF(ISBLANK(X193),"Недостаточно данных",IF(X193&gt;='04_Настройки'!$B$24,"Высокий",IF(X193&gt;='04_Настройки'!$B$25,"Средний","Низкий"))))</s:f>
        <s:v/>
      </s:c>
      <s:c r="Z193" s="80">
        <s:f t="shared" si="8"/>
        <s:v>183</s:v>
      </s:c>
      <s:c r="AA193" s="93" t="str">
        <s:f>IF(B193="","",IF(S193&gt;1,"Проверить и объединить дубли",IF(W193&lt;'04_Настройки'!$B$26,"Дополнить исходные данные",IF(AND(M193&lt;&gt;"",M193&lt;=2),"Проверить соответствие запросу и бизнесу",IF(AND(G193&lt;&gt;"",G193&lt;=IF(J193="",'04_Настройки'!$B$14,J193)),"Удерживать позицию и обновлять контент",IF(Y193="Высокий",IF(O193="","Создать или назначить посадочную страницу","Оптимизировать страницу и усилить содержание"),IF(Y193="Средний","Включить в контент-план","Наблюдать или отложить")))))))</s:f>
        <s:v/>
      </s:c>
    </s:row>
    <s:row r="194" ht="22.5" customHeight="1">
      <s:c r="A194" s="70" t="str">
        <s:f t="shared" si="1"/>
        <s:v/>
      </s:c>
      <s:c r="B194" s="71"/>
      <s:c r="C194" s="71"/>
      <s:c r="D194" s="71"/>
      <s:c r="E194" s="95"/>
      <s:c r="F194" s="77" t="str">
        <s:f>IF(ISBLANK(E194),"",IF(E194&gt;='04_Настройки'!$B$11,"ВЧ",IF(E194&gt;='04_Настройки'!$B$12,"СЧ","НЧ")))</s:f>
      </s:c>
      <s:c r="G194" s="78"/>
      <s:c r="H194" s="78"/>
      <s:c r="I194" s="80" t="str">
        <s:f t="shared" si="2"/>
        <s:v/>
      </s:c>
      <s:c r="J194" s="78"/>
      <s:c r="K194" s="81"/>
      <s:c r="L194" s="78"/>
      <s:c r="M194" s="78"/>
      <s:c r="N194" s="78"/>
      <s:c r="O194" s="83"/>
      <s:c r="P194" s="84"/>
      <s:c r="Q194" s="84"/>
      <s:c r="R194" s="77" t="str">
        <s:f t="shared" si="3"/>
        <s:v/>
      </s:c>
      <s:c r="S194" s="85" t="str">
        <s:f t="shared" si="4"/>
        <s:v/>
      </s:c>
      <s:c r="T194" s="85" t="str">
        <s:f t="shared" si="5"/>
        <s:v/>
      </s:c>
      <s:c r="U194" s="85" t="str">
        <s:f>IF(OR(B194="",G194=""),"",ROUND(MAX(0,MIN(100,(G194-IF(J194="",'04_Настройки'!$B$14,J194))/(100-IF(J194="",'04_Настройки'!$B$14,J194))*100)),1))</s:f>
        <s:v/>
      </s:c>
      <s:c r="V194" s="85" t="str">
        <s:f t="shared" si="6"/>
        <s:v/>
      </s:c>
      <s:c r="W194" s="88" t="str">
        <s:f t="shared" si="7"/>
        <s:v/>
      </s:c>
      <s:c r="X194" s="85" t="str">
        <s:f>IF(B194="","",IF(W194&lt;'04_Настройки'!$B$26,"",ROUND((IF(ISBLANK(T194),0,T194*'04_Настройки'!$B$16)+IF(ISBLANK(U194),0,U194*'04_Настройки'!$B$17)+IF(ISBLANK(V194),0,V194*'04_Настройки'!$B$18)+IF(ISBLANK(M194),0,M194/5*100*'04_Настройки'!$B$19)+IF(ISBLANK(N194),0,N194/5*100*'04_Настройки'!$B$20))/(IF(ISBLANK(T194),0,'04_Настройки'!$B$16)+IF(ISBLANK(U194),0,'04_Настройки'!$B$17)+IF(ISBLANK(V194),0,'04_Настройки'!$B$18)+IF(ISBLANK(M194),0,'04_Настройки'!$B$19)+IF(ISBLANK(N194),0,'04_Настройки'!$B$20)),1)))</s:f>
        <s:v/>
      </s:c>
      <s:c r="Y194" s="77" t="str">
        <s:f>IF(B194="","",IF(ISBLANK(X194),"Недостаточно данных",IF(X194&gt;='04_Настройки'!$B$24,"Высокий",IF(X194&gt;='04_Настройки'!$B$25,"Средний","Низкий"))))</s:f>
        <s:v/>
      </s:c>
      <s:c r="Z194" s="80">
        <s:f t="shared" si="8"/>
        <s:v>184</s:v>
      </s:c>
      <s:c r="AA194" s="93" t="str">
        <s:f>IF(B194="","",IF(S194&gt;1,"Проверить и объединить дубли",IF(W194&lt;'04_Настройки'!$B$26,"Дополнить исходные данные",IF(AND(M194&lt;&gt;"",M194&lt;=2),"Проверить соответствие запросу и бизнесу",IF(AND(G194&lt;&gt;"",G194&lt;=IF(J194="",'04_Настройки'!$B$14,J194)),"Удерживать позицию и обновлять контент",IF(Y194="Высокий",IF(O194="","Создать или назначить посадочную страницу","Оптимизировать страницу и усилить содержание"),IF(Y194="Средний","Включить в контент-план","Наблюдать или отложить")))))))</s:f>
        <s:v/>
      </s:c>
    </s:row>
    <s:row r="195" ht="22.5" customHeight="1">
      <s:c r="A195" s="70" t="str">
        <s:f t="shared" si="1"/>
        <s:v/>
      </s:c>
      <s:c r="B195" s="71"/>
      <s:c r="C195" s="71"/>
      <s:c r="D195" s="71"/>
      <s:c r="E195" s="95"/>
      <s:c r="F195" s="77" t="str">
        <s:f>IF(ISBLANK(E195),"",IF(E195&gt;='04_Настройки'!$B$11,"ВЧ",IF(E195&gt;='04_Настройки'!$B$12,"СЧ","НЧ")))</s:f>
      </s:c>
      <s:c r="G195" s="78"/>
      <s:c r="H195" s="78"/>
      <s:c r="I195" s="80" t="str">
        <s:f t="shared" si="2"/>
        <s:v/>
      </s:c>
      <s:c r="J195" s="78"/>
      <s:c r="K195" s="81"/>
      <s:c r="L195" s="78"/>
      <s:c r="M195" s="78"/>
      <s:c r="N195" s="78"/>
      <s:c r="O195" s="83"/>
      <s:c r="P195" s="84"/>
      <s:c r="Q195" s="84"/>
      <s:c r="R195" s="77" t="str">
        <s:f t="shared" si="3"/>
        <s:v/>
      </s:c>
      <s:c r="S195" s="85" t="str">
        <s:f t="shared" si="4"/>
        <s:v/>
      </s:c>
      <s:c r="T195" s="85" t="str">
        <s:f t="shared" si="5"/>
        <s:v/>
      </s:c>
      <s:c r="U195" s="85" t="str">
        <s:f>IF(OR(B195="",G195=""),"",ROUND(MAX(0,MIN(100,(G195-IF(J195="",'04_Настройки'!$B$14,J195))/(100-IF(J195="",'04_Настройки'!$B$14,J195))*100)),1))</s:f>
        <s:v/>
      </s:c>
      <s:c r="V195" s="85" t="str">
        <s:f t="shared" si="6"/>
        <s:v/>
      </s:c>
      <s:c r="W195" s="88" t="str">
        <s:f t="shared" si="7"/>
        <s:v/>
      </s:c>
      <s:c r="X195" s="85" t="str">
        <s:f>IF(B195="","",IF(W195&lt;'04_Настройки'!$B$26,"",ROUND((IF(ISBLANK(T195),0,T195*'04_Настройки'!$B$16)+IF(ISBLANK(U195),0,U195*'04_Настройки'!$B$17)+IF(ISBLANK(V195),0,V195*'04_Настройки'!$B$18)+IF(ISBLANK(M195),0,M195/5*100*'04_Настройки'!$B$19)+IF(ISBLANK(N195),0,N195/5*100*'04_Настройки'!$B$20))/(IF(ISBLANK(T195),0,'04_Настройки'!$B$16)+IF(ISBLANK(U195),0,'04_Настройки'!$B$17)+IF(ISBLANK(V195),0,'04_Настройки'!$B$18)+IF(ISBLANK(M195),0,'04_Настройки'!$B$19)+IF(ISBLANK(N195),0,'04_Настройки'!$B$20)),1)))</s:f>
        <s:v/>
      </s:c>
      <s:c r="Y195" s="77" t="str">
        <s:f>IF(B195="","",IF(ISBLANK(X195),"Недостаточно данных",IF(X195&gt;='04_Настройки'!$B$24,"Высокий",IF(X195&gt;='04_Настройки'!$B$25,"Средний","Низкий"))))</s:f>
        <s:v/>
      </s:c>
      <s:c r="Z195" s="80">
        <s:f t="shared" si="8"/>
        <s:v>185</s:v>
      </s:c>
      <s:c r="AA195" s="93" t="str">
        <s:f>IF(B195="","",IF(S195&gt;1,"Проверить и объединить дубли",IF(W195&lt;'04_Настройки'!$B$26,"Дополнить исходные данные",IF(AND(M195&lt;&gt;"",M195&lt;=2),"Проверить соответствие запросу и бизнесу",IF(AND(G195&lt;&gt;"",G195&lt;=IF(J195="",'04_Настройки'!$B$14,J195)),"Удерживать позицию и обновлять контент",IF(Y195="Высокий",IF(O195="","Создать или назначить посадочную страницу","Оптимизировать страницу и усилить содержание"),IF(Y195="Средний","Включить в контент-план","Наблюдать или отложить")))))))</s:f>
        <s:v/>
      </s:c>
    </s:row>
    <s:row r="196" ht="22.5" customHeight="1">
      <s:c r="A196" s="70" t="str">
        <s:f t="shared" si="1"/>
        <s:v/>
      </s:c>
      <s:c r="B196" s="71"/>
      <s:c r="C196" s="71"/>
      <s:c r="D196" s="71"/>
      <s:c r="E196" s="95"/>
      <s:c r="F196" s="77" t="str">
        <s:f>IF(ISBLANK(E196),"",IF(E196&gt;='04_Настройки'!$B$11,"ВЧ",IF(E196&gt;='04_Настройки'!$B$12,"СЧ","НЧ")))</s:f>
      </s:c>
      <s:c r="G196" s="78"/>
      <s:c r="H196" s="78"/>
      <s:c r="I196" s="80" t="str">
        <s:f t="shared" si="2"/>
        <s:v/>
      </s:c>
      <s:c r="J196" s="78"/>
      <s:c r="K196" s="81"/>
      <s:c r="L196" s="78"/>
      <s:c r="M196" s="78"/>
      <s:c r="N196" s="78"/>
      <s:c r="O196" s="83"/>
      <s:c r="P196" s="84"/>
      <s:c r="Q196" s="84"/>
      <s:c r="R196" s="77" t="str">
        <s:f t="shared" si="3"/>
        <s:v/>
      </s:c>
      <s:c r="S196" s="85" t="str">
        <s:f t="shared" si="4"/>
        <s:v/>
      </s:c>
      <s:c r="T196" s="85" t="str">
        <s:f t="shared" si="5"/>
        <s:v/>
      </s:c>
      <s:c r="U196" s="85" t="str">
        <s:f>IF(OR(B196="",G196=""),"",ROUND(MAX(0,MIN(100,(G196-IF(J196="",'04_Настройки'!$B$14,J196))/(100-IF(J196="",'04_Настройки'!$B$14,J196))*100)),1))</s:f>
        <s:v/>
      </s:c>
      <s:c r="V196" s="85" t="str">
        <s:f t="shared" si="6"/>
        <s:v/>
      </s:c>
      <s:c r="W196" s="88" t="str">
        <s:f t="shared" si="7"/>
        <s:v/>
      </s:c>
      <s:c r="X196" s="85" t="str">
        <s:f>IF(B196="","",IF(W196&lt;'04_Настройки'!$B$26,"",ROUND((IF(ISBLANK(T196),0,T196*'04_Настройки'!$B$16)+IF(ISBLANK(U196),0,U196*'04_Настройки'!$B$17)+IF(ISBLANK(V196),0,V196*'04_Настройки'!$B$18)+IF(ISBLANK(M196),0,M196/5*100*'04_Настройки'!$B$19)+IF(ISBLANK(N196),0,N196/5*100*'04_Настройки'!$B$20))/(IF(ISBLANK(T196),0,'04_Настройки'!$B$16)+IF(ISBLANK(U196),0,'04_Настройки'!$B$17)+IF(ISBLANK(V196),0,'04_Настройки'!$B$18)+IF(ISBLANK(M196),0,'04_Настройки'!$B$19)+IF(ISBLANK(N196),0,'04_Настройки'!$B$20)),1)))</s:f>
        <s:v/>
      </s:c>
      <s:c r="Y196" s="77" t="str">
        <s:f>IF(B196="","",IF(ISBLANK(X196),"Недостаточно данных",IF(X196&gt;='04_Настройки'!$B$24,"Высокий",IF(X196&gt;='04_Настройки'!$B$25,"Средний","Низкий"))))</s:f>
        <s:v/>
      </s:c>
      <s:c r="Z196" s="80">
        <s:f t="shared" si="8"/>
        <s:v>186</s:v>
      </s:c>
      <s:c r="AA196" s="93" t="str">
        <s:f>IF(B196="","",IF(S196&gt;1,"Проверить и объединить дубли",IF(W196&lt;'04_Настройки'!$B$26,"Дополнить исходные данные",IF(AND(M196&lt;&gt;"",M196&lt;=2),"Проверить соответствие запросу и бизнесу",IF(AND(G196&lt;&gt;"",G196&lt;=IF(J196="",'04_Настройки'!$B$14,J196)),"Удерживать позицию и обновлять контент",IF(Y196="Высокий",IF(O196="","Создать или назначить посадочную страницу","Оптимизировать страницу и усилить содержание"),IF(Y196="Средний","Включить в контент-план","Наблюдать или отложить")))))))</s:f>
        <s:v/>
      </s:c>
    </s:row>
    <s:row r="197" ht="22.5" customHeight="1">
      <s:c r="A197" s="70" t="str">
        <s:f t="shared" si="1"/>
        <s:v/>
      </s:c>
      <s:c r="B197" s="71"/>
      <s:c r="C197" s="71"/>
      <s:c r="D197" s="71"/>
      <s:c r="E197" s="95"/>
      <s:c r="F197" s="77" t="str">
        <s:f>IF(ISBLANK(E197),"",IF(E197&gt;='04_Настройки'!$B$11,"ВЧ",IF(E197&gt;='04_Настройки'!$B$12,"СЧ","НЧ")))</s:f>
      </s:c>
      <s:c r="G197" s="78"/>
      <s:c r="H197" s="78"/>
      <s:c r="I197" s="80" t="str">
        <s:f t="shared" si="2"/>
        <s:v/>
      </s:c>
      <s:c r="J197" s="78"/>
      <s:c r="K197" s="81"/>
      <s:c r="L197" s="78"/>
      <s:c r="M197" s="78"/>
      <s:c r="N197" s="78"/>
      <s:c r="O197" s="83"/>
      <s:c r="P197" s="84"/>
      <s:c r="Q197" s="84"/>
      <s:c r="R197" s="77" t="str">
        <s:f t="shared" si="3"/>
        <s:v/>
      </s:c>
      <s:c r="S197" s="85" t="str">
        <s:f t="shared" si="4"/>
        <s:v/>
      </s:c>
      <s:c r="T197" s="85" t="str">
        <s:f t="shared" si="5"/>
        <s:v/>
      </s:c>
      <s:c r="U197" s="85" t="str">
        <s:f>IF(OR(B197="",G197=""),"",ROUND(MAX(0,MIN(100,(G197-IF(J197="",'04_Настройки'!$B$14,J197))/(100-IF(J197="",'04_Настройки'!$B$14,J197))*100)),1))</s:f>
        <s:v/>
      </s:c>
      <s:c r="V197" s="85" t="str">
        <s:f t="shared" si="6"/>
        <s:v/>
      </s:c>
      <s:c r="W197" s="88" t="str">
        <s:f t="shared" si="7"/>
        <s:v/>
      </s:c>
      <s:c r="X197" s="85" t="str">
        <s:f>IF(B197="","",IF(W197&lt;'04_Настройки'!$B$26,"",ROUND((IF(ISBLANK(T197),0,T197*'04_Настройки'!$B$16)+IF(ISBLANK(U197),0,U197*'04_Настройки'!$B$17)+IF(ISBLANK(V197),0,V197*'04_Настройки'!$B$18)+IF(ISBLANK(M197),0,M197/5*100*'04_Настройки'!$B$19)+IF(ISBLANK(N197),0,N197/5*100*'04_Настройки'!$B$20))/(IF(ISBLANK(T197),0,'04_Настройки'!$B$16)+IF(ISBLANK(U197),0,'04_Настройки'!$B$17)+IF(ISBLANK(V197),0,'04_Настройки'!$B$18)+IF(ISBLANK(M197),0,'04_Настройки'!$B$19)+IF(ISBLANK(N197),0,'04_Настройки'!$B$20)),1)))</s:f>
        <s:v/>
      </s:c>
      <s:c r="Y197" s="77" t="str">
        <s:f>IF(B197="","",IF(ISBLANK(X197),"Недостаточно данных",IF(X197&gt;='04_Настройки'!$B$24,"Высокий",IF(X197&gt;='04_Настройки'!$B$25,"Средний","Низкий"))))</s:f>
        <s:v/>
      </s:c>
      <s:c r="Z197" s="80">
        <s:f t="shared" si="8"/>
        <s:v>187</s:v>
      </s:c>
      <s:c r="AA197" s="93" t="str">
        <s:f>IF(B197="","",IF(S197&gt;1,"Проверить и объединить дубли",IF(W197&lt;'04_Настройки'!$B$26,"Дополнить исходные данные",IF(AND(M197&lt;&gt;"",M197&lt;=2),"Проверить соответствие запросу и бизнесу",IF(AND(G197&lt;&gt;"",G197&lt;=IF(J197="",'04_Настройки'!$B$14,J197)),"Удерживать позицию и обновлять контент",IF(Y197="Высокий",IF(O197="","Создать или назначить посадочную страницу","Оптимизировать страницу и усилить содержание"),IF(Y197="Средний","Включить в контент-план","Наблюдать или отложить")))))))</s:f>
        <s:v/>
      </s:c>
    </s:row>
    <s:row r="198" ht="22.5" customHeight="1">
      <s:c r="A198" s="70" t="str">
        <s:f t="shared" si="1"/>
        <s:v/>
      </s:c>
      <s:c r="B198" s="71"/>
      <s:c r="C198" s="71"/>
      <s:c r="D198" s="71"/>
      <s:c r="E198" s="95"/>
      <s:c r="F198" s="77" t="str">
        <s:f>IF(ISBLANK(E198),"",IF(E198&gt;='04_Настройки'!$B$11,"ВЧ",IF(E198&gt;='04_Настройки'!$B$12,"СЧ","НЧ")))</s:f>
      </s:c>
      <s:c r="G198" s="78"/>
      <s:c r="H198" s="78"/>
      <s:c r="I198" s="80" t="str">
        <s:f t="shared" si="2"/>
        <s:v/>
      </s:c>
      <s:c r="J198" s="78"/>
      <s:c r="K198" s="81"/>
      <s:c r="L198" s="78"/>
      <s:c r="M198" s="78"/>
      <s:c r="N198" s="78"/>
      <s:c r="O198" s="83"/>
      <s:c r="P198" s="84"/>
      <s:c r="Q198" s="84"/>
      <s:c r="R198" s="77" t="str">
        <s:f t="shared" si="3"/>
        <s:v/>
      </s:c>
      <s:c r="S198" s="85" t="str">
        <s:f t="shared" si="4"/>
        <s:v/>
      </s:c>
      <s:c r="T198" s="85" t="str">
        <s:f t="shared" si="5"/>
        <s:v/>
      </s:c>
      <s:c r="U198" s="85" t="str">
        <s:f>IF(OR(B198="",G198=""),"",ROUND(MAX(0,MIN(100,(G198-IF(J198="",'04_Настройки'!$B$14,J198))/(100-IF(J198="",'04_Настройки'!$B$14,J198))*100)),1))</s:f>
        <s:v/>
      </s:c>
      <s:c r="V198" s="85" t="str">
        <s:f t="shared" si="6"/>
        <s:v/>
      </s:c>
      <s:c r="W198" s="88" t="str">
        <s:f t="shared" si="7"/>
        <s:v/>
      </s:c>
      <s:c r="X198" s="85" t="str">
        <s:f>IF(B198="","",IF(W198&lt;'04_Настройки'!$B$26,"",ROUND((IF(ISBLANK(T198),0,T198*'04_Настройки'!$B$16)+IF(ISBLANK(U198),0,U198*'04_Настройки'!$B$17)+IF(ISBLANK(V198),0,V198*'04_Настройки'!$B$18)+IF(ISBLANK(M198),0,M198/5*100*'04_Настройки'!$B$19)+IF(ISBLANK(N198),0,N198/5*100*'04_Настройки'!$B$20))/(IF(ISBLANK(T198),0,'04_Настройки'!$B$16)+IF(ISBLANK(U198),0,'04_Настройки'!$B$17)+IF(ISBLANK(V198),0,'04_Настройки'!$B$18)+IF(ISBLANK(M198),0,'04_Настройки'!$B$19)+IF(ISBLANK(N198),0,'04_Настройки'!$B$20)),1)))</s:f>
        <s:v/>
      </s:c>
      <s:c r="Y198" s="77" t="str">
        <s:f>IF(B198="","",IF(ISBLANK(X198),"Недостаточно данных",IF(X198&gt;='04_Настройки'!$B$24,"Высокий",IF(X198&gt;='04_Настройки'!$B$25,"Средний","Низкий"))))</s:f>
        <s:v/>
      </s:c>
      <s:c r="Z198" s="80">
        <s:f t="shared" si="8"/>
        <s:v>188</s:v>
      </s:c>
      <s:c r="AA198" s="93" t="str">
        <s:f>IF(B198="","",IF(S198&gt;1,"Проверить и объединить дубли",IF(W198&lt;'04_Настройки'!$B$26,"Дополнить исходные данные",IF(AND(M198&lt;&gt;"",M198&lt;=2),"Проверить соответствие запросу и бизнесу",IF(AND(G198&lt;&gt;"",G198&lt;=IF(J198="",'04_Настройки'!$B$14,J198)),"Удерживать позицию и обновлять контент",IF(Y198="Высокий",IF(O198="","Создать или назначить посадочную страницу","Оптимизировать страницу и усилить содержание"),IF(Y198="Средний","Включить в контент-план","Наблюдать или отложить")))))))</s:f>
        <s:v/>
      </s:c>
    </s:row>
    <s:row r="199" ht="22.5" customHeight="1">
      <s:c r="A199" s="70" t="str">
        <s:f t="shared" si="1"/>
        <s:v/>
      </s:c>
      <s:c r="B199" s="71"/>
      <s:c r="C199" s="71"/>
      <s:c r="D199" s="71"/>
      <s:c r="E199" s="95"/>
      <s:c r="F199" s="77" t="str">
        <s:f>IF(ISBLANK(E199),"",IF(E199&gt;='04_Настройки'!$B$11,"ВЧ",IF(E199&gt;='04_Настройки'!$B$12,"СЧ","НЧ")))</s:f>
      </s:c>
      <s:c r="G199" s="78"/>
      <s:c r="H199" s="78"/>
      <s:c r="I199" s="80" t="str">
        <s:f t="shared" si="2"/>
        <s:v/>
      </s:c>
      <s:c r="J199" s="78"/>
      <s:c r="K199" s="81"/>
      <s:c r="L199" s="78"/>
      <s:c r="M199" s="78"/>
      <s:c r="N199" s="78"/>
      <s:c r="O199" s="83"/>
      <s:c r="P199" s="84"/>
      <s:c r="Q199" s="84"/>
      <s:c r="R199" s="77" t="str">
        <s:f t="shared" si="3"/>
        <s:v/>
      </s:c>
      <s:c r="S199" s="85" t="str">
        <s:f t="shared" si="4"/>
        <s:v/>
      </s:c>
      <s:c r="T199" s="85" t="str">
        <s:f t="shared" si="5"/>
        <s:v/>
      </s:c>
      <s:c r="U199" s="85" t="str">
        <s:f>IF(OR(B199="",G199=""),"",ROUND(MAX(0,MIN(100,(G199-IF(J199="",'04_Настройки'!$B$14,J199))/(100-IF(J199="",'04_Настройки'!$B$14,J199))*100)),1))</s:f>
        <s:v/>
      </s:c>
      <s:c r="V199" s="85" t="str">
        <s:f t="shared" si="6"/>
        <s:v/>
      </s:c>
      <s:c r="W199" s="88" t="str">
        <s:f t="shared" si="7"/>
        <s:v/>
      </s:c>
      <s:c r="X199" s="85" t="str">
        <s:f>IF(B199="","",IF(W199&lt;'04_Настройки'!$B$26,"",ROUND((IF(ISBLANK(T199),0,T199*'04_Настройки'!$B$16)+IF(ISBLANK(U199),0,U199*'04_Настройки'!$B$17)+IF(ISBLANK(V199),0,V199*'04_Настройки'!$B$18)+IF(ISBLANK(M199),0,M199/5*100*'04_Настройки'!$B$19)+IF(ISBLANK(N199),0,N199/5*100*'04_Настройки'!$B$20))/(IF(ISBLANK(T199),0,'04_Настройки'!$B$16)+IF(ISBLANK(U199),0,'04_Настройки'!$B$17)+IF(ISBLANK(V199),0,'04_Настройки'!$B$18)+IF(ISBLANK(M199),0,'04_Настройки'!$B$19)+IF(ISBLANK(N199),0,'04_Настройки'!$B$20)),1)))</s:f>
        <s:v/>
      </s:c>
      <s:c r="Y199" s="77" t="str">
        <s:f>IF(B199="","",IF(ISBLANK(X199),"Недостаточно данных",IF(X199&gt;='04_Настройки'!$B$24,"Высокий",IF(X199&gt;='04_Настройки'!$B$25,"Средний","Низкий"))))</s:f>
        <s:v/>
      </s:c>
      <s:c r="Z199" s="80">
        <s:f t="shared" si="8"/>
        <s:v>189</s:v>
      </s:c>
      <s:c r="AA199" s="93" t="str">
        <s:f>IF(B199="","",IF(S199&gt;1,"Проверить и объединить дубли",IF(W199&lt;'04_Настройки'!$B$26,"Дополнить исходные данные",IF(AND(M199&lt;&gt;"",M199&lt;=2),"Проверить соответствие запросу и бизнесу",IF(AND(G199&lt;&gt;"",G199&lt;=IF(J199="",'04_Настройки'!$B$14,J199)),"Удерживать позицию и обновлять контент",IF(Y199="Высокий",IF(O199="","Создать или назначить посадочную страницу","Оптимизировать страницу и усилить содержание"),IF(Y199="Средний","Включить в контент-план","Наблюдать или отложить")))))))</s:f>
        <s:v/>
      </s:c>
    </s:row>
    <s:row r="200" ht="22.5" customHeight="1">
      <s:c r="A200" s="70" t="str">
        <s:f t="shared" si="1"/>
        <s:v/>
      </s:c>
      <s:c r="B200" s="71"/>
      <s:c r="C200" s="71"/>
      <s:c r="D200" s="71"/>
      <s:c r="E200" s="95"/>
      <s:c r="F200" s="77" t="str">
        <s:f>IF(ISBLANK(E200),"",IF(E200&gt;='04_Настройки'!$B$11,"ВЧ",IF(E200&gt;='04_Настройки'!$B$12,"СЧ","НЧ")))</s:f>
      </s:c>
      <s:c r="G200" s="78"/>
      <s:c r="H200" s="78"/>
      <s:c r="I200" s="80" t="str">
        <s:f t="shared" si="2"/>
        <s:v/>
      </s:c>
      <s:c r="J200" s="78"/>
      <s:c r="K200" s="81"/>
      <s:c r="L200" s="78"/>
      <s:c r="M200" s="78"/>
      <s:c r="N200" s="78"/>
      <s:c r="O200" s="83"/>
      <s:c r="P200" s="84"/>
      <s:c r="Q200" s="84"/>
      <s:c r="R200" s="77" t="str">
        <s:f t="shared" si="3"/>
        <s:v/>
      </s:c>
      <s:c r="S200" s="85" t="str">
        <s:f t="shared" si="4"/>
        <s:v/>
      </s:c>
      <s:c r="T200" s="85" t="str">
        <s:f t="shared" si="5"/>
        <s:v/>
      </s:c>
      <s:c r="U200" s="85" t="str">
        <s:f>IF(OR(B200="",G200=""),"",ROUND(MAX(0,MIN(100,(G200-IF(J200="",'04_Настройки'!$B$14,J200))/(100-IF(J200="",'04_Настройки'!$B$14,J200))*100)),1))</s:f>
        <s:v/>
      </s:c>
      <s:c r="V200" s="85" t="str">
        <s:f t="shared" si="6"/>
        <s:v/>
      </s:c>
      <s:c r="W200" s="88" t="str">
        <s:f t="shared" si="7"/>
        <s:v/>
      </s:c>
      <s:c r="X200" s="85" t="str">
        <s:f>IF(B200="","",IF(W200&lt;'04_Настройки'!$B$26,"",ROUND((IF(ISBLANK(T200),0,T200*'04_Настройки'!$B$16)+IF(ISBLANK(U200),0,U200*'04_Настройки'!$B$17)+IF(ISBLANK(V200),0,V200*'04_Настройки'!$B$18)+IF(ISBLANK(M200),0,M200/5*100*'04_Настройки'!$B$19)+IF(ISBLANK(N200),0,N200/5*100*'04_Настройки'!$B$20))/(IF(ISBLANK(T200),0,'04_Настройки'!$B$16)+IF(ISBLANK(U200),0,'04_Настройки'!$B$17)+IF(ISBLANK(V200),0,'04_Настройки'!$B$18)+IF(ISBLANK(M200),0,'04_Настройки'!$B$19)+IF(ISBLANK(N200),0,'04_Настройки'!$B$20)),1)))</s:f>
        <s:v/>
      </s:c>
      <s:c r="Y200" s="77" t="str">
        <s:f>IF(B200="","",IF(ISBLANK(X200),"Недостаточно данных",IF(X200&gt;='04_Настройки'!$B$24,"Высокий",IF(X200&gt;='04_Настройки'!$B$25,"Средний","Низкий"))))</s:f>
        <s:v/>
      </s:c>
      <s:c r="Z200" s="80">
        <s:f t="shared" si="8"/>
        <s:v>190</s:v>
      </s:c>
      <s:c r="AA200" s="93" t="str">
        <s:f>IF(B200="","",IF(S200&gt;1,"Проверить и объединить дубли",IF(W200&lt;'04_Настройки'!$B$26,"Дополнить исходные данные",IF(AND(M200&lt;&gt;"",M200&lt;=2),"Проверить соответствие запросу и бизнесу",IF(AND(G200&lt;&gt;"",G200&lt;=IF(J200="",'04_Настройки'!$B$14,J200)),"Удерживать позицию и обновлять контент",IF(Y200="Высокий",IF(O200="","Создать или назначить посадочную страницу","Оптимизировать страницу и усилить содержание"),IF(Y200="Средний","Включить в контент-план","Наблюдать или отложить")))))))</s:f>
        <s:v/>
      </s:c>
    </s:row>
    <s:row r="201" ht="22.5" customHeight="1">
      <s:c r="A201" s="70" t="str">
        <s:f t="shared" si="1"/>
        <s:v/>
      </s:c>
      <s:c r="B201" s="71"/>
      <s:c r="C201" s="71"/>
      <s:c r="D201" s="71"/>
      <s:c r="E201" s="95"/>
      <s:c r="F201" s="77" t="str">
        <s:f>IF(ISBLANK(E201),"",IF(E201&gt;='04_Настройки'!$B$11,"ВЧ",IF(E201&gt;='04_Настройки'!$B$12,"СЧ","НЧ")))</s:f>
      </s:c>
      <s:c r="G201" s="78"/>
      <s:c r="H201" s="78"/>
      <s:c r="I201" s="80" t="str">
        <s:f t="shared" si="2"/>
        <s:v/>
      </s:c>
      <s:c r="J201" s="78"/>
      <s:c r="K201" s="81"/>
      <s:c r="L201" s="78"/>
      <s:c r="M201" s="78"/>
      <s:c r="N201" s="78"/>
      <s:c r="O201" s="83"/>
      <s:c r="P201" s="84"/>
      <s:c r="Q201" s="84"/>
      <s:c r="R201" s="77" t="str">
        <s:f t="shared" si="3"/>
        <s:v/>
      </s:c>
      <s:c r="S201" s="85" t="str">
        <s:f t="shared" si="4"/>
        <s:v/>
      </s:c>
      <s:c r="T201" s="85" t="str">
        <s:f t="shared" si="5"/>
        <s:v/>
      </s:c>
      <s:c r="U201" s="85" t="str">
        <s:f>IF(OR(B201="",G201=""),"",ROUND(MAX(0,MIN(100,(G201-IF(J201="",'04_Настройки'!$B$14,J201))/(100-IF(J201="",'04_Настройки'!$B$14,J201))*100)),1))</s:f>
        <s:v/>
      </s:c>
      <s:c r="V201" s="85" t="str">
        <s:f t="shared" si="6"/>
        <s:v/>
      </s:c>
      <s:c r="W201" s="88" t="str">
        <s:f t="shared" si="7"/>
        <s:v/>
      </s:c>
      <s:c r="X201" s="85" t="str">
        <s:f>IF(B201="","",IF(W201&lt;'04_Настройки'!$B$26,"",ROUND((IF(ISBLANK(T201),0,T201*'04_Настройки'!$B$16)+IF(ISBLANK(U201),0,U201*'04_Настройки'!$B$17)+IF(ISBLANK(V201),0,V201*'04_Настройки'!$B$18)+IF(ISBLANK(M201),0,M201/5*100*'04_Настройки'!$B$19)+IF(ISBLANK(N201),0,N201/5*100*'04_Настройки'!$B$20))/(IF(ISBLANK(T201),0,'04_Настройки'!$B$16)+IF(ISBLANK(U201),0,'04_Настройки'!$B$17)+IF(ISBLANK(V201),0,'04_Настройки'!$B$18)+IF(ISBLANK(M201),0,'04_Настройки'!$B$19)+IF(ISBLANK(N201),0,'04_Настройки'!$B$20)),1)))</s:f>
        <s:v/>
      </s:c>
      <s:c r="Y201" s="77" t="str">
        <s:f>IF(B201="","",IF(ISBLANK(X201),"Недостаточно данных",IF(X201&gt;='04_Настройки'!$B$24,"Высокий",IF(X201&gt;='04_Настройки'!$B$25,"Средний","Низкий"))))</s:f>
        <s:v/>
      </s:c>
      <s:c r="Z201" s="80">
        <s:f t="shared" si="8"/>
        <s:v>191</s:v>
      </s:c>
      <s:c r="AA201" s="93" t="str">
        <s:f>IF(B201="","",IF(S201&gt;1,"Проверить и объединить дубли",IF(W201&lt;'04_Настройки'!$B$26,"Дополнить исходные данные",IF(AND(M201&lt;&gt;"",M201&lt;=2),"Проверить соответствие запросу и бизнесу",IF(AND(G201&lt;&gt;"",G201&lt;=IF(J201="",'04_Настройки'!$B$14,J201)),"Удерживать позицию и обновлять контент",IF(Y201="Высокий",IF(O201="","Создать или назначить посадочную страницу","Оптимизировать страницу и усилить содержание"),IF(Y201="Средний","Включить в контент-план","Наблюдать или отложить")))))))</s:f>
        <s:v/>
      </s:c>
    </s:row>
    <s:row r="202" ht="22.5" customHeight="1">
      <s:c r="A202" s="70" t="str">
        <s:f t="shared" si="1"/>
        <s:v/>
      </s:c>
      <s:c r="B202" s="71"/>
      <s:c r="C202" s="71"/>
      <s:c r="D202" s="71"/>
      <s:c r="E202" s="95"/>
      <s:c r="F202" s="77" t="str">
        <s:f>IF(ISBLANK(E202),"",IF(E202&gt;='04_Настройки'!$B$11,"ВЧ",IF(E202&gt;='04_Настройки'!$B$12,"СЧ","НЧ")))</s:f>
      </s:c>
      <s:c r="G202" s="78"/>
      <s:c r="H202" s="78"/>
      <s:c r="I202" s="80" t="str">
        <s:f t="shared" si="2"/>
        <s:v/>
      </s:c>
      <s:c r="J202" s="78"/>
      <s:c r="K202" s="81"/>
      <s:c r="L202" s="78"/>
      <s:c r="M202" s="78"/>
      <s:c r="N202" s="78"/>
      <s:c r="O202" s="83"/>
      <s:c r="P202" s="84"/>
      <s:c r="Q202" s="84"/>
      <s:c r="R202" s="77" t="str">
        <s:f t="shared" si="3"/>
        <s:v/>
      </s:c>
      <s:c r="S202" s="85" t="str">
        <s:f t="shared" si="4"/>
        <s:v/>
      </s:c>
      <s:c r="T202" s="85" t="str">
        <s:f t="shared" si="5"/>
        <s:v/>
      </s:c>
      <s:c r="U202" s="85" t="str">
        <s:f>IF(OR(B202="",G202=""),"",ROUND(MAX(0,MIN(100,(G202-IF(J202="",'04_Настройки'!$B$14,J202))/(100-IF(J202="",'04_Настройки'!$B$14,J202))*100)),1))</s:f>
        <s:v/>
      </s:c>
      <s:c r="V202" s="85" t="str">
        <s:f t="shared" si="6"/>
        <s:v/>
      </s:c>
      <s:c r="W202" s="88" t="str">
        <s:f t="shared" si="7"/>
        <s:v/>
      </s:c>
      <s:c r="X202" s="85" t="str">
        <s:f>IF(B202="","",IF(W202&lt;'04_Настройки'!$B$26,"",ROUND((IF(ISBLANK(T202),0,T202*'04_Настройки'!$B$16)+IF(ISBLANK(U202),0,U202*'04_Настройки'!$B$17)+IF(ISBLANK(V202),0,V202*'04_Настройки'!$B$18)+IF(ISBLANK(M202),0,M202/5*100*'04_Настройки'!$B$19)+IF(ISBLANK(N202),0,N202/5*100*'04_Настройки'!$B$20))/(IF(ISBLANK(T202),0,'04_Настройки'!$B$16)+IF(ISBLANK(U202),0,'04_Настройки'!$B$17)+IF(ISBLANK(V202),0,'04_Настройки'!$B$18)+IF(ISBLANK(M202),0,'04_Настройки'!$B$19)+IF(ISBLANK(N202),0,'04_Настройки'!$B$20)),1)))</s:f>
        <s:v/>
      </s:c>
      <s:c r="Y202" s="77" t="str">
        <s:f>IF(B202="","",IF(ISBLANK(X202),"Недостаточно данных",IF(X202&gt;='04_Настройки'!$B$24,"Высокий",IF(X202&gt;='04_Настройки'!$B$25,"Средний","Низкий"))))</s:f>
        <s:v/>
      </s:c>
      <s:c r="Z202" s="80">
        <s:f t="shared" si="8"/>
        <s:v>192</s:v>
      </s:c>
      <s:c r="AA202" s="93" t="str">
        <s:f>IF(B202="","",IF(S202&gt;1,"Проверить и объединить дубли",IF(W202&lt;'04_Настройки'!$B$26,"Дополнить исходные данные",IF(AND(M202&lt;&gt;"",M202&lt;=2),"Проверить соответствие запросу и бизнесу",IF(AND(G202&lt;&gt;"",G202&lt;=IF(J202="",'04_Настройки'!$B$14,J202)),"Удерживать позицию и обновлять контент",IF(Y202="Высокий",IF(O202="","Создать или назначить посадочную страницу","Оптимизировать страницу и усилить содержание"),IF(Y202="Средний","Включить в контент-план","Наблюдать или отложить")))))))</s:f>
        <s:v/>
      </s:c>
    </s:row>
    <s:row r="203" ht="22.5" customHeight="1">
      <s:c r="A203" s="70" t="str">
        <s:f t="shared" si="1"/>
        <s:v/>
      </s:c>
      <s:c r="B203" s="71"/>
      <s:c r="C203" s="71"/>
      <s:c r="D203" s="71"/>
      <s:c r="E203" s="95"/>
      <s:c r="F203" s="77" t="str">
        <s:f>IF(ISBLANK(E203),"",IF(E203&gt;='04_Настройки'!$B$11,"ВЧ",IF(E203&gt;='04_Настройки'!$B$12,"СЧ","НЧ")))</s:f>
      </s:c>
      <s:c r="G203" s="78"/>
      <s:c r="H203" s="78"/>
      <s:c r="I203" s="80" t="str">
        <s:f t="shared" si="2"/>
        <s:v/>
      </s:c>
      <s:c r="J203" s="78"/>
      <s:c r="K203" s="81"/>
      <s:c r="L203" s="78"/>
      <s:c r="M203" s="78"/>
      <s:c r="N203" s="78"/>
      <s:c r="O203" s="83"/>
      <s:c r="P203" s="84"/>
      <s:c r="Q203" s="84"/>
      <s:c r="R203" s="77" t="str">
        <s:f t="shared" si="3"/>
        <s:v/>
      </s:c>
      <s:c r="S203" s="85" t="str">
        <s:f t="shared" si="4"/>
        <s:v/>
      </s:c>
      <s:c r="T203" s="85" t="str">
        <s:f t="shared" si="5"/>
        <s:v/>
      </s:c>
      <s:c r="U203" s="85" t="str">
        <s:f>IF(OR(B203="",G203=""),"",ROUND(MAX(0,MIN(100,(G203-IF(J203="",'04_Настройки'!$B$14,J203))/(100-IF(J203="",'04_Настройки'!$B$14,J203))*100)),1))</s:f>
        <s:v/>
      </s:c>
      <s:c r="V203" s="85" t="str">
        <s:f t="shared" si="6"/>
        <s:v/>
      </s:c>
      <s:c r="W203" s="88" t="str">
        <s:f t="shared" si="7"/>
        <s:v/>
      </s:c>
      <s:c r="X203" s="85" t="str">
        <s:f>IF(B203="","",IF(W203&lt;'04_Настройки'!$B$26,"",ROUND((IF(ISBLANK(T203),0,T203*'04_Настройки'!$B$16)+IF(ISBLANK(U203),0,U203*'04_Настройки'!$B$17)+IF(ISBLANK(V203),0,V203*'04_Настройки'!$B$18)+IF(ISBLANK(M203),0,M203/5*100*'04_Настройки'!$B$19)+IF(ISBLANK(N203),0,N203/5*100*'04_Настройки'!$B$20))/(IF(ISBLANK(T203),0,'04_Настройки'!$B$16)+IF(ISBLANK(U203),0,'04_Настройки'!$B$17)+IF(ISBLANK(V203),0,'04_Настройки'!$B$18)+IF(ISBLANK(M203),0,'04_Настройки'!$B$19)+IF(ISBLANK(N203),0,'04_Настройки'!$B$20)),1)))</s:f>
        <s:v/>
      </s:c>
      <s:c r="Y203" s="77" t="str">
        <s:f>IF(B203="","",IF(ISBLANK(X203),"Недостаточно данных",IF(X203&gt;='04_Настройки'!$B$24,"Высокий",IF(X203&gt;='04_Настройки'!$B$25,"Средний","Низкий"))))</s:f>
        <s:v/>
      </s:c>
      <s:c r="Z203" s="80">
        <s:f t="shared" si="8"/>
        <s:v>193</s:v>
      </s:c>
      <s:c r="AA203" s="93" t="str">
        <s:f>IF(B203="","",IF(S203&gt;1,"Проверить и объединить дубли",IF(W203&lt;'04_Настройки'!$B$26,"Дополнить исходные данные",IF(AND(M203&lt;&gt;"",M203&lt;=2),"Проверить соответствие запросу и бизнесу",IF(AND(G203&lt;&gt;"",G203&lt;=IF(J203="",'04_Настройки'!$B$14,J203)),"Удерживать позицию и обновлять контент",IF(Y203="Высокий",IF(O203="","Создать или назначить посадочную страницу","Оптимизировать страницу и усилить содержание"),IF(Y203="Средний","Включить в контент-план","Наблюдать или отложить")))))))</s:f>
        <s:v/>
      </s:c>
    </s:row>
    <s:row r="204" ht="22.5" customHeight="1">
      <s:c r="A204" s="70" t="str">
        <s:f t="shared" si="1"/>
        <s:v/>
      </s:c>
      <s:c r="B204" s="71"/>
      <s:c r="C204" s="71"/>
      <s:c r="D204" s="71"/>
      <s:c r="E204" s="95"/>
      <s:c r="F204" s="77" t="str">
        <s:f>IF(ISBLANK(E204),"",IF(E204&gt;='04_Настройки'!$B$11,"ВЧ",IF(E204&gt;='04_Настройки'!$B$12,"СЧ","НЧ")))</s:f>
      </s:c>
      <s:c r="G204" s="78"/>
      <s:c r="H204" s="78"/>
      <s:c r="I204" s="80" t="str">
        <s:f t="shared" si="2"/>
        <s:v/>
      </s:c>
      <s:c r="J204" s="78"/>
      <s:c r="K204" s="81"/>
      <s:c r="L204" s="78"/>
      <s:c r="M204" s="78"/>
      <s:c r="N204" s="78"/>
      <s:c r="O204" s="83"/>
      <s:c r="P204" s="84"/>
      <s:c r="Q204" s="84"/>
      <s:c r="R204" s="77" t="str">
        <s:f t="shared" si="3"/>
        <s:v/>
      </s:c>
      <s:c r="S204" s="85" t="str">
        <s:f t="shared" si="4"/>
        <s:v/>
      </s:c>
      <s:c r="T204" s="85" t="str">
        <s:f t="shared" si="5"/>
        <s:v/>
      </s:c>
      <s:c r="U204" s="85" t="str">
        <s:f>IF(OR(B204="",G204=""),"",ROUND(MAX(0,MIN(100,(G204-IF(J204="",'04_Настройки'!$B$14,J204))/(100-IF(J204="",'04_Настройки'!$B$14,J204))*100)),1))</s:f>
        <s:v/>
      </s:c>
      <s:c r="V204" s="85" t="str">
        <s:f t="shared" si="6"/>
        <s:v/>
      </s:c>
      <s:c r="W204" s="88" t="str">
        <s:f t="shared" si="7"/>
        <s:v/>
      </s:c>
      <s:c r="X204" s="85" t="str">
        <s:f>IF(B204="","",IF(W204&lt;'04_Настройки'!$B$26,"",ROUND((IF(ISBLANK(T204),0,T204*'04_Настройки'!$B$16)+IF(ISBLANK(U204),0,U204*'04_Настройки'!$B$17)+IF(ISBLANK(V204),0,V204*'04_Настройки'!$B$18)+IF(ISBLANK(M204),0,M204/5*100*'04_Настройки'!$B$19)+IF(ISBLANK(N204),0,N204/5*100*'04_Настройки'!$B$20))/(IF(ISBLANK(T204),0,'04_Настройки'!$B$16)+IF(ISBLANK(U204),0,'04_Настройки'!$B$17)+IF(ISBLANK(V204),0,'04_Настройки'!$B$18)+IF(ISBLANK(M204),0,'04_Настройки'!$B$19)+IF(ISBLANK(N204),0,'04_Настройки'!$B$20)),1)))</s:f>
        <s:v/>
      </s:c>
      <s:c r="Y204" s="77" t="str">
        <s:f>IF(B204="","",IF(ISBLANK(X204),"Недостаточно данных",IF(X204&gt;='04_Настройки'!$B$24,"Высокий",IF(X204&gt;='04_Настройки'!$B$25,"Средний","Низкий"))))</s:f>
        <s:v/>
      </s:c>
      <s:c r="Z204" s="80">
        <s:f t="shared" si="8"/>
        <s:v>194</s:v>
      </s:c>
      <s:c r="AA204" s="93" t="str">
        <s:f>IF(B204="","",IF(S204&gt;1,"Проверить и объединить дубли",IF(W204&lt;'04_Настройки'!$B$26,"Дополнить исходные данные",IF(AND(M204&lt;&gt;"",M204&lt;=2),"Проверить соответствие запросу и бизнесу",IF(AND(G204&lt;&gt;"",G204&lt;=IF(J204="",'04_Настройки'!$B$14,J204)),"Удерживать позицию и обновлять контент",IF(Y204="Высокий",IF(O204="","Создать или назначить посадочную страницу","Оптимизировать страницу и усилить содержание"),IF(Y204="Средний","Включить в контент-план","Наблюдать или отложить")))))))</s:f>
        <s:v/>
      </s:c>
    </s:row>
    <s:row r="205" ht="22.5" customHeight="1">
      <s:c r="A205" s="70" t="str">
        <s:f t="shared" si="1"/>
        <s:v/>
      </s:c>
      <s:c r="B205" s="71"/>
      <s:c r="C205" s="71"/>
      <s:c r="D205" s="71"/>
      <s:c r="E205" s="95"/>
      <s:c r="F205" s="77" t="str">
        <s:f>IF(ISBLANK(E205),"",IF(E205&gt;='04_Настройки'!$B$11,"ВЧ",IF(E205&gt;='04_Настройки'!$B$12,"СЧ","НЧ")))</s:f>
      </s:c>
      <s:c r="G205" s="78"/>
      <s:c r="H205" s="78"/>
      <s:c r="I205" s="80" t="str">
        <s:f t="shared" si="2"/>
        <s:v/>
      </s:c>
      <s:c r="J205" s="78"/>
      <s:c r="K205" s="81"/>
      <s:c r="L205" s="78"/>
      <s:c r="M205" s="78"/>
      <s:c r="N205" s="78"/>
      <s:c r="O205" s="83"/>
      <s:c r="P205" s="84"/>
      <s:c r="Q205" s="84"/>
      <s:c r="R205" s="77" t="str">
        <s:f t="shared" si="3"/>
        <s:v/>
      </s:c>
      <s:c r="S205" s="85" t="str">
        <s:f t="shared" si="4"/>
        <s:v/>
      </s:c>
      <s:c r="T205" s="85" t="str">
        <s:f t="shared" si="5"/>
        <s:v/>
      </s:c>
      <s:c r="U205" s="85" t="str">
        <s:f>IF(OR(B205="",G205=""),"",ROUND(MAX(0,MIN(100,(G205-IF(J205="",'04_Настройки'!$B$14,J205))/(100-IF(J205="",'04_Настройки'!$B$14,J205))*100)),1))</s:f>
        <s:v/>
      </s:c>
      <s:c r="V205" s="85" t="str">
        <s:f t="shared" si="6"/>
        <s:v/>
      </s:c>
      <s:c r="W205" s="88" t="str">
        <s:f t="shared" si="7"/>
        <s:v/>
      </s:c>
      <s:c r="X205" s="85" t="str">
        <s:f>IF(B205="","",IF(W205&lt;'04_Настройки'!$B$26,"",ROUND((IF(ISBLANK(T205),0,T205*'04_Настройки'!$B$16)+IF(ISBLANK(U205),0,U205*'04_Настройки'!$B$17)+IF(ISBLANK(V205),0,V205*'04_Настройки'!$B$18)+IF(ISBLANK(M205),0,M205/5*100*'04_Настройки'!$B$19)+IF(ISBLANK(N205),0,N205/5*100*'04_Настройки'!$B$20))/(IF(ISBLANK(T205),0,'04_Настройки'!$B$16)+IF(ISBLANK(U205),0,'04_Настройки'!$B$17)+IF(ISBLANK(V205),0,'04_Настройки'!$B$18)+IF(ISBLANK(M205),0,'04_Настройки'!$B$19)+IF(ISBLANK(N205),0,'04_Настройки'!$B$20)),1)))</s:f>
        <s:v/>
      </s:c>
      <s:c r="Y205" s="77" t="str">
        <s:f>IF(B205="","",IF(ISBLANK(X205),"Недостаточно данных",IF(X205&gt;='04_Настройки'!$B$24,"Высокий",IF(X205&gt;='04_Настройки'!$B$25,"Средний","Низкий"))))</s:f>
        <s:v/>
      </s:c>
      <s:c r="Z205" s="80">
        <s:f t="shared" si="8"/>
        <s:v>195</s:v>
      </s:c>
      <s:c r="AA205" s="93" t="str">
        <s:f>IF(B205="","",IF(S205&gt;1,"Проверить и объединить дубли",IF(W205&lt;'04_Настройки'!$B$26,"Дополнить исходные данные",IF(AND(M205&lt;&gt;"",M205&lt;=2),"Проверить соответствие запросу и бизнесу",IF(AND(G205&lt;&gt;"",G205&lt;=IF(J205="",'04_Настройки'!$B$14,J205)),"Удерживать позицию и обновлять контент",IF(Y205="Высокий",IF(O205="","Создать или назначить посадочную страницу","Оптимизировать страницу и усилить содержание"),IF(Y205="Средний","Включить в контент-план","Наблюдать или отложить")))))))</s:f>
        <s:v/>
      </s:c>
    </s:row>
    <s:row r="206" ht="22.5" customHeight="1">
      <s:c r="A206" s="70" t="str">
        <s:f t="shared" si="1"/>
        <s:v/>
      </s:c>
      <s:c r="B206" s="71"/>
      <s:c r="C206" s="71"/>
      <s:c r="D206" s="71"/>
      <s:c r="E206" s="95"/>
      <s:c r="F206" s="77" t="str">
        <s:f>IF(ISBLANK(E206),"",IF(E206&gt;='04_Настройки'!$B$11,"ВЧ",IF(E206&gt;='04_Настройки'!$B$12,"СЧ","НЧ")))</s:f>
      </s:c>
      <s:c r="G206" s="78"/>
      <s:c r="H206" s="78"/>
      <s:c r="I206" s="80" t="str">
        <s:f t="shared" si="2"/>
        <s:v/>
      </s:c>
      <s:c r="J206" s="78"/>
      <s:c r="K206" s="81"/>
      <s:c r="L206" s="78"/>
      <s:c r="M206" s="78"/>
      <s:c r="N206" s="78"/>
      <s:c r="O206" s="83"/>
      <s:c r="P206" s="84"/>
      <s:c r="Q206" s="84"/>
      <s:c r="R206" s="77" t="str">
        <s:f t="shared" si="3"/>
        <s:v/>
      </s:c>
      <s:c r="S206" s="85" t="str">
        <s:f t="shared" si="4"/>
        <s:v/>
      </s:c>
      <s:c r="T206" s="85" t="str">
        <s:f t="shared" si="5"/>
        <s:v/>
      </s:c>
      <s:c r="U206" s="85" t="str">
        <s:f>IF(OR(B206="",G206=""),"",ROUND(MAX(0,MIN(100,(G206-IF(J206="",'04_Настройки'!$B$14,J206))/(100-IF(J206="",'04_Настройки'!$B$14,J206))*100)),1))</s:f>
        <s:v/>
      </s:c>
      <s:c r="V206" s="85" t="str">
        <s:f t="shared" si="6"/>
        <s:v/>
      </s:c>
      <s:c r="W206" s="88" t="str">
        <s:f t="shared" si="7"/>
        <s:v/>
      </s:c>
      <s:c r="X206" s="85" t="str">
        <s:f>IF(B206="","",IF(W206&lt;'04_Настройки'!$B$26,"",ROUND((IF(ISBLANK(T206),0,T206*'04_Настройки'!$B$16)+IF(ISBLANK(U206),0,U206*'04_Настройки'!$B$17)+IF(ISBLANK(V206),0,V206*'04_Настройки'!$B$18)+IF(ISBLANK(M206),0,M206/5*100*'04_Настройки'!$B$19)+IF(ISBLANK(N206),0,N206/5*100*'04_Настройки'!$B$20))/(IF(ISBLANK(T206),0,'04_Настройки'!$B$16)+IF(ISBLANK(U206),0,'04_Настройки'!$B$17)+IF(ISBLANK(V206),0,'04_Настройки'!$B$18)+IF(ISBLANK(M206),0,'04_Настройки'!$B$19)+IF(ISBLANK(N206),0,'04_Настройки'!$B$20)),1)))</s:f>
        <s:v/>
      </s:c>
      <s:c r="Y206" s="77" t="str">
        <s:f>IF(B206="","",IF(ISBLANK(X206),"Недостаточно данных",IF(X206&gt;='04_Настройки'!$B$24,"Высокий",IF(X206&gt;='04_Настройки'!$B$25,"Средний","Низкий"))))</s:f>
        <s:v/>
      </s:c>
      <s:c r="Z206" s="80">
        <s:f t="shared" si="8"/>
        <s:v>196</s:v>
      </s:c>
      <s:c r="AA206" s="93" t="str">
        <s:f>IF(B206="","",IF(S206&gt;1,"Проверить и объединить дубли",IF(W206&lt;'04_Настройки'!$B$26,"Дополнить исходные данные",IF(AND(M206&lt;&gt;"",M206&lt;=2),"Проверить соответствие запросу и бизнесу",IF(AND(G206&lt;&gt;"",G206&lt;=IF(J206="",'04_Настройки'!$B$14,J206)),"Удерживать позицию и обновлять контент",IF(Y206="Высокий",IF(O206="","Создать или назначить посадочную страницу","Оптимизировать страницу и усилить содержание"),IF(Y206="Средний","Включить в контент-план","Наблюдать или отложить")))))))</s:f>
        <s:v/>
      </s:c>
    </s:row>
    <s:row r="207" ht="22.5" customHeight="1">
      <s:c r="A207" s="70" t="str">
        <s:f t="shared" si="1"/>
        <s:v/>
      </s:c>
      <s:c r="B207" s="71"/>
      <s:c r="C207" s="71"/>
      <s:c r="D207" s="71"/>
      <s:c r="E207" s="95"/>
      <s:c r="F207" s="77" t="str">
        <s:f>IF(ISBLANK(E207),"",IF(E207&gt;='04_Настройки'!$B$11,"ВЧ",IF(E207&gt;='04_Настройки'!$B$12,"СЧ","НЧ")))</s:f>
      </s:c>
      <s:c r="G207" s="78"/>
      <s:c r="H207" s="78"/>
      <s:c r="I207" s="80" t="str">
        <s:f t="shared" si="2"/>
        <s:v/>
      </s:c>
      <s:c r="J207" s="78"/>
      <s:c r="K207" s="81"/>
      <s:c r="L207" s="78"/>
      <s:c r="M207" s="78"/>
      <s:c r="N207" s="78"/>
      <s:c r="O207" s="83"/>
      <s:c r="P207" s="84"/>
      <s:c r="Q207" s="84"/>
      <s:c r="R207" s="77" t="str">
        <s:f t="shared" si="3"/>
        <s:v/>
      </s:c>
      <s:c r="S207" s="85" t="str">
        <s:f t="shared" si="4"/>
        <s:v/>
      </s:c>
      <s:c r="T207" s="85" t="str">
        <s:f t="shared" si="5"/>
        <s:v/>
      </s:c>
      <s:c r="U207" s="85" t="str">
        <s:f>IF(OR(B207="",G207=""),"",ROUND(MAX(0,MIN(100,(G207-IF(J207="",'04_Настройки'!$B$14,J207))/(100-IF(J207="",'04_Настройки'!$B$14,J207))*100)),1))</s:f>
        <s:v/>
      </s:c>
      <s:c r="V207" s="85" t="str">
        <s:f t="shared" si="6"/>
        <s:v/>
      </s:c>
      <s:c r="W207" s="88" t="str">
        <s:f t="shared" si="7"/>
        <s:v/>
      </s:c>
      <s:c r="X207" s="85" t="str">
        <s:f>IF(B207="","",IF(W207&lt;'04_Настройки'!$B$26,"",ROUND((IF(ISBLANK(T207),0,T207*'04_Настройки'!$B$16)+IF(ISBLANK(U207),0,U207*'04_Настройки'!$B$17)+IF(ISBLANK(V207),0,V207*'04_Настройки'!$B$18)+IF(ISBLANK(M207),0,M207/5*100*'04_Настройки'!$B$19)+IF(ISBLANK(N207),0,N207/5*100*'04_Настройки'!$B$20))/(IF(ISBLANK(T207),0,'04_Настройки'!$B$16)+IF(ISBLANK(U207),0,'04_Настройки'!$B$17)+IF(ISBLANK(V207),0,'04_Настройки'!$B$18)+IF(ISBLANK(M207),0,'04_Настройки'!$B$19)+IF(ISBLANK(N207),0,'04_Настройки'!$B$20)),1)))</s:f>
        <s:v/>
      </s:c>
      <s:c r="Y207" s="77" t="str">
        <s:f>IF(B207="","",IF(ISBLANK(X207),"Недостаточно данных",IF(X207&gt;='04_Настройки'!$B$24,"Высокий",IF(X207&gt;='04_Настройки'!$B$25,"Средний","Низкий"))))</s:f>
        <s:v/>
      </s:c>
      <s:c r="Z207" s="80">
        <s:f t="shared" si="8"/>
        <s:v>197</s:v>
      </s:c>
      <s:c r="AA207" s="93" t="str">
        <s:f>IF(B207="","",IF(S207&gt;1,"Проверить и объединить дубли",IF(W207&lt;'04_Настройки'!$B$26,"Дополнить исходные данные",IF(AND(M207&lt;&gt;"",M207&lt;=2),"Проверить соответствие запросу и бизнесу",IF(AND(G207&lt;&gt;"",G207&lt;=IF(J207="",'04_Настройки'!$B$14,J207)),"Удерживать позицию и обновлять контент",IF(Y207="Высокий",IF(O207="","Создать или назначить посадочную страницу","Оптимизировать страницу и усилить содержание"),IF(Y207="Средний","Включить в контент-план","Наблюдать или отложить")))))))</s:f>
        <s:v/>
      </s:c>
    </s:row>
    <s:row r="208" ht="22.5" customHeight="1">
      <s:c r="A208" s="70" t="str">
        <s:f t="shared" si="1"/>
        <s:v/>
      </s:c>
      <s:c r="B208" s="71"/>
      <s:c r="C208" s="71"/>
      <s:c r="D208" s="71"/>
      <s:c r="E208" s="95"/>
      <s:c r="F208" s="77" t="str">
        <s:f>IF(ISBLANK(E208),"",IF(E208&gt;='04_Настройки'!$B$11,"ВЧ",IF(E208&gt;='04_Настройки'!$B$12,"СЧ","НЧ")))</s:f>
      </s:c>
      <s:c r="G208" s="78"/>
      <s:c r="H208" s="78"/>
      <s:c r="I208" s="80" t="str">
        <s:f t="shared" si="2"/>
        <s:v/>
      </s:c>
      <s:c r="J208" s="78"/>
      <s:c r="K208" s="81"/>
      <s:c r="L208" s="78"/>
      <s:c r="M208" s="78"/>
      <s:c r="N208" s="78"/>
      <s:c r="O208" s="83"/>
      <s:c r="P208" s="84"/>
      <s:c r="Q208" s="84"/>
      <s:c r="R208" s="77" t="str">
        <s:f t="shared" si="3"/>
        <s:v/>
      </s:c>
      <s:c r="S208" s="85" t="str">
        <s:f t="shared" si="4"/>
        <s:v/>
      </s:c>
      <s:c r="T208" s="85" t="str">
        <s:f t="shared" si="5"/>
        <s:v/>
      </s:c>
      <s:c r="U208" s="85" t="str">
        <s:f>IF(OR(B208="",G208=""),"",ROUND(MAX(0,MIN(100,(G208-IF(J208="",'04_Настройки'!$B$14,J208))/(100-IF(J208="",'04_Настройки'!$B$14,J208))*100)),1))</s:f>
        <s:v/>
      </s:c>
      <s:c r="V208" s="85" t="str">
        <s:f t="shared" si="6"/>
        <s:v/>
      </s:c>
      <s:c r="W208" s="88" t="str">
        <s:f t="shared" si="7"/>
        <s:v/>
      </s:c>
      <s:c r="X208" s="85" t="str">
        <s:f>IF(B208="","",IF(W208&lt;'04_Настройки'!$B$26,"",ROUND((IF(ISBLANK(T208),0,T208*'04_Настройки'!$B$16)+IF(ISBLANK(U208),0,U208*'04_Настройки'!$B$17)+IF(ISBLANK(V208),0,V208*'04_Настройки'!$B$18)+IF(ISBLANK(M208),0,M208/5*100*'04_Настройки'!$B$19)+IF(ISBLANK(N208),0,N208/5*100*'04_Настройки'!$B$20))/(IF(ISBLANK(T208),0,'04_Настройки'!$B$16)+IF(ISBLANK(U208),0,'04_Настройки'!$B$17)+IF(ISBLANK(V208),0,'04_Настройки'!$B$18)+IF(ISBLANK(M208),0,'04_Настройки'!$B$19)+IF(ISBLANK(N208),0,'04_Настройки'!$B$20)),1)))</s:f>
        <s:v/>
      </s:c>
      <s:c r="Y208" s="77" t="str">
        <s:f>IF(B208="","",IF(ISBLANK(X208),"Недостаточно данных",IF(X208&gt;='04_Настройки'!$B$24,"Высокий",IF(X208&gt;='04_Настройки'!$B$25,"Средний","Низкий"))))</s:f>
        <s:v/>
      </s:c>
      <s:c r="Z208" s="80">
        <s:f t="shared" si="8"/>
        <s:v>198</s:v>
      </s:c>
      <s:c r="AA208" s="93" t="str">
        <s:f>IF(B208="","",IF(S208&gt;1,"Проверить и объединить дубли",IF(W208&lt;'04_Настройки'!$B$26,"Дополнить исходные данные",IF(AND(M208&lt;&gt;"",M208&lt;=2),"Проверить соответствие запросу и бизнесу",IF(AND(G208&lt;&gt;"",G208&lt;=IF(J208="",'04_Настройки'!$B$14,J208)),"Удерживать позицию и обновлять контент",IF(Y208="Высокий",IF(O208="","Создать или назначить посадочную страницу","Оптимизировать страницу и усилить содержание"),IF(Y208="Средний","Включить в контент-план","Наблюдать или отложить")))))))</s:f>
        <s:v/>
      </s:c>
    </s:row>
    <s:row r="209" ht="22.5" customHeight="1">
      <s:c r="A209" s="70" t="str">
        <s:f t="shared" si="1"/>
        <s:v/>
      </s:c>
      <s:c r="B209" s="71"/>
      <s:c r="C209" s="71"/>
      <s:c r="D209" s="71"/>
      <s:c r="E209" s="95"/>
      <s:c r="F209" s="77" t="str">
        <s:f>IF(ISBLANK(E209),"",IF(E209&gt;='04_Настройки'!$B$11,"ВЧ",IF(E209&gt;='04_Настройки'!$B$12,"СЧ","НЧ")))</s:f>
      </s:c>
      <s:c r="G209" s="78"/>
      <s:c r="H209" s="78"/>
      <s:c r="I209" s="80" t="str">
        <s:f t="shared" si="2"/>
        <s:v/>
      </s:c>
      <s:c r="J209" s="78"/>
      <s:c r="K209" s="81"/>
      <s:c r="L209" s="78"/>
      <s:c r="M209" s="78"/>
      <s:c r="N209" s="78"/>
      <s:c r="O209" s="83"/>
      <s:c r="P209" s="84"/>
      <s:c r="Q209" s="84"/>
      <s:c r="R209" s="77" t="str">
        <s:f t="shared" si="3"/>
        <s:v/>
      </s:c>
      <s:c r="S209" s="85" t="str">
        <s:f t="shared" si="4"/>
        <s:v/>
      </s:c>
      <s:c r="T209" s="85" t="str">
        <s:f t="shared" si="5"/>
        <s:v/>
      </s:c>
      <s:c r="U209" s="85" t="str">
        <s:f>IF(OR(B209="",G209=""),"",ROUND(MAX(0,MIN(100,(G209-IF(J209="",'04_Настройки'!$B$14,J209))/(100-IF(J209="",'04_Настройки'!$B$14,J209))*100)),1))</s:f>
        <s:v/>
      </s:c>
      <s:c r="V209" s="85" t="str">
        <s:f t="shared" si="6"/>
        <s:v/>
      </s:c>
      <s:c r="W209" s="88" t="str">
        <s:f t="shared" si="7"/>
        <s:v/>
      </s:c>
      <s:c r="X209" s="85" t="str">
        <s:f>IF(B209="","",IF(W209&lt;'04_Настройки'!$B$26,"",ROUND((IF(ISBLANK(T209),0,T209*'04_Настройки'!$B$16)+IF(ISBLANK(U209),0,U209*'04_Настройки'!$B$17)+IF(ISBLANK(V209),0,V209*'04_Настройки'!$B$18)+IF(ISBLANK(M209),0,M209/5*100*'04_Настройки'!$B$19)+IF(ISBLANK(N209),0,N209/5*100*'04_Настройки'!$B$20))/(IF(ISBLANK(T209),0,'04_Настройки'!$B$16)+IF(ISBLANK(U209),0,'04_Настройки'!$B$17)+IF(ISBLANK(V209),0,'04_Настройки'!$B$18)+IF(ISBLANK(M209),0,'04_Настройки'!$B$19)+IF(ISBLANK(N209),0,'04_Настройки'!$B$20)),1)))</s:f>
        <s:v/>
      </s:c>
      <s:c r="Y209" s="77" t="str">
        <s:f>IF(B209="","",IF(ISBLANK(X209),"Недостаточно данных",IF(X209&gt;='04_Настройки'!$B$24,"Высокий",IF(X209&gt;='04_Настройки'!$B$25,"Средний","Низкий"))))</s:f>
        <s:v/>
      </s:c>
      <s:c r="Z209" s="80">
        <s:f t="shared" si="8"/>
        <s:v>199</s:v>
      </s:c>
      <s:c r="AA209" s="93" t="str">
        <s:f>IF(B209="","",IF(S209&gt;1,"Проверить и объединить дубли",IF(W209&lt;'04_Настройки'!$B$26,"Дополнить исходные данные",IF(AND(M209&lt;&gt;"",M209&lt;=2),"Проверить соответствие запросу и бизнесу",IF(AND(G209&lt;&gt;"",G209&lt;=IF(J209="",'04_Настройки'!$B$14,J209)),"Удерживать позицию и обновлять контент",IF(Y209="Высокий",IF(O209="","Создать или назначить посадочную страницу","Оптимизировать страницу и усилить содержание"),IF(Y209="Средний","Включить в контент-план","Наблюдать или отложить")))))))</s:f>
        <s:v/>
      </s:c>
    </s:row>
    <s:row r="210" ht="22.5" customHeight="1">
      <s:c r="A210" s="70" t="str">
        <s:f t="shared" si="1"/>
        <s:v/>
      </s:c>
      <s:c r="B210" s="71"/>
      <s:c r="C210" s="71"/>
      <s:c r="D210" s="71"/>
      <s:c r="E210" s="95"/>
      <s:c r="F210" s="77" t="str">
        <s:f>IF(ISBLANK(E210),"",IF(E210&gt;='04_Настройки'!$B$11,"ВЧ",IF(E210&gt;='04_Настройки'!$B$12,"СЧ","НЧ")))</s:f>
      </s:c>
      <s:c r="G210" s="78"/>
      <s:c r="H210" s="78"/>
      <s:c r="I210" s="80" t="str">
        <s:f t="shared" si="2"/>
        <s:v/>
      </s:c>
      <s:c r="J210" s="78"/>
      <s:c r="K210" s="81"/>
      <s:c r="L210" s="78"/>
      <s:c r="M210" s="78"/>
      <s:c r="N210" s="78"/>
      <s:c r="O210" s="83"/>
      <s:c r="P210" s="84"/>
      <s:c r="Q210" s="84"/>
      <s:c r="R210" s="77" t="str">
        <s:f t="shared" si="3"/>
        <s:v/>
      </s:c>
      <s:c r="S210" s="85" t="str">
        <s:f t="shared" si="4"/>
        <s:v/>
      </s:c>
      <s:c r="T210" s="85" t="str">
        <s:f t="shared" si="5"/>
        <s:v/>
      </s:c>
      <s:c r="U210" s="85" t="str">
        <s:f>IF(OR(B210="",G210=""),"",ROUND(MAX(0,MIN(100,(G210-IF(J210="",'04_Настройки'!$B$14,J210))/(100-IF(J210="",'04_Настройки'!$B$14,J210))*100)),1))</s:f>
        <s:v/>
      </s:c>
      <s:c r="V210" s="85" t="str">
        <s:f t="shared" si="6"/>
        <s:v/>
      </s:c>
      <s:c r="W210" s="88" t="str">
        <s:f t="shared" si="7"/>
        <s:v/>
      </s:c>
      <s:c r="X210" s="85" t="str">
        <s:f>IF(B210="","",IF(W210&lt;'04_Настройки'!$B$26,"",ROUND((IF(ISBLANK(T210),0,T210*'04_Настройки'!$B$16)+IF(ISBLANK(U210),0,U210*'04_Настройки'!$B$17)+IF(ISBLANK(V210),0,V210*'04_Настройки'!$B$18)+IF(ISBLANK(M210),0,M210/5*100*'04_Настройки'!$B$19)+IF(ISBLANK(N210),0,N210/5*100*'04_Настройки'!$B$20))/(IF(ISBLANK(T210),0,'04_Настройки'!$B$16)+IF(ISBLANK(U210),0,'04_Настройки'!$B$17)+IF(ISBLANK(V210),0,'04_Настройки'!$B$18)+IF(ISBLANK(M210),0,'04_Настройки'!$B$19)+IF(ISBLANK(N210),0,'04_Настройки'!$B$20)),1)))</s:f>
        <s:v/>
      </s:c>
      <s:c r="Y210" s="77" t="str">
        <s:f>IF(B210="","",IF(ISBLANK(X210),"Недостаточно данных",IF(X210&gt;='04_Настройки'!$B$24,"Высокий",IF(X210&gt;='04_Настройки'!$B$25,"Средний","Низкий"))))</s:f>
        <s:v/>
      </s:c>
      <s:c r="Z210" s="80">
        <s:f t="shared" si="8"/>
        <s:v>200</s:v>
      </s:c>
      <s:c r="AA210" s="93" t="str">
        <s:f>IF(B210="","",IF(S210&gt;1,"Проверить и объединить дубли",IF(W210&lt;'04_Настройки'!$B$26,"Дополнить исходные данные",IF(AND(M210&lt;&gt;"",M210&lt;=2),"Проверить соответствие запросу и бизнесу",IF(AND(G210&lt;&gt;"",G210&lt;=IF(J210="",'04_Настройки'!$B$14,J210)),"Удерживать позицию и обновлять контент",IF(Y210="Высокий",IF(O210="","Создать или назначить посадочную страницу","Оптимизировать страницу и усилить содержание"),IF(Y210="Средний","Включить в контент-план","Наблюдать или отложить")))))))</s:f>
        <s:v/>
      </s:c>
    </s:row>
    <s:row r="211" ht="22.5" customHeight="1">
      <s:c r="A211" s="70" t="str">
        <s:f t="shared" si="1"/>
        <s:v/>
      </s:c>
      <s:c r="B211" s="71"/>
      <s:c r="C211" s="71"/>
      <s:c r="D211" s="71"/>
      <s:c r="E211" s="95"/>
      <s:c r="F211" s="77" t="str">
        <s:f>IF(ISBLANK(E211),"",IF(E211&gt;='04_Настройки'!$B$11,"ВЧ",IF(E211&gt;='04_Настройки'!$B$12,"СЧ","НЧ")))</s:f>
      </s:c>
      <s:c r="G211" s="78"/>
      <s:c r="H211" s="78"/>
      <s:c r="I211" s="80" t="str">
        <s:f t="shared" si="2"/>
        <s:v/>
      </s:c>
      <s:c r="J211" s="78"/>
      <s:c r="K211" s="81"/>
      <s:c r="L211" s="78"/>
      <s:c r="M211" s="78"/>
      <s:c r="N211" s="78"/>
      <s:c r="O211" s="83"/>
      <s:c r="P211" s="84"/>
      <s:c r="Q211" s="84"/>
      <s:c r="R211" s="77" t="str">
        <s:f t="shared" si="3"/>
        <s:v/>
      </s:c>
      <s:c r="S211" s="85" t="str">
        <s:f t="shared" si="4"/>
        <s:v/>
      </s:c>
      <s:c r="T211" s="85" t="str">
        <s:f t="shared" si="5"/>
        <s:v/>
      </s:c>
      <s:c r="U211" s="85" t="str">
        <s:f>IF(OR(B211="",G211=""),"",ROUND(MAX(0,MIN(100,(G211-IF(J211="",'04_Настройки'!$B$14,J211))/(100-IF(J211="",'04_Настройки'!$B$14,J211))*100)),1))</s:f>
        <s:v/>
      </s:c>
      <s:c r="V211" s="85" t="str">
        <s:f t="shared" si="6"/>
        <s:v/>
      </s:c>
      <s:c r="W211" s="88" t="str">
        <s:f t="shared" si="7"/>
        <s:v/>
      </s:c>
      <s:c r="X211" s="85" t="str">
        <s:f>IF(B211="","",IF(W211&lt;'04_Настройки'!$B$26,"",ROUND((IF(ISBLANK(T211),0,T211*'04_Настройки'!$B$16)+IF(ISBLANK(U211),0,U211*'04_Настройки'!$B$17)+IF(ISBLANK(V211),0,V211*'04_Настройки'!$B$18)+IF(ISBLANK(M211),0,M211/5*100*'04_Настройки'!$B$19)+IF(ISBLANK(N211),0,N211/5*100*'04_Настройки'!$B$20))/(IF(ISBLANK(T211),0,'04_Настройки'!$B$16)+IF(ISBLANK(U211),0,'04_Настройки'!$B$17)+IF(ISBLANK(V211),0,'04_Настройки'!$B$18)+IF(ISBLANK(M211),0,'04_Настройки'!$B$19)+IF(ISBLANK(N211),0,'04_Настройки'!$B$20)),1)))</s:f>
        <s:v/>
      </s:c>
      <s:c r="Y211" s="77" t="str">
        <s:f>IF(B211="","",IF(ISBLANK(X211),"Недостаточно данных",IF(X211&gt;='04_Настройки'!$B$24,"Высокий",IF(X211&gt;='04_Настройки'!$B$25,"Средний","Низкий"))))</s:f>
        <s:v/>
      </s:c>
      <s:c r="Z211" s="80">
        <s:f t="shared" si="8"/>
        <s:v>201</s:v>
      </s:c>
      <s:c r="AA211" s="93" t="str">
        <s:f>IF(B211="","",IF(S211&gt;1,"Проверить и объединить дубли",IF(W211&lt;'04_Настройки'!$B$26,"Дополнить исходные данные",IF(AND(M211&lt;&gt;"",M211&lt;=2),"Проверить соответствие запросу и бизнесу",IF(AND(G211&lt;&gt;"",G211&lt;=IF(J211="",'04_Настройки'!$B$14,J211)),"Удерживать позицию и обновлять контент",IF(Y211="Высокий",IF(O211="","Создать или назначить посадочную страницу","Оптимизировать страницу и усилить содержание"),IF(Y211="Средний","Включить в контент-план","Наблюдать или отложить")))))))</s:f>
        <s:v/>
      </s:c>
    </s:row>
    <s:row r="212" ht="22.5" customHeight="1">
      <s:c r="A212" s="70" t="str">
        <s:f t="shared" si="1"/>
        <s:v/>
      </s:c>
      <s:c r="B212" s="71"/>
      <s:c r="C212" s="71"/>
      <s:c r="D212" s="71"/>
      <s:c r="E212" s="95"/>
      <s:c r="F212" s="77" t="str">
        <s:f>IF(ISBLANK(E212),"",IF(E212&gt;='04_Настройки'!$B$11,"ВЧ",IF(E212&gt;='04_Настройки'!$B$12,"СЧ","НЧ")))</s:f>
      </s:c>
      <s:c r="G212" s="78"/>
      <s:c r="H212" s="78"/>
      <s:c r="I212" s="80" t="str">
        <s:f t="shared" si="2"/>
        <s:v/>
      </s:c>
      <s:c r="J212" s="78"/>
      <s:c r="K212" s="81"/>
      <s:c r="L212" s="78"/>
      <s:c r="M212" s="78"/>
      <s:c r="N212" s="78"/>
      <s:c r="O212" s="83"/>
      <s:c r="P212" s="84"/>
      <s:c r="Q212" s="84"/>
      <s:c r="R212" s="77" t="str">
        <s:f t="shared" si="3"/>
        <s:v/>
      </s:c>
      <s:c r="S212" s="85" t="str">
        <s:f t="shared" si="4"/>
        <s:v/>
      </s:c>
      <s:c r="T212" s="85" t="str">
        <s:f t="shared" si="5"/>
        <s:v/>
      </s:c>
      <s:c r="U212" s="85" t="str">
        <s:f>IF(OR(B212="",G212=""),"",ROUND(MAX(0,MIN(100,(G212-IF(J212="",'04_Настройки'!$B$14,J212))/(100-IF(J212="",'04_Настройки'!$B$14,J212))*100)),1))</s:f>
        <s:v/>
      </s:c>
      <s:c r="V212" s="85" t="str">
        <s:f t="shared" si="6"/>
        <s:v/>
      </s:c>
      <s:c r="W212" s="88" t="str">
        <s:f t="shared" si="7"/>
        <s:v/>
      </s:c>
      <s:c r="X212" s="85" t="str">
        <s:f>IF(B212="","",IF(W212&lt;'04_Настройки'!$B$26,"",ROUND((IF(ISBLANK(T212),0,T212*'04_Настройки'!$B$16)+IF(ISBLANK(U212),0,U212*'04_Настройки'!$B$17)+IF(ISBLANK(V212),0,V212*'04_Настройки'!$B$18)+IF(ISBLANK(M212),0,M212/5*100*'04_Настройки'!$B$19)+IF(ISBLANK(N212),0,N212/5*100*'04_Настройки'!$B$20))/(IF(ISBLANK(T212),0,'04_Настройки'!$B$16)+IF(ISBLANK(U212),0,'04_Настройки'!$B$17)+IF(ISBLANK(V212),0,'04_Настройки'!$B$18)+IF(ISBLANK(M212),0,'04_Настройки'!$B$19)+IF(ISBLANK(N212),0,'04_Настройки'!$B$20)),1)))</s:f>
        <s:v/>
      </s:c>
      <s:c r="Y212" s="77" t="str">
        <s:f>IF(B212="","",IF(ISBLANK(X212),"Недостаточно данных",IF(X212&gt;='04_Настройки'!$B$24,"Высокий",IF(X212&gt;='04_Настройки'!$B$25,"Средний","Низкий"))))</s:f>
        <s:v/>
      </s:c>
      <s:c r="Z212" s="80">
        <s:f t="shared" si="8"/>
        <s:v>202</s:v>
      </s:c>
      <s:c r="AA212" s="93" t="str">
        <s:f>IF(B212="","",IF(S212&gt;1,"Проверить и объединить дубли",IF(W212&lt;'04_Настройки'!$B$26,"Дополнить исходные данные",IF(AND(M212&lt;&gt;"",M212&lt;=2),"Проверить соответствие запросу и бизнесу",IF(AND(G212&lt;&gt;"",G212&lt;=IF(J212="",'04_Настройки'!$B$14,J212)),"Удерживать позицию и обновлять контент",IF(Y212="Высокий",IF(O212="","Создать или назначить посадочную страницу","Оптимизировать страницу и усилить содержание"),IF(Y212="Средний","Включить в контент-план","Наблюдать или отложить")))))))</s:f>
        <s:v/>
      </s:c>
    </s:row>
    <s:row r="213" ht="22.5" customHeight="1">
      <s:c r="A213" s="70" t="str">
        <s:f t="shared" si="1"/>
        <s:v/>
      </s:c>
      <s:c r="B213" s="71"/>
      <s:c r="C213" s="71"/>
      <s:c r="D213" s="71"/>
      <s:c r="E213" s="95"/>
      <s:c r="F213" s="77" t="str">
        <s:f>IF(ISBLANK(E213),"",IF(E213&gt;='04_Настройки'!$B$11,"ВЧ",IF(E213&gt;='04_Настройки'!$B$12,"СЧ","НЧ")))</s:f>
      </s:c>
      <s:c r="G213" s="78"/>
      <s:c r="H213" s="78"/>
      <s:c r="I213" s="80" t="str">
        <s:f t="shared" si="2"/>
        <s:v/>
      </s:c>
      <s:c r="J213" s="78"/>
      <s:c r="K213" s="81"/>
      <s:c r="L213" s="78"/>
      <s:c r="M213" s="78"/>
      <s:c r="N213" s="78"/>
      <s:c r="O213" s="83"/>
      <s:c r="P213" s="84"/>
      <s:c r="Q213" s="84"/>
      <s:c r="R213" s="77" t="str">
        <s:f t="shared" si="3"/>
        <s:v/>
      </s:c>
      <s:c r="S213" s="85" t="str">
        <s:f t="shared" si="4"/>
        <s:v/>
      </s:c>
      <s:c r="T213" s="85" t="str">
        <s:f t="shared" si="5"/>
        <s:v/>
      </s:c>
      <s:c r="U213" s="85" t="str">
        <s:f>IF(OR(B213="",G213=""),"",ROUND(MAX(0,MIN(100,(G213-IF(J213="",'04_Настройки'!$B$14,J213))/(100-IF(J213="",'04_Настройки'!$B$14,J213))*100)),1))</s:f>
        <s:v/>
      </s:c>
      <s:c r="V213" s="85" t="str">
        <s:f t="shared" si="6"/>
        <s:v/>
      </s:c>
      <s:c r="W213" s="88" t="str">
        <s:f t="shared" si="7"/>
        <s:v/>
      </s:c>
      <s:c r="X213" s="85" t="str">
        <s:f>IF(B213="","",IF(W213&lt;'04_Настройки'!$B$26,"",ROUND((IF(ISBLANK(T213),0,T213*'04_Настройки'!$B$16)+IF(ISBLANK(U213),0,U213*'04_Настройки'!$B$17)+IF(ISBLANK(V213),0,V213*'04_Настройки'!$B$18)+IF(ISBLANK(M213),0,M213/5*100*'04_Настройки'!$B$19)+IF(ISBLANK(N213),0,N213/5*100*'04_Настройки'!$B$20))/(IF(ISBLANK(T213),0,'04_Настройки'!$B$16)+IF(ISBLANK(U213),0,'04_Настройки'!$B$17)+IF(ISBLANK(V213),0,'04_Настройки'!$B$18)+IF(ISBLANK(M213),0,'04_Настройки'!$B$19)+IF(ISBLANK(N213),0,'04_Настройки'!$B$20)),1)))</s:f>
        <s:v/>
      </s:c>
      <s:c r="Y213" s="77" t="str">
        <s:f>IF(B213="","",IF(ISBLANK(X213),"Недостаточно данных",IF(X213&gt;='04_Настройки'!$B$24,"Высокий",IF(X213&gt;='04_Настройки'!$B$25,"Средний","Низкий"))))</s:f>
        <s:v/>
      </s:c>
      <s:c r="Z213" s="80">
        <s:f t="shared" si="8"/>
        <s:v>203</s:v>
      </s:c>
      <s:c r="AA213" s="93" t="str">
        <s:f>IF(B213="","",IF(S213&gt;1,"Проверить и объединить дубли",IF(W213&lt;'04_Настройки'!$B$26,"Дополнить исходные данные",IF(AND(M213&lt;&gt;"",M213&lt;=2),"Проверить соответствие запросу и бизнесу",IF(AND(G213&lt;&gt;"",G213&lt;=IF(J213="",'04_Настройки'!$B$14,J213)),"Удерживать позицию и обновлять контент",IF(Y213="Высокий",IF(O213="","Создать или назначить посадочную страницу","Оптимизировать страницу и усилить содержание"),IF(Y213="Средний","Включить в контент-план","Наблюдать или отложить")))))))</s:f>
        <s:v/>
      </s:c>
    </s:row>
    <s:row r="214" ht="22.5" customHeight="1">
      <s:c r="A214" s="70" t="str">
        <s:f t="shared" si="1"/>
        <s:v/>
      </s:c>
      <s:c r="B214" s="71"/>
      <s:c r="C214" s="71"/>
      <s:c r="D214" s="71"/>
      <s:c r="E214" s="95"/>
      <s:c r="F214" s="77" t="str">
        <s:f>IF(ISBLANK(E214),"",IF(E214&gt;='04_Настройки'!$B$11,"ВЧ",IF(E214&gt;='04_Настройки'!$B$12,"СЧ","НЧ")))</s:f>
      </s:c>
      <s:c r="G214" s="78"/>
      <s:c r="H214" s="78"/>
      <s:c r="I214" s="80" t="str">
        <s:f t="shared" si="2"/>
        <s:v/>
      </s:c>
      <s:c r="J214" s="78"/>
      <s:c r="K214" s="81"/>
      <s:c r="L214" s="78"/>
      <s:c r="M214" s="78"/>
      <s:c r="N214" s="78"/>
      <s:c r="O214" s="83"/>
      <s:c r="P214" s="84"/>
      <s:c r="Q214" s="84"/>
      <s:c r="R214" s="77" t="str">
        <s:f t="shared" si="3"/>
        <s:v/>
      </s:c>
      <s:c r="S214" s="85" t="str">
        <s:f t="shared" si="4"/>
        <s:v/>
      </s:c>
      <s:c r="T214" s="85" t="str">
        <s:f t="shared" si="5"/>
        <s:v/>
      </s:c>
      <s:c r="U214" s="85" t="str">
        <s:f>IF(OR(B214="",G214=""),"",ROUND(MAX(0,MIN(100,(G214-IF(J214="",'04_Настройки'!$B$14,J214))/(100-IF(J214="",'04_Настройки'!$B$14,J214))*100)),1))</s:f>
        <s:v/>
      </s:c>
      <s:c r="V214" s="85" t="str">
        <s:f t="shared" si="6"/>
        <s:v/>
      </s:c>
      <s:c r="W214" s="88" t="str">
        <s:f t="shared" si="7"/>
        <s:v/>
      </s:c>
      <s:c r="X214" s="85" t="str">
        <s:f>IF(B214="","",IF(W214&lt;'04_Настройки'!$B$26,"",ROUND((IF(ISBLANK(T214),0,T214*'04_Настройки'!$B$16)+IF(ISBLANK(U214),0,U214*'04_Настройки'!$B$17)+IF(ISBLANK(V214),0,V214*'04_Настройки'!$B$18)+IF(ISBLANK(M214),0,M214/5*100*'04_Настройки'!$B$19)+IF(ISBLANK(N214),0,N214/5*100*'04_Настройки'!$B$20))/(IF(ISBLANK(T214),0,'04_Настройки'!$B$16)+IF(ISBLANK(U214),0,'04_Настройки'!$B$17)+IF(ISBLANK(V214),0,'04_Настройки'!$B$18)+IF(ISBLANK(M214),0,'04_Настройки'!$B$19)+IF(ISBLANK(N214),0,'04_Настройки'!$B$20)),1)))</s:f>
        <s:v/>
      </s:c>
      <s:c r="Y214" s="77" t="str">
        <s:f>IF(B214="","",IF(ISBLANK(X214),"Недостаточно данных",IF(X214&gt;='04_Настройки'!$B$24,"Высокий",IF(X214&gt;='04_Настройки'!$B$25,"Средний","Низкий"))))</s:f>
        <s:v/>
      </s:c>
      <s:c r="Z214" s="80">
        <s:f t="shared" si="8"/>
        <s:v>204</s:v>
      </s:c>
      <s:c r="AA214" s="93" t="str">
        <s:f>IF(B214="","",IF(S214&gt;1,"Проверить и объединить дубли",IF(W214&lt;'04_Настройки'!$B$26,"Дополнить исходные данные",IF(AND(M214&lt;&gt;"",M214&lt;=2),"Проверить соответствие запросу и бизнесу",IF(AND(G214&lt;&gt;"",G214&lt;=IF(J214="",'04_Настройки'!$B$14,J214)),"Удерживать позицию и обновлять контент",IF(Y214="Высокий",IF(O214="","Создать или назначить посадочную страницу","Оптимизировать страницу и усилить содержание"),IF(Y214="Средний","Включить в контент-план","Наблюдать или отложить")))))))</s:f>
        <s:v/>
      </s:c>
    </s:row>
    <s:row r="215" ht="22.5" customHeight="1">
      <s:c r="A215" s="70" t="str">
        <s:f t="shared" si="1"/>
        <s:v/>
      </s:c>
      <s:c r="B215" s="71"/>
      <s:c r="C215" s="71"/>
      <s:c r="D215" s="71"/>
      <s:c r="E215" s="95"/>
      <s:c r="F215" s="77" t="str">
        <s:f>IF(ISBLANK(E215),"",IF(E215&gt;='04_Настройки'!$B$11,"ВЧ",IF(E215&gt;='04_Настройки'!$B$12,"СЧ","НЧ")))</s:f>
      </s:c>
      <s:c r="G215" s="78"/>
      <s:c r="H215" s="78"/>
      <s:c r="I215" s="80" t="str">
        <s:f t="shared" si="2"/>
        <s:v/>
      </s:c>
      <s:c r="J215" s="78"/>
      <s:c r="K215" s="81"/>
      <s:c r="L215" s="78"/>
      <s:c r="M215" s="78"/>
      <s:c r="N215" s="78"/>
      <s:c r="O215" s="83"/>
      <s:c r="P215" s="84"/>
      <s:c r="Q215" s="84"/>
      <s:c r="R215" s="77" t="str">
        <s:f t="shared" si="3"/>
        <s:v/>
      </s:c>
      <s:c r="S215" s="85" t="str">
        <s:f t="shared" si="4"/>
        <s:v/>
      </s:c>
      <s:c r="T215" s="85" t="str">
        <s:f t="shared" si="5"/>
        <s:v/>
      </s:c>
      <s:c r="U215" s="85" t="str">
        <s:f>IF(OR(B215="",G215=""),"",ROUND(MAX(0,MIN(100,(G215-IF(J215="",'04_Настройки'!$B$14,J215))/(100-IF(J215="",'04_Настройки'!$B$14,J215))*100)),1))</s:f>
        <s:v/>
      </s:c>
      <s:c r="V215" s="85" t="str">
        <s:f t="shared" si="6"/>
        <s:v/>
      </s:c>
      <s:c r="W215" s="88" t="str">
        <s:f t="shared" si="7"/>
        <s:v/>
      </s:c>
      <s:c r="X215" s="85" t="str">
        <s:f>IF(B215="","",IF(W215&lt;'04_Настройки'!$B$26,"",ROUND((IF(ISBLANK(T215),0,T215*'04_Настройки'!$B$16)+IF(ISBLANK(U215),0,U215*'04_Настройки'!$B$17)+IF(ISBLANK(V215),0,V215*'04_Настройки'!$B$18)+IF(ISBLANK(M215),0,M215/5*100*'04_Настройки'!$B$19)+IF(ISBLANK(N215),0,N215/5*100*'04_Настройки'!$B$20))/(IF(ISBLANK(T215),0,'04_Настройки'!$B$16)+IF(ISBLANK(U215),0,'04_Настройки'!$B$17)+IF(ISBLANK(V215),0,'04_Настройки'!$B$18)+IF(ISBLANK(M215),0,'04_Настройки'!$B$19)+IF(ISBLANK(N215),0,'04_Настройки'!$B$20)),1)))</s:f>
        <s:v/>
      </s:c>
      <s:c r="Y215" s="77" t="str">
        <s:f>IF(B215="","",IF(ISBLANK(X215),"Недостаточно данных",IF(X215&gt;='04_Настройки'!$B$24,"Высокий",IF(X215&gt;='04_Настройки'!$B$25,"Средний","Низкий"))))</s:f>
        <s:v/>
      </s:c>
      <s:c r="Z215" s="80">
        <s:f t="shared" si="8"/>
        <s:v>205</s:v>
      </s:c>
      <s:c r="AA215" s="93" t="str">
        <s:f>IF(B215="","",IF(S215&gt;1,"Проверить и объединить дубли",IF(W215&lt;'04_Настройки'!$B$26,"Дополнить исходные данные",IF(AND(M215&lt;&gt;"",M215&lt;=2),"Проверить соответствие запросу и бизнесу",IF(AND(G215&lt;&gt;"",G215&lt;=IF(J215="",'04_Настройки'!$B$14,J215)),"Удерживать позицию и обновлять контент",IF(Y215="Высокий",IF(O215="","Создать или назначить посадочную страницу","Оптимизировать страницу и усилить содержание"),IF(Y215="Средний","Включить в контент-план","Наблюдать или отложить")))))))</s:f>
        <s:v/>
      </s:c>
    </s:row>
    <s:row r="216" ht="22.5" customHeight="1">
      <s:c r="A216" s="70" t="str">
        <s:f t="shared" si="1"/>
        <s:v/>
      </s:c>
      <s:c r="B216" s="71"/>
      <s:c r="C216" s="71"/>
      <s:c r="D216" s="71"/>
      <s:c r="E216" s="95"/>
      <s:c r="F216" s="77" t="str">
        <s:f>IF(ISBLANK(E216),"",IF(E216&gt;='04_Настройки'!$B$11,"ВЧ",IF(E216&gt;='04_Настройки'!$B$12,"СЧ","НЧ")))</s:f>
      </s:c>
      <s:c r="G216" s="78"/>
      <s:c r="H216" s="78"/>
      <s:c r="I216" s="80" t="str">
        <s:f t="shared" si="2"/>
        <s:v/>
      </s:c>
      <s:c r="J216" s="78"/>
      <s:c r="K216" s="81"/>
      <s:c r="L216" s="78"/>
      <s:c r="M216" s="78"/>
      <s:c r="N216" s="78"/>
      <s:c r="O216" s="83"/>
      <s:c r="P216" s="84"/>
      <s:c r="Q216" s="84"/>
      <s:c r="R216" s="77" t="str">
        <s:f t="shared" si="3"/>
        <s:v/>
      </s:c>
      <s:c r="S216" s="85" t="str">
        <s:f t="shared" si="4"/>
        <s:v/>
      </s:c>
      <s:c r="T216" s="85" t="str">
        <s:f t="shared" si="5"/>
        <s:v/>
      </s:c>
      <s:c r="U216" s="85" t="str">
        <s:f>IF(OR(B216="",G216=""),"",ROUND(MAX(0,MIN(100,(G216-IF(J216="",'04_Настройки'!$B$14,J216))/(100-IF(J216="",'04_Настройки'!$B$14,J216))*100)),1))</s:f>
        <s:v/>
      </s:c>
      <s:c r="V216" s="85" t="str">
        <s:f t="shared" si="6"/>
        <s:v/>
      </s:c>
      <s:c r="W216" s="88" t="str">
        <s:f t="shared" si="7"/>
        <s:v/>
      </s:c>
      <s:c r="X216" s="85" t="str">
        <s:f>IF(B216="","",IF(W216&lt;'04_Настройки'!$B$26,"",ROUND((IF(ISBLANK(T216),0,T216*'04_Настройки'!$B$16)+IF(ISBLANK(U216),0,U216*'04_Настройки'!$B$17)+IF(ISBLANK(V216),0,V216*'04_Настройки'!$B$18)+IF(ISBLANK(M216),0,M216/5*100*'04_Настройки'!$B$19)+IF(ISBLANK(N216),0,N216/5*100*'04_Настройки'!$B$20))/(IF(ISBLANK(T216),0,'04_Настройки'!$B$16)+IF(ISBLANK(U216),0,'04_Настройки'!$B$17)+IF(ISBLANK(V216),0,'04_Настройки'!$B$18)+IF(ISBLANK(M216),0,'04_Настройки'!$B$19)+IF(ISBLANK(N216),0,'04_Настройки'!$B$20)),1)))</s:f>
        <s:v/>
      </s:c>
      <s:c r="Y216" s="77" t="str">
        <s:f>IF(B216="","",IF(ISBLANK(X216),"Недостаточно данных",IF(X216&gt;='04_Настройки'!$B$24,"Высокий",IF(X216&gt;='04_Настройки'!$B$25,"Средний","Низкий"))))</s:f>
        <s:v/>
      </s:c>
      <s:c r="Z216" s="80">
        <s:f t="shared" si="8"/>
        <s:v>206</s:v>
      </s:c>
      <s:c r="AA216" s="93" t="str">
        <s:f>IF(B216="","",IF(S216&gt;1,"Проверить и объединить дубли",IF(W216&lt;'04_Настройки'!$B$26,"Дополнить исходные данные",IF(AND(M216&lt;&gt;"",M216&lt;=2),"Проверить соответствие запросу и бизнесу",IF(AND(G216&lt;&gt;"",G216&lt;=IF(J216="",'04_Настройки'!$B$14,J216)),"Удерживать позицию и обновлять контент",IF(Y216="Высокий",IF(O216="","Создать или назначить посадочную страницу","Оптимизировать страницу и усилить содержание"),IF(Y216="Средний","Включить в контент-план","Наблюдать или отложить")))))))</s:f>
        <s:v/>
      </s:c>
    </s:row>
    <s:row r="217" ht="22.5" customHeight="1">
      <s:c r="A217" s="70" t="str">
        <s:f t="shared" si="1"/>
        <s:v/>
      </s:c>
      <s:c r="B217" s="71"/>
      <s:c r="C217" s="71"/>
      <s:c r="D217" s="71"/>
      <s:c r="E217" s="95"/>
      <s:c r="F217" s="77" t="str">
        <s:f>IF(ISBLANK(E217),"",IF(E217&gt;='04_Настройки'!$B$11,"ВЧ",IF(E217&gt;='04_Настройки'!$B$12,"СЧ","НЧ")))</s:f>
      </s:c>
      <s:c r="G217" s="78"/>
      <s:c r="H217" s="78"/>
      <s:c r="I217" s="80" t="str">
        <s:f t="shared" si="2"/>
        <s:v/>
      </s:c>
      <s:c r="J217" s="78"/>
      <s:c r="K217" s="81"/>
      <s:c r="L217" s="78"/>
      <s:c r="M217" s="78"/>
      <s:c r="N217" s="78"/>
      <s:c r="O217" s="83"/>
      <s:c r="P217" s="84"/>
      <s:c r="Q217" s="84"/>
      <s:c r="R217" s="77" t="str">
        <s:f t="shared" si="3"/>
        <s:v/>
      </s:c>
      <s:c r="S217" s="85" t="str">
        <s:f t="shared" si="4"/>
        <s:v/>
      </s:c>
      <s:c r="T217" s="85" t="str">
        <s:f t="shared" si="5"/>
        <s:v/>
      </s:c>
      <s:c r="U217" s="85" t="str">
        <s:f>IF(OR(B217="",G217=""),"",ROUND(MAX(0,MIN(100,(G217-IF(J217="",'04_Настройки'!$B$14,J217))/(100-IF(J217="",'04_Настройки'!$B$14,J217))*100)),1))</s:f>
        <s:v/>
      </s:c>
      <s:c r="V217" s="85" t="str">
        <s:f t="shared" si="6"/>
        <s:v/>
      </s:c>
      <s:c r="W217" s="88" t="str">
        <s:f t="shared" si="7"/>
        <s:v/>
      </s:c>
      <s:c r="X217" s="85" t="str">
        <s:f>IF(B217="","",IF(W217&lt;'04_Настройки'!$B$26,"",ROUND((IF(ISBLANK(T217),0,T217*'04_Настройки'!$B$16)+IF(ISBLANK(U217),0,U217*'04_Настройки'!$B$17)+IF(ISBLANK(V217),0,V217*'04_Настройки'!$B$18)+IF(ISBLANK(M217),0,M217/5*100*'04_Настройки'!$B$19)+IF(ISBLANK(N217),0,N217/5*100*'04_Настройки'!$B$20))/(IF(ISBLANK(T217),0,'04_Настройки'!$B$16)+IF(ISBLANK(U217),0,'04_Настройки'!$B$17)+IF(ISBLANK(V217),0,'04_Настройки'!$B$18)+IF(ISBLANK(M217),0,'04_Настройки'!$B$19)+IF(ISBLANK(N217),0,'04_Настройки'!$B$20)),1)))</s:f>
        <s:v/>
      </s:c>
      <s:c r="Y217" s="77" t="str">
        <s:f>IF(B217="","",IF(ISBLANK(X217),"Недостаточно данных",IF(X217&gt;='04_Настройки'!$B$24,"Высокий",IF(X217&gt;='04_Настройки'!$B$25,"Средний","Низкий"))))</s:f>
        <s:v/>
      </s:c>
      <s:c r="Z217" s="80">
        <s:f t="shared" si="8"/>
        <s:v>207</s:v>
      </s:c>
      <s:c r="AA217" s="93" t="str">
        <s:f>IF(B217="","",IF(S217&gt;1,"Проверить и объединить дубли",IF(W217&lt;'04_Настройки'!$B$26,"Дополнить исходные данные",IF(AND(M217&lt;&gt;"",M217&lt;=2),"Проверить соответствие запросу и бизнесу",IF(AND(G217&lt;&gt;"",G217&lt;=IF(J217="",'04_Настройки'!$B$14,J217)),"Удерживать позицию и обновлять контент",IF(Y217="Высокий",IF(O217="","Создать или назначить посадочную страницу","Оптимизировать страницу и усилить содержание"),IF(Y217="Средний","Включить в контент-план","Наблюдать или отложить")))))))</s:f>
        <s:v/>
      </s:c>
    </s:row>
    <s:row r="218" ht="22.5" customHeight="1">
      <s:c r="A218" s="70" t="str">
        <s:f t="shared" si="1"/>
        <s:v/>
      </s:c>
      <s:c r="B218" s="71"/>
      <s:c r="C218" s="71"/>
      <s:c r="D218" s="71"/>
      <s:c r="E218" s="95"/>
      <s:c r="F218" s="77" t="str">
        <s:f>IF(ISBLANK(E218),"",IF(E218&gt;='04_Настройки'!$B$11,"ВЧ",IF(E218&gt;='04_Настройки'!$B$12,"СЧ","НЧ")))</s:f>
      </s:c>
      <s:c r="G218" s="78"/>
      <s:c r="H218" s="78"/>
      <s:c r="I218" s="80" t="str">
        <s:f t="shared" si="2"/>
        <s:v/>
      </s:c>
      <s:c r="J218" s="78"/>
      <s:c r="K218" s="81"/>
      <s:c r="L218" s="78"/>
      <s:c r="M218" s="78"/>
      <s:c r="N218" s="78"/>
      <s:c r="O218" s="83"/>
      <s:c r="P218" s="84"/>
      <s:c r="Q218" s="84"/>
      <s:c r="R218" s="77" t="str">
        <s:f t="shared" si="3"/>
        <s:v/>
      </s:c>
      <s:c r="S218" s="85" t="str">
        <s:f t="shared" si="4"/>
        <s:v/>
      </s:c>
      <s:c r="T218" s="85" t="str">
        <s:f t="shared" si="5"/>
        <s:v/>
      </s:c>
      <s:c r="U218" s="85" t="str">
        <s:f>IF(OR(B218="",G218=""),"",ROUND(MAX(0,MIN(100,(G218-IF(J218="",'04_Настройки'!$B$14,J218))/(100-IF(J218="",'04_Настройки'!$B$14,J218))*100)),1))</s:f>
        <s:v/>
      </s:c>
      <s:c r="V218" s="85" t="str">
        <s:f t="shared" si="6"/>
        <s:v/>
      </s:c>
      <s:c r="W218" s="88" t="str">
        <s:f t="shared" si="7"/>
        <s:v/>
      </s:c>
      <s:c r="X218" s="85" t="str">
        <s:f>IF(B218="","",IF(W218&lt;'04_Настройки'!$B$26,"",ROUND((IF(ISBLANK(T218),0,T218*'04_Настройки'!$B$16)+IF(ISBLANK(U218),0,U218*'04_Настройки'!$B$17)+IF(ISBLANK(V218),0,V218*'04_Настройки'!$B$18)+IF(ISBLANK(M218),0,M218/5*100*'04_Настройки'!$B$19)+IF(ISBLANK(N218),0,N218/5*100*'04_Настройки'!$B$20))/(IF(ISBLANK(T218),0,'04_Настройки'!$B$16)+IF(ISBLANK(U218),0,'04_Настройки'!$B$17)+IF(ISBLANK(V218),0,'04_Настройки'!$B$18)+IF(ISBLANK(M218),0,'04_Настройки'!$B$19)+IF(ISBLANK(N218),0,'04_Настройки'!$B$20)),1)))</s:f>
        <s:v/>
      </s:c>
      <s:c r="Y218" s="77" t="str">
        <s:f>IF(B218="","",IF(ISBLANK(X218),"Недостаточно данных",IF(X218&gt;='04_Настройки'!$B$24,"Высокий",IF(X218&gt;='04_Настройки'!$B$25,"Средний","Низкий"))))</s:f>
        <s:v/>
      </s:c>
      <s:c r="Z218" s="80">
        <s:f t="shared" si="8"/>
        <s:v>208</s:v>
      </s:c>
      <s:c r="AA218" s="93" t="str">
        <s:f>IF(B218="","",IF(S218&gt;1,"Проверить и объединить дубли",IF(W218&lt;'04_Настройки'!$B$26,"Дополнить исходные данные",IF(AND(M218&lt;&gt;"",M218&lt;=2),"Проверить соответствие запросу и бизнесу",IF(AND(G218&lt;&gt;"",G218&lt;=IF(J218="",'04_Настройки'!$B$14,J218)),"Удерживать позицию и обновлять контент",IF(Y218="Высокий",IF(O218="","Создать или назначить посадочную страницу","Оптимизировать страницу и усилить содержание"),IF(Y218="Средний","Включить в контент-план","Наблюдать или отложить")))))))</s:f>
        <s:v/>
      </s:c>
    </s:row>
    <s:row r="219" ht="22.5" customHeight="1">
      <s:c r="A219" s="70" t="str">
        <s:f t="shared" si="1"/>
        <s:v/>
      </s:c>
      <s:c r="B219" s="71"/>
      <s:c r="C219" s="71"/>
      <s:c r="D219" s="71"/>
      <s:c r="E219" s="95"/>
      <s:c r="F219" s="77" t="str">
        <s:f>IF(ISBLANK(E219),"",IF(E219&gt;='04_Настройки'!$B$11,"ВЧ",IF(E219&gt;='04_Настройки'!$B$12,"СЧ","НЧ")))</s:f>
      </s:c>
      <s:c r="G219" s="78"/>
      <s:c r="H219" s="78"/>
      <s:c r="I219" s="80" t="str">
        <s:f t="shared" si="2"/>
        <s:v/>
      </s:c>
      <s:c r="J219" s="78"/>
      <s:c r="K219" s="81"/>
      <s:c r="L219" s="78"/>
      <s:c r="M219" s="78"/>
      <s:c r="N219" s="78"/>
      <s:c r="O219" s="83"/>
      <s:c r="P219" s="84"/>
      <s:c r="Q219" s="84"/>
      <s:c r="R219" s="77" t="str">
        <s:f t="shared" si="3"/>
        <s:v/>
      </s:c>
      <s:c r="S219" s="85" t="str">
        <s:f t="shared" si="4"/>
        <s:v/>
      </s:c>
      <s:c r="T219" s="85" t="str">
        <s:f t="shared" si="5"/>
        <s:v/>
      </s:c>
      <s:c r="U219" s="85" t="str">
        <s:f>IF(OR(B219="",G219=""),"",ROUND(MAX(0,MIN(100,(G219-IF(J219="",'04_Настройки'!$B$14,J219))/(100-IF(J219="",'04_Настройки'!$B$14,J219))*100)),1))</s:f>
        <s:v/>
      </s:c>
      <s:c r="V219" s="85" t="str">
        <s:f t="shared" si="6"/>
        <s:v/>
      </s:c>
      <s:c r="W219" s="88" t="str">
        <s:f t="shared" si="7"/>
        <s:v/>
      </s:c>
      <s:c r="X219" s="85" t="str">
        <s:f>IF(B219="","",IF(W219&lt;'04_Настройки'!$B$26,"",ROUND((IF(ISBLANK(T219),0,T219*'04_Настройки'!$B$16)+IF(ISBLANK(U219),0,U219*'04_Настройки'!$B$17)+IF(ISBLANK(V219),0,V219*'04_Настройки'!$B$18)+IF(ISBLANK(M219),0,M219/5*100*'04_Настройки'!$B$19)+IF(ISBLANK(N219),0,N219/5*100*'04_Настройки'!$B$20))/(IF(ISBLANK(T219),0,'04_Настройки'!$B$16)+IF(ISBLANK(U219),0,'04_Настройки'!$B$17)+IF(ISBLANK(V219),0,'04_Настройки'!$B$18)+IF(ISBLANK(M219),0,'04_Настройки'!$B$19)+IF(ISBLANK(N219),0,'04_Настройки'!$B$20)),1)))</s:f>
        <s:v/>
      </s:c>
      <s:c r="Y219" s="77" t="str">
        <s:f>IF(B219="","",IF(ISBLANK(X219),"Недостаточно данных",IF(X219&gt;='04_Настройки'!$B$24,"Высокий",IF(X219&gt;='04_Настройки'!$B$25,"Средний","Низкий"))))</s:f>
        <s:v/>
      </s:c>
      <s:c r="Z219" s="80">
        <s:f t="shared" si="8"/>
        <s:v>209</s:v>
      </s:c>
      <s:c r="AA219" s="93" t="str">
        <s:f>IF(B219="","",IF(S219&gt;1,"Проверить и объединить дубли",IF(W219&lt;'04_Настройки'!$B$26,"Дополнить исходные данные",IF(AND(M219&lt;&gt;"",M219&lt;=2),"Проверить соответствие запросу и бизнесу",IF(AND(G219&lt;&gt;"",G219&lt;=IF(J219="",'04_Настройки'!$B$14,J219)),"Удерживать позицию и обновлять контент",IF(Y219="Высокий",IF(O219="","Создать или назначить посадочную страницу","Оптимизировать страницу и усилить содержание"),IF(Y219="Средний","Включить в контент-план","Наблюдать или отложить")))))))</s:f>
        <s:v/>
      </s:c>
    </s:row>
    <s:row r="220" ht="22.5" customHeight="1">
      <s:c r="A220" s="70" t="str">
        <s:f t="shared" si="1"/>
        <s:v/>
      </s:c>
      <s:c r="B220" s="71"/>
      <s:c r="C220" s="71"/>
      <s:c r="D220" s="71"/>
      <s:c r="E220" s="95"/>
      <s:c r="F220" s="77" t="str">
        <s:f>IF(ISBLANK(E220),"",IF(E220&gt;='04_Настройки'!$B$11,"ВЧ",IF(E220&gt;='04_Настройки'!$B$12,"СЧ","НЧ")))</s:f>
      </s:c>
      <s:c r="G220" s="78"/>
      <s:c r="H220" s="78"/>
      <s:c r="I220" s="80" t="str">
        <s:f t="shared" si="2"/>
        <s:v/>
      </s:c>
      <s:c r="J220" s="78"/>
      <s:c r="K220" s="81"/>
      <s:c r="L220" s="78"/>
      <s:c r="M220" s="78"/>
      <s:c r="N220" s="78"/>
      <s:c r="O220" s="83"/>
      <s:c r="P220" s="84"/>
      <s:c r="Q220" s="84"/>
      <s:c r="R220" s="77" t="str">
        <s:f t="shared" si="3"/>
        <s:v/>
      </s:c>
      <s:c r="S220" s="85" t="str">
        <s:f t="shared" si="4"/>
        <s:v/>
      </s:c>
      <s:c r="T220" s="85" t="str">
        <s:f t="shared" si="5"/>
        <s:v/>
      </s:c>
      <s:c r="U220" s="85" t="str">
        <s:f>IF(OR(B220="",G220=""),"",ROUND(MAX(0,MIN(100,(G220-IF(J220="",'04_Настройки'!$B$14,J220))/(100-IF(J220="",'04_Настройки'!$B$14,J220))*100)),1))</s:f>
        <s:v/>
      </s:c>
      <s:c r="V220" s="85" t="str">
        <s:f t="shared" si="6"/>
        <s:v/>
      </s:c>
      <s:c r="W220" s="88" t="str">
        <s:f t="shared" si="7"/>
        <s:v/>
      </s:c>
      <s:c r="X220" s="85" t="str">
        <s:f>IF(B220="","",IF(W220&lt;'04_Настройки'!$B$26,"",ROUND((IF(ISBLANK(T220),0,T220*'04_Настройки'!$B$16)+IF(ISBLANK(U220),0,U220*'04_Настройки'!$B$17)+IF(ISBLANK(V220),0,V220*'04_Настройки'!$B$18)+IF(ISBLANK(M220),0,M220/5*100*'04_Настройки'!$B$19)+IF(ISBLANK(N220),0,N220/5*100*'04_Настройки'!$B$20))/(IF(ISBLANK(T220),0,'04_Настройки'!$B$16)+IF(ISBLANK(U220),0,'04_Настройки'!$B$17)+IF(ISBLANK(V220),0,'04_Настройки'!$B$18)+IF(ISBLANK(M220),0,'04_Настройки'!$B$19)+IF(ISBLANK(N220),0,'04_Настройки'!$B$20)),1)))</s:f>
        <s:v/>
      </s:c>
      <s:c r="Y220" s="77" t="str">
        <s:f>IF(B220="","",IF(ISBLANK(X220),"Недостаточно данных",IF(X220&gt;='04_Настройки'!$B$24,"Высокий",IF(X220&gt;='04_Настройки'!$B$25,"Средний","Низкий"))))</s:f>
        <s:v/>
      </s:c>
      <s:c r="Z220" s="80">
        <s:f t="shared" si="8"/>
        <s:v>210</s:v>
      </s:c>
      <s:c r="AA220" s="93" t="str">
        <s:f>IF(B220="","",IF(S220&gt;1,"Проверить и объединить дубли",IF(W220&lt;'04_Настройки'!$B$26,"Дополнить исходные данные",IF(AND(M220&lt;&gt;"",M220&lt;=2),"Проверить соответствие запросу и бизнесу",IF(AND(G220&lt;&gt;"",G220&lt;=IF(J220="",'04_Настройки'!$B$14,J220)),"Удерживать позицию и обновлять контент",IF(Y220="Высокий",IF(O220="","Создать или назначить посадочную страницу","Оптимизировать страницу и усилить содержание"),IF(Y220="Средний","Включить в контент-план","Наблюдать или отложить")))))))</s:f>
        <s:v/>
      </s:c>
    </s:row>
    <s:row r="221" ht="22.5" customHeight="1">
      <s:c r="A221" s="70" t="str">
        <s:f t="shared" si="1"/>
        <s:v/>
      </s:c>
      <s:c r="B221" s="71"/>
      <s:c r="C221" s="71"/>
      <s:c r="D221" s="71"/>
      <s:c r="E221" s="95"/>
      <s:c r="F221" s="77" t="str">
        <s:f>IF(ISBLANK(E221),"",IF(E221&gt;='04_Настройки'!$B$11,"ВЧ",IF(E221&gt;='04_Настройки'!$B$12,"СЧ","НЧ")))</s:f>
      </s:c>
      <s:c r="G221" s="78"/>
      <s:c r="H221" s="78"/>
      <s:c r="I221" s="80" t="str">
        <s:f t="shared" si="2"/>
        <s:v/>
      </s:c>
      <s:c r="J221" s="78"/>
      <s:c r="K221" s="81"/>
      <s:c r="L221" s="78"/>
      <s:c r="M221" s="78"/>
      <s:c r="N221" s="78"/>
      <s:c r="O221" s="83"/>
      <s:c r="P221" s="84"/>
      <s:c r="Q221" s="84"/>
      <s:c r="R221" s="77" t="str">
        <s:f t="shared" si="3"/>
        <s:v/>
      </s:c>
      <s:c r="S221" s="85" t="str">
        <s:f t="shared" si="4"/>
        <s:v/>
      </s:c>
      <s:c r="T221" s="85" t="str">
        <s:f t="shared" si="5"/>
        <s:v/>
      </s:c>
      <s:c r="U221" s="85" t="str">
        <s:f>IF(OR(B221="",G221=""),"",ROUND(MAX(0,MIN(100,(G221-IF(J221="",'04_Настройки'!$B$14,J221))/(100-IF(J221="",'04_Настройки'!$B$14,J221))*100)),1))</s:f>
        <s:v/>
      </s:c>
      <s:c r="V221" s="85" t="str">
        <s:f t="shared" si="6"/>
        <s:v/>
      </s:c>
      <s:c r="W221" s="88" t="str">
        <s:f t="shared" si="7"/>
        <s:v/>
      </s:c>
      <s:c r="X221" s="85" t="str">
        <s:f>IF(B221="","",IF(W221&lt;'04_Настройки'!$B$26,"",ROUND((IF(ISBLANK(T221),0,T221*'04_Настройки'!$B$16)+IF(ISBLANK(U221),0,U221*'04_Настройки'!$B$17)+IF(ISBLANK(V221),0,V221*'04_Настройки'!$B$18)+IF(ISBLANK(M221),0,M221/5*100*'04_Настройки'!$B$19)+IF(ISBLANK(N221),0,N221/5*100*'04_Настройки'!$B$20))/(IF(ISBLANK(T221),0,'04_Настройки'!$B$16)+IF(ISBLANK(U221),0,'04_Настройки'!$B$17)+IF(ISBLANK(V221),0,'04_Настройки'!$B$18)+IF(ISBLANK(M221),0,'04_Настройки'!$B$19)+IF(ISBLANK(N221),0,'04_Настройки'!$B$20)),1)))</s:f>
        <s:v/>
      </s:c>
      <s:c r="Y221" s="77" t="str">
        <s:f>IF(B221="","",IF(ISBLANK(X221),"Недостаточно данных",IF(X221&gt;='04_Настройки'!$B$24,"Высокий",IF(X221&gt;='04_Настройки'!$B$25,"Средний","Низкий"))))</s:f>
        <s:v/>
      </s:c>
      <s:c r="Z221" s="80">
        <s:f t="shared" si="8"/>
        <s:v>211</s:v>
      </s:c>
      <s:c r="AA221" s="93" t="str">
        <s:f>IF(B221="","",IF(S221&gt;1,"Проверить и объединить дубли",IF(W221&lt;'04_Настройки'!$B$26,"Дополнить исходные данные",IF(AND(M221&lt;&gt;"",M221&lt;=2),"Проверить соответствие запросу и бизнесу",IF(AND(G221&lt;&gt;"",G221&lt;=IF(J221="",'04_Настройки'!$B$14,J221)),"Удерживать позицию и обновлять контент",IF(Y221="Высокий",IF(O221="","Создать или назначить посадочную страницу","Оптимизировать страницу и усилить содержание"),IF(Y221="Средний","Включить в контент-план","Наблюдать или отложить")))))))</s:f>
        <s:v/>
      </s:c>
    </s:row>
    <s:row r="222" ht="22.5" customHeight="1">
      <s:c r="A222" s="70" t="str">
        <s:f t="shared" si="1"/>
        <s:v/>
      </s:c>
      <s:c r="B222" s="71"/>
      <s:c r="C222" s="71"/>
      <s:c r="D222" s="71"/>
      <s:c r="E222" s="95"/>
      <s:c r="F222" s="77" t="str">
        <s:f>IF(ISBLANK(E222),"",IF(E222&gt;='04_Настройки'!$B$11,"ВЧ",IF(E222&gt;='04_Настройки'!$B$12,"СЧ","НЧ")))</s:f>
      </s:c>
      <s:c r="G222" s="78"/>
      <s:c r="H222" s="78"/>
      <s:c r="I222" s="80" t="str">
        <s:f t="shared" si="2"/>
        <s:v/>
      </s:c>
      <s:c r="J222" s="78"/>
      <s:c r="K222" s="81"/>
      <s:c r="L222" s="78"/>
      <s:c r="M222" s="78"/>
      <s:c r="N222" s="78"/>
      <s:c r="O222" s="83"/>
      <s:c r="P222" s="84"/>
      <s:c r="Q222" s="84"/>
      <s:c r="R222" s="77" t="str">
        <s:f t="shared" si="3"/>
        <s:v/>
      </s:c>
      <s:c r="S222" s="85" t="str">
        <s:f t="shared" si="4"/>
        <s:v/>
      </s:c>
      <s:c r="T222" s="85" t="str">
        <s:f t="shared" si="5"/>
        <s:v/>
      </s:c>
      <s:c r="U222" s="85" t="str">
        <s:f>IF(OR(B222="",G222=""),"",ROUND(MAX(0,MIN(100,(G222-IF(J222="",'04_Настройки'!$B$14,J222))/(100-IF(J222="",'04_Настройки'!$B$14,J222))*100)),1))</s:f>
        <s:v/>
      </s:c>
      <s:c r="V222" s="85" t="str">
        <s:f t="shared" si="6"/>
        <s:v/>
      </s:c>
      <s:c r="W222" s="88" t="str">
        <s:f t="shared" si="7"/>
        <s:v/>
      </s:c>
      <s:c r="X222" s="85" t="str">
        <s:f>IF(B222="","",IF(W222&lt;'04_Настройки'!$B$26,"",ROUND((IF(ISBLANK(T222),0,T222*'04_Настройки'!$B$16)+IF(ISBLANK(U222),0,U222*'04_Настройки'!$B$17)+IF(ISBLANK(V222),0,V222*'04_Настройки'!$B$18)+IF(ISBLANK(M222),0,M222/5*100*'04_Настройки'!$B$19)+IF(ISBLANK(N222),0,N222/5*100*'04_Настройки'!$B$20))/(IF(ISBLANK(T222),0,'04_Настройки'!$B$16)+IF(ISBLANK(U222),0,'04_Настройки'!$B$17)+IF(ISBLANK(V222),0,'04_Настройки'!$B$18)+IF(ISBLANK(M222),0,'04_Настройки'!$B$19)+IF(ISBLANK(N222),0,'04_Настройки'!$B$20)),1)))</s:f>
        <s:v/>
      </s:c>
      <s:c r="Y222" s="77" t="str">
        <s:f>IF(B222="","",IF(ISBLANK(X222),"Недостаточно данных",IF(X222&gt;='04_Настройки'!$B$24,"Высокий",IF(X222&gt;='04_Настройки'!$B$25,"Средний","Низкий"))))</s:f>
        <s:v/>
      </s:c>
      <s:c r="Z222" s="80">
        <s:f t="shared" si="8"/>
        <s:v>212</s:v>
      </s:c>
      <s:c r="AA222" s="93" t="str">
        <s:f>IF(B222="","",IF(S222&gt;1,"Проверить и объединить дубли",IF(W222&lt;'04_Настройки'!$B$26,"Дополнить исходные данные",IF(AND(M222&lt;&gt;"",M222&lt;=2),"Проверить соответствие запросу и бизнесу",IF(AND(G222&lt;&gt;"",G222&lt;=IF(J222="",'04_Настройки'!$B$14,J222)),"Удерживать позицию и обновлять контент",IF(Y222="Высокий",IF(O222="","Создать или назначить посадочную страницу","Оптимизировать страницу и усилить содержание"),IF(Y222="Средний","Включить в контент-план","Наблюдать или отложить")))))))</s:f>
        <s:v/>
      </s:c>
    </s:row>
    <s:row r="223" ht="22.5" customHeight="1">
      <s:c r="A223" s="70" t="str">
        <s:f t="shared" si="1"/>
        <s:v/>
      </s:c>
      <s:c r="B223" s="71"/>
      <s:c r="C223" s="71"/>
      <s:c r="D223" s="71"/>
      <s:c r="E223" s="95"/>
      <s:c r="F223" s="77" t="str">
        <s:f>IF(ISBLANK(E223),"",IF(E223&gt;='04_Настройки'!$B$11,"ВЧ",IF(E223&gt;='04_Настройки'!$B$12,"СЧ","НЧ")))</s:f>
      </s:c>
      <s:c r="G223" s="78"/>
      <s:c r="H223" s="78"/>
      <s:c r="I223" s="80" t="str">
        <s:f t="shared" si="2"/>
        <s:v/>
      </s:c>
      <s:c r="J223" s="78"/>
      <s:c r="K223" s="81"/>
      <s:c r="L223" s="78"/>
      <s:c r="M223" s="78"/>
      <s:c r="N223" s="78"/>
      <s:c r="O223" s="83"/>
      <s:c r="P223" s="84"/>
      <s:c r="Q223" s="84"/>
      <s:c r="R223" s="77" t="str">
        <s:f t="shared" si="3"/>
        <s:v/>
      </s:c>
      <s:c r="S223" s="85" t="str">
        <s:f t="shared" si="4"/>
        <s:v/>
      </s:c>
      <s:c r="T223" s="85" t="str">
        <s:f t="shared" si="5"/>
        <s:v/>
      </s:c>
      <s:c r="U223" s="85" t="str">
        <s:f>IF(OR(B223="",G223=""),"",ROUND(MAX(0,MIN(100,(G223-IF(J223="",'04_Настройки'!$B$14,J223))/(100-IF(J223="",'04_Настройки'!$B$14,J223))*100)),1))</s:f>
        <s:v/>
      </s:c>
      <s:c r="V223" s="85" t="str">
        <s:f t="shared" si="6"/>
        <s:v/>
      </s:c>
      <s:c r="W223" s="88" t="str">
        <s:f t="shared" si="7"/>
        <s:v/>
      </s:c>
      <s:c r="X223" s="85" t="str">
        <s:f>IF(B223="","",IF(W223&lt;'04_Настройки'!$B$26,"",ROUND((IF(ISBLANK(T223),0,T223*'04_Настройки'!$B$16)+IF(ISBLANK(U223),0,U223*'04_Настройки'!$B$17)+IF(ISBLANK(V223),0,V223*'04_Настройки'!$B$18)+IF(ISBLANK(M223),0,M223/5*100*'04_Настройки'!$B$19)+IF(ISBLANK(N223),0,N223/5*100*'04_Настройки'!$B$20))/(IF(ISBLANK(T223),0,'04_Настройки'!$B$16)+IF(ISBLANK(U223),0,'04_Настройки'!$B$17)+IF(ISBLANK(V223),0,'04_Настройки'!$B$18)+IF(ISBLANK(M223),0,'04_Настройки'!$B$19)+IF(ISBLANK(N223),0,'04_Настройки'!$B$20)),1)))</s:f>
        <s:v/>
      </s:c>
      <s:c r="Y223" s="77" t="str">
        <s:f>IF(B223="","",IF(ISBLANK(X223),"Недостаточно данных",IF(X223&gt;='04_Настройки'!$B$24,"Высокий",IF(X223&gt;='04_Настройки'!$B$25,"Средний","Низкий"))))</s:f>
        <s:v/>
      </s:c>
      <s:c r="Z223" s="80">
        <s:f t="shared" si="8"/>
        <s:v>213</s:v>
      </s:c>
      <s:c r="AA223" s="93" t="str">
        <s:f>IF(B223="","",IF(S223&gt;1,"Проверить и объединить дубли",IF(W223&lt;'04_Настройки'!$B$26,"Дополнить исходные данные",IF(AND(M223&lt;&gt;"",M223&lt;=2),"Проверить соответствие запросу и бизнесу",IF(AND(G223&lt;&gt;"",G223&lt;=IF(J223="",'04_Настройки'!$B$14,J223)),"Удерживать позицию и обновлять контент",IF(Y223="Высокий",IF(O223="","Создать или назначить посадочную страницу","Оптимизировать страницу и усилить содержание"),IF(Y223="Средний","Включить в контент-план","Наблюдать или отложить")))))))</s:f>
        <s:v/>
      </s:c>
    </s:row>
    <s:row r="224" ht="22.5" customHeight="1">
      <s:c r="A224" s="70" t="str">
        <s:f t="shared" si="1"/>
        <s:v/>
      </s:c>
      <s:c r="B224" s="71"/>
      <s:c r="C224" s="71"/>
      <s:c r="D224" s="71"/>
      <s:c r="E224" s="95"/>
      <s:c r="F224" s="77" t="str">
        <s:f>IF(ISBLANK(E224),"",IF(E224&gt;='04_Настройки'!$B$11,"ВЧ",IF(E224&gt;='04_Настройки'!$B$12,"СЧ","НЧ")))</s:f>
      </s:c>
      <s:c r="G224" s="78"/>
      <s:c r="H224" s="78"/>
      <s:c r="I224" s="80" t="str">
        <s:f t="shared" si="2"/>
        <s:v/>
      </s:c>
      <s:c r="J224" s="78"/>
      <s:c r="K224" s="81"/>
      <s:c r="L224" s="78"/>
      <s:c r="M224" s="78"/>
      <s:c r="N224" s="78"/>
      <s:c r="O224" s="83"/>
      <s:c r="P224" s="84"/>
      <s:c r="Q224" s="84"/>
      <s:c r="R224" s="77" t="str">
        <s:f t="shared" si="3"/>
        <s:v/>
      </s:c>
      <s:c r="S224" s="85" t="str">
        <s:f t="shared" si="4"/>
        <s:v/>
      </s:c>
      <s:c r="T224" s="85" t="str">
        <s:f t="shared" si="5"/>
        <s:v/>
      </s:c>
      <s:c r="U224" s="85" t="str">
        <s:f>IF(OR(B224="",G224=""),"",ROUND(MAX(0,MIN(100,(G224-IF(J224="",'04_Настройки'!$B$14,J224))/(100-IF(J224="",'04_Настройки'!$B$14,J224))*100)),1))</s:f>
        <s:v/>
      </s:c>
      <s:c r="V224" s="85" t="str">
        <s:f t="shared" si="6"/>
        <s:v/>
      </s:c>
      <s:c r="W224" s="88" t="str">
        <s:f t="shared" si="7"/>
        <s:v/>
      </s:c>
      <s:c r="X224" s="85" t="str">
        <s:f>IF(B224="","",IF(W224&lt;'04_Настройки'!$B$26,"",ROUND((IF(ISBLANK(T224),0,T224*'04_Настройки'!$B$16)+IF(ISBLANK(U224),0,U224*'04_Настройки'!$B$17)+IF(ISBLANK(V224),0,V224*'04_Настройки'!$B$18)+IF(ISBLANK(M224),0,M224/5*100*'04_Настройки'!$B$19)+IF(ISBLANK(N224),0,N224/5*100*'04_Настройки'!$B$20))/(IF(ISBLANK(T224),0,'04_Настройки'!$B$16)+IF(ISBLANK(U224),0,'04_Настройки'!$B$17)+IF(ISBLANK(V224),0,'04_Настройки'!$B$18)+IF(ISBLANK(M224),0,'04_Настройки'!$B$19)+IF(ISBLANK(N224),0,'04_Настройки'!$B$20)),1)))</s:f>
        <s:v/>
      </s:c>
      <s:c r="Y224" s="77" t="str">
        <s:f>IF(B224="","",IF(ISBLANK(X224),"Недостаточно данных",IF(X224&gt;='04_Настройки'!$B$24,"Высокий",IF(X224&gt;='04_Настройки'!$B$25,"Средний","Низкий"))))</s:f>
        <s:v/>
      </s:c>
      <s:c r="Z224" s="80">
        <s:f t="shared" si="8"/>
        <s:v>214</s:v>
      </s:c>
      <s:c r="AA224" s="93" t="str">
        <s:f>IF(B224="","",IF(S224&gt;1,"Проверить и объединить дубли",IF(W224&lt;'04_Настройки'!$B$26,"Дополнить исходные данные",IF(AND(M224&lt;&gt;"",M224&lt;=2),"Проверить соответствие запросу и бизнесу",IF(AND(G224&lt;&gt;"",G224&lt;=IF(J224="",'04_Настройки'!$B$14,J224)),"Удерживать позицию и обновлять контент",IF(Y224="Высокий",IF(O224="","Создать или назначить посадочную страницу","Оптимизировать страницу и усилить содержание"),IF(Y224="Средний","Включить в контент-план","Наблюдать или отложить")))))))</s:f>
        <s:v/>
      </s:c>
    </s:row>
    <s:row r="225" ht="22.5" customHeight="1">
      <s:c r="A225" s="70" t="str">
        <s:f t="shared" si="1"/>
        <s:v/>
      </s:c>
      <s:c r="B225" s="71"/>
      <s:c r="C225" s="71"/>
      <s:c r="D225" s="71"/>
      <s:c r="E225" s="95"/>
      <s:c r="F225" s="77" t="str">
        <s:f>IF(ISBLANK(E225),"",IF(E225&gt;='04_Настройки'!$B$11,"ВЧ",IF(E225&gt;='04_Настройки'!$B$12,"СЧ","НЧ")))</s:f>
      </s:c>
      <s:c r="G225" s="78"/>
      <s:c r="H225" s="78"/>
      <s:c r="I225" s="80" t="str">
        <s:f t="shared" si="2"/>
        <s:v/>
      </s:c>
      <s:c r="J225" s="78"/>
      <s:c r="K225" s="81"/>
      <s:c r="L225" s="78"/>
      <s:c r="M225" s="78"/>
      <s:c r="N225" s="78"/>
      <s:c r="O225" s="83"/>
      <s:c r="P225" s="84"/>
      <s:c r="Q225" s="84"/>
      <s:c r="R225" s="77" t="str">
        <s:f t="shared" si="3"/>
        <s:v/>
      </s:c>
      <s:c r="S225" s="85" t="str">
        <s:f t="shared" si="4"/>
        <s:v/>
      </s:c>
      <s:c r="T225" s="85" t="str">
        <s:f t="shared" si="5"/>
        <s:v/>
      </s:c>
      <s:c r="U225" s="85" t="str">
        <s:f>IF(OR(B225="",G225=""),"",ROUND(MAX(0,MIN(100,(G225-IF(J225="",'04_Настройки'!$B$14,J225))/(100-IF(J225="",'04_Настройки'!$B$14,J225))*100)),1))</s:f>
        <s:v/>
      </s:c>
      <s:c r="V225" s="85" t="str">
        <s:f t="shared" si="6"/>
        <s:v/>
      </s:c>
      <s:c r="W225" s="88" t="str">
        <s:f t="shared" si="7"/>
        <s:v/>
      </s:c>
      <s:c r="X225" s="85" t="str">
        <s:f>IF(B225="","",IF(W225&lt;'04_Настройки'!$B$26,"",ROUND((IF(ISBLANK(T225),0,T225*'04_Настройки'!$B$16)+IF(ISBLANK(U225),0,U225*'04_Настройки'!$B$17)+IF(ISBLANK(V225),0,V225*'04_Настройки'!$B$18)+IF(ISBLANK(M225),0,M225/5*100*'04_Настройки'!$B$19)+IF(ISBLANK(N225),0,N225/5*100*'04_Настройки'!$B$20))/(IF(ISBLANK(T225),0,'04_Настройки'!$B$16)+IF(ISBLANK(U225),0,'04_Настройки'!$B$17)+IF(ISBLANK(V225),0,'04_Настройки'!$B$18)+IF(ISBLANK(M225),0,'04_Настройки'!$B$19)+IF(ISBLANK(N225),0,'04_Настройки'!$B$20)),1)))</s:f>
        <s:v/>
      </s:c>
      <s:c r="Y225" s="77" t="str">
        <s:f>IF(B225="","",IF(ISBLANK(X225),"Недостаточно данных",IF(X225&gt;='04_Настройки'!$B$24,"Высокий",IF(X225&gt;='04_Настройки'!$B$25,"Средний","Низкий"))))</s:f>
        <s:v/>
      </s:c>
      <s:c r="Z225" s="80">
        <s:f t="shared" si="8"/>
        <s:v>215</s:v>
      </s:c>
      <s:c r="AA225" s="93" t="str">
        <s:f>IF(B225="","",IF(S225&gt;1,"Проверить и объединить дубли",IF(W225&lt;'04_Настройки'!$B$26,"Дополнить исходные данные",IF(AND(M225&lt;&gt;"",M225&lt;=2),"Проверить соответствие запросу и бизнесу",IF(AND(G225&lt;&gt;"",G225&lt;=IF(J225="",'04_Настройки'!$B$14,J225)),"Удерживать позицию и обновлять контент",IF(Y225="Высокий",IF(O225="","Создать или назначить посадочную страницу","Оптимизировать страницу и усилить содержание"),IF(Y225="Средний","Включить в контент-план","Наблюдать или отложить")))))))</s:f>
        <s:v/>
      </s:c>
    </s:row>
    <s:row r="226" ht="22.5" customHeight="1">
      <s:c r="A226" s="70" t="str">
        <s:f t="shared" si="1"/>
        <s:v/>
      </s:c>
      <s:c r="B226" s="71"/>
      <s:c r="C226" s="71"/>
      <s:c r="D226" s="71"/>
      <s:c r="E226" s="95"/>
      <s:c r="F226" s="77" t="str">
        <s:f>IF(ISBLANK(E226),"",IF(E226&gt;='04_Настройки'!$B$11,"ВЧ",IF(E226&gt;='04_Настройки'!$B$12,"СЧ","НЧ")))</s:f>
      </s:c>
      <s:c r="G226" s="78"/>
      <s:c r="H226" s="78"/>
      <s:c r="I226" s="80" t="str">
        <s:f t="shared" si="2"/>
        <s:v/>
      </s:c>
      <s:c r="J226" s="78"/>
      <s:c r="K226" s="81"/>
      <s:c r="L226" s="78"/>
      <s:c r="M226" s="78"/>
      <s:c r="N226" s="78"/>
      <s:c r="O226" s="83"/>
      <s:c r="P226" s="84"/>
      <s:c r="Q226" s="84"/>
      <s:c r="R226" s="77" t="str">
        <s:f t="shared" si="3"/>
        <s:v/>
      </s:c>
      <s:c r="S226" s="85" t="str">
        <s:f t="shared" si="4"/>
        <s:v/>
      </s:c>
      <s:c r="T226" s="85" t="str">
        <s:f t="shared" si="5"/>
        <s:v/>
      </s:c>
      <s:c r="U226" s="85" t="str">
        <s:f>IF(OR(B226="",G226=""),"",ROUND(MAX(0,MIN(100,(G226-IF(J226="",'04_Настройки'!$B$14,J226))/(100-IF(J226="",'04_Настройки'!$B$14,J226))*100)),1))</s:f>
        <s:v/>
      </s:c>
      <s:c r="V226" s="85" t="str">
        <s:f t="shared" si="6"/>
        <s:v/>
      </s:c>
      <s:c r="W226" s="88" t="str">
        <s:f t="shared" si="7"/>
        <s:v/>
      </s:c>
      <s:c r="X226" s="85" t="str">
        <s:f>IF(B226="","",IF(W226&lt;'04_Настройки'!$B$26,"",ROUND((IF(ISBLANK(T226),0,T226*'04_Настройки'!$B$16)+IF(ISBLANK(U226),0,U226*'04_Настройки'!$B$17)+IF(ISBLANK(V226),0,V226*'04_Настройки'!$B$18)+IF(ISBLANK(M226),0,M226/5*100*'04_Настройки'!$B$19)+IF(ISBLANK(N226),0,N226/5*100*'04_Настройки'!$B$20))/(IF(ISBLANK(T226),0,'04_Настройки'!$B$16)+IF(ISBLANK(U226),0,'04_Настройки'!$B$17)+IF(ISBLANK(V226),0,'04_Настройки'!$B$18)+IF(ISBLANK(M226),0,'04_Настройки'!$B$19)+IF(ISBLANK(N226),0,'04_Настройки'!$B$20)),1)))</s:f>
        <s:v/>
      </s:c>
      <s:c r="Y226" s="77" t="str">
        <s:f>IF(B226="","",IF(ISBLANK(X226),"Недостаточно данных",IF(X226&gt;='04_Настройки'!$B$24,"Высокий",IF(X226&gt;='04_Настройки'!$B$25,"Средний","Низкий"))))</s:f>
        <s:v/>
      </s:c>
      <s:c r="Z226" s="80">
        <s:f t="shared" si="8"/>
        <s:v>216</s:v>
      </s:c>
      <s:c r="AA226" s="93" t="str">
        <s:f>IF(B226="","",IF(S226&gt;1,"Проверить и объединить дубли",IF(W226&lt;'04_Настройки'!$B$26,"Дополнить исходные данные",IF(AND(M226&lt;&gt;"",M226&lt;=2),"Проверить соответствие запросу и бизнесу",IF(AND(G226&lt;&gt;"",G226&lt;=IF(J226="",'04_Настройки'!$B$14,J226)),"Удерживать позицию и обновлять контент",IF(Y226="Высокий",IF(O226="","Создать или назначить посадочную страницу","Оптимизировать страницу и усилить содержание"),IF(Y226="Средний","Включить в контент-план","Наблюдать или отложить")))))))</s:f>
        <s:v/>
      </s:c>
    </s:row>
    <s:row r="227" ht="22.5" customHeight="1">
      <s:c r="A227" s="70" t="str">
        <s:f t="shared" si="1"/>
        <s:v/>
      </s:c>
      <s:c r="B227" s="71"/>
      <s:c r="C227" s="71"/>
      <s:c r="D227" s="71"/>
      <s:c r="E227" s="95"/>
      <s:c r="F227" s="77" t="str">
        <s:f>IF(ISBLANK(E227),"",IF(E227&gt;='04_Настройки'!$B$11,"ВЧ",IF(E227&gt;='04_Настройки'!$B$12,"СЧ","НЧ")))</s:f>
      </s:c>
      <s:c r="G227" s="78"/>
      <s:c r="H227" s="78"/>
      <s:c r="I227" s="80" t="str">
        <s:f t="shared" si="2"/>
        <s:v/>
      </s:c>
      <s:c r="J227" s="78"/>
      <s:c r="K227" s="81"/>
      <s:c r="L227" s="78"/>
      <s:c r="M227" s="78"/>
      <s:c r="N227" s="78"/>
      <s:c r="O227" s="83"/>
      <s:c r="P227" s="84"/>
      <s:c r="Q227" s="84"/>
      <s:c r="R227" s="77" t="str">
        <s:f t="shared" si="3"/>
        <s:v/>
      </s:c>
      <s:c r="S227" s="85" t="str">
        <s:f t="shared" si="4"/>
        <s:v/>
      </s:c>
      <s:c r="T227" s="85" t="str">
        <s:f t="shared" si="5"/>
        <s:v/>
      </s:c>
      <s:c r="U227" s="85" t="str">
        <s:f>IF(OR(B227="",G227=""),"",ROUND(MAX(0,MIN(100,(G227-IF(J227="",'04_Настройки'!$B$14,J227))/(100-IF(J227="",'04_Настройки'!$B$14,J227))*100)),1))</s:f>
        <s:v/>
      </s:c>
      <s:c r="V227" s="85" t="str">
        <s:f t="shared" si="6"/>
        <s:v/>
      </s:c>
      <s:c r="W227" s="88" t="str">
        <s:f t="shared" si="7"/>
        <s:v/>
      </s:c>
      <s:c r="X227" s="85" t="str">
        <s:f>IF(B227="","",IF(W227&lt;'04_Настройки'!$B$26,"",ROUND((IF(ISBLANK(T227),0,T227*'04_Настройки'!$B$16)+IF(ISBLANK(U227),0,U227*'04_Настройки'!$B$17)+IF(ISBLANK(V227),0,V227*'04_Настройки'!$B$18)+IF(ISBLANK(M227),0,M227/5*100*'04_Настройки'!$B$19)+IF(ISBLANK(N227),0,N227/5*100*'04_Настройки'!$B$20))/(IF(ISBLANK(T227),0,'04_Настройки'!$B$16)+IF(ISBLANK(U227),0,'04_Настройки'!$B$17)+IF(ISBLANK(V227),0,'04_Настройки'!$B$18)+IF(ISBLANK(M227),0,'04_Настройки'!$B$19)+IF(ISBLANK(N227),0,'04_Настройки'!$B$20)),1)))</s:f>
        <s:v/>
      </s:c>
      <s:c r="Y227" s="77" t="str">
        <s:f>IF(B227="","",IF(ISBLANK(X227),"Недостаточно данных",IF(X227&gt;='04_Настройки'!$B$24,"Высокий",IF(X227&gt;='04_Настройки'!$B$25,"Средний","Низкий"))))</s:f>
        <s:v/>
      </s:c>
      <s:c r="Z227" s="80">
        <s:f t="shared" si="8"/>
        <s:v>217</s:v>
      </s:c>
      <s:c r="AA227" s="93" t="str">
        <s:f>IF(B227="","",IF(S227&gt;1,"Проверить и объединить дубли",IF(W227&lt;'04_Настройки'!$B$26,"Дополнить исходные данные",IF(AND(M227&lt;&gt;"",M227&lt;=2),"Проверить соответствие запросу и бизнесу",IF(AND(G227&lt;&gt;"",G227&lt;=IF(J227="",'04_Настройки'!$B$14,J227)),"Удерживать позицию и обновлять контент",IF(Y227="Высокий",IF(O227="","Создать или назначить посадочную страницу","Оптимизировать страницу и усилить содержание"),IF(Y227="Средний","Включить в контент-план","Наблюдать или отложить")))))))</s:f>
        <s:v/>
      </s:c>
    </s:row>
    <s:row r="228" ht="22.5" customHeight="1">
      <s:c r="A228" s="70" t="str">
        <s:f t="shared" si="1"/>
        <s:v/>
      </s:c>
      <s:c r="B228" s="71"/>
      <s:c r="C228" s="71"/>
      <s:c r="D228" s="71"/>
      <s:c r="E228" s="95"/>
      <s:c r="F228" s="77" t="str">
        <s:f>IF(ISBLANK(E228),"",IF(E228&gt;='04_Настройки'!$B$11,"ВЧ",IF(E228&gt;='04_Настройки'!$B$12,"СЧ","НЧ")))</s:f>
      </s:c>
      <s:c r="G228" s="78"/>
      <s:c r="H228" s="78"/>
      <s:c r="I228" s="80" t="str">
        <s:f t="shared" si="2"/>
        <s:v/>
      </s:c>
      <s:c r="J228" s="78"/>
      <s:c r="K228" s="81"/>
      <s:c r="L228" s="78"/>
      <s:c r="M228" s="78"/>
      <s:c r="N228" s="78"/>
      <s:c r="O228" s="83"/>
      <s:c r="P228" s="84"/>
      <s:c r="Q228" s="84"/>
      <s:c r="R228" s="77" t="str">
        <s:f t="shared" si="3"/>
        <s:v/>
      </s:c>
      <s:c r="S228" s="85" t="str">
        <s:f t="shared" si="4"/>
        <s:v/>
      </s:c>
      <s:c r="T228" s="85" t="str">
        <s:f t="shared" si="5"/>
        <s:v/>
      </s:c>
      <s:c r="U228" s="85" t="str">
        <s:f>IF(OR(B228="",G228=""),"",ROUND(MAX(0,MIN(100,(G228-IF(J228="",'04_Настройки'!$B$14,J228))/(100-IF(J228="",'04_Настройки'!$B$14,J228))*100)),1))</s:f>
        <s:v/>
      </s:c>
      <s:c r="V228" s="85" t="str">
        <s:f t="shared" si="6"/>
        <s:v/>
      </s:c>
      <s:c r="W228" s="88" t="str">
        <s:f t="shared" si="7"/>
        <s:v/>
      </s:c>
      <s:c r="X228" s="85" t="str">
        <s:f>IF(B228="","",IF(W228&lt;'04_Настройки'!$B$26,"",ROUND((IF(ISBLANK(T228),0,T228*'04_Настройки'!$B$16)+IF(ISBLANK(U228),0,U228*'04_Настройки'!$B$17)+IF(ISBLANK(V228),0,V228*'04_Настройки'!$B$18)+IF(ISBLANK(M228),0,M228/5*100*'04_Настройки'!$B$19)+IF(ISBLANK(N228),0,N228/5*100*'04_Настройки'!$B$20))/(IF(ISBLANK(T228),0,'04_Настройки'!$B$16)+IF(ISBLANK(U228),0,'04_Настройки'!$B$17)+IF(ISBLANK(V228),0,'04_Настройки'!$B$18)+IF(ISBLANK(M228),0,'04_Настройки'!$B$19)+IF(ISBLANK(N228),0,'04_Настройки'!$B$20)),1)))</s:f>
        <s:v/>
      </s:c>
      <s:c r="Y228" s="77" t="str">
        <s:f>IF(B228="","",IF(ISBLANK(X228),"Недостаточно данных",IF(X228&gt;='04_Настройки'!$B$24,"Высокий",IF(X228&gt;='04_Настройки'!$B$25,"Средний","Низкий"))))</s:f>
        <s:v/>
      </s:c>
      <s:c r="Z228" s="80">
        <s:f t="shared" si="8"/>
        <s:v>218</s:v>
      </s:c>
      <s:c r="AA228" s="93" t="str">
        <s:f>IF(B228="","",IF(S228&gt;1,"Проверить и объединить дубли",IF(W228&lt;'04_Настройки'!$B$26,"Дополнить исходные данные",IF(AND(M228&lt;&gt;"",M228&lt;=2),"Проверить соответствие запросу и бизнесу",IF(AND(G228&lt;&gt;"",G228&lt;=IF(J228="",'04_Настройки'!$B$14,J228)),"Удерживать позицию и обновлять контент",IF(Y228="Высокий",IF(O228="","Создать или назначить посадочную страницу","Оптимизировать страницу и усилить содержание"),IF(Y228="Средний","Включить в контент-план","Наблюдать или отложить")))))))</s:f>
        <s:v/>
      </s:c>
    </s:row>
    <s:row r="229" ht="22.5" customHeight="1">
      <s:c r="A229" s="70" t="str">
        <s:f t="shared" si="1"/>
        <s:v/>
      </s:c>
      <s:c r="B229" s="71"/>
      <s:c r="C229" s="71"/>
      <s:c r="D229" s="71"/>
      <s:c r="E229" s="95"/>
      <s:c r="F229" s="77" t="str">
        <s:f>IF(ISBLANK(E229),"",IF(E229&gt;='04_Настройки'!$B$11,"ВЧ",IF(E229&gt;='04_Настройки'!$B$12,"СЧ","НЧ")))</s:f>
      </s:c>
      <s:c r="G229" s="78"/>
      <s:c r="H229" s="78"/>
      <s:c r="I229" s="80" t="str">
        <s:f t="shared" si="2"/>
        <s:v/>
      </s:c>
      <s:c r="J229" s="78"/>
      <s:c r="K229" s="81"/>
      <s:c r="L229" s="78"/>
      <s:c r="M229" s="78"/>
      <s:c r="N229" s="78"/>
      <s:c r="O229" s="83"/>
      <s:c r="P229" s="84"/>
      <s:c r="Q229" s="84"/>
      <s:c r="R229" s="77" t="str">
        <s:f t="shared" si="3"/>
        <s:v/>
      </s:c>
      <s:c r="S229" s="85" t="str">
        <s:f t="shared" si="4"/>
        <s:v/>
      </s:c>
      <s:c r="T229" s="85" t="str">
        <s:f t="shared" si="5"/>
        <s:v/>
      </s:c>
      <s:c r="U229" s="85" t="str">
        <s:f>IF(OR(B229="",G229=""),"",ROUND(MAX(0,MIN(100,(G229-IF(J229="",'04_Настройки'!$B$14,J229))/(100-IF(J229="",'04_Настройки'!$B$14,J229))*100)),1))</s:f>
        <s:v/>
      </s:c>
      <s:c r="V229" s="85" t="str">
        <s:f t="shared" si="6"/>
        <s:v/>
      </s:c>
      <s:c r="W229" s="88" t="str">
        <s:f t="shared" si="7"/>
        <s:v/>
      </s:c>
      <s:c r="X229" s="85" t="str">
        <s:f>IF(B229="","",IF(W229&lt;'04_Настройки'!$B$26,"",ROUND((IF(ISBLANK(T229),0,T229*'04_Настройки'!$B$16)+IF(ISBLANK(U229),0,U229*'04_Настройки'!$B$17)+IF(ISBLANK(V229),0,V229*'04_Настройки'!$B$18)+IF(ISBLANK(M229),0,M229/5*100*'04_Настройки'!$B$19)+IF(ISBLANK(N229),0,N229/5*100*'04_Настройки'!$B$20))/(IF(ISBLANK(T229),0,'04_Настройки'!$B$16)+IF(ISBLANK(U229),0,'04_Настройки'!$B$17)+IF(ISBLANK(V229),0,'04_Настройки'!$B$18)+IF(ISBLANK(M229),0,'04_Настройки'!$B$19)+IF(ISBLANK(N229),0,'04_Настройки'!$B$20)),1)))</s:f>
        <s:v/>
      </s:c>
      <s:c r="Y229" s="77" t="str">
        <s:f>IF(B229="","",IF(ISBLANK(X229),"Недостаточно данных",IF(X229&gt;='04_Настройки'!$B$24,"Высокий",IF(X229&gt;='04_Настройки'!$B$25,"Средний","Низкий"))))</s:f>
        <s:v/>
      </s:c>
      <s:c r="Z229" s="80">
        <s:f t="shared" si="8"/>
        <s:v>219</s:v>
      </s:c>
      <s:c r="AA229" s="93" t="str">
        <s:f>IF(B229="","",IF(S229&gt;1,"Проверить и объединить дубли",IF(W229&lt;'04_Настройки'!$B$26,"Дополнить исходные данные",IF(AND(M229&lt;&gt;"",M229&lt;=2),"Проверить соответствие запросу и бизнесу",IF(AND(G229&lt;&gt;"",G229&lt;=IF(J229="",'04_Настройки'!$B$14,J229)),"Удерживать позицию и обновлять контент",IF(Y229="Высокий",IF(O229="","Создать или назначить посадочную страницу","Оптимизировать страницу и усилить содержание"),IF(Y229="Средний","Включить в контент-план","Наблюдать или отложить")))))))</s:f>
        <s:v/>
      </s:c>
    </s:row>
    <s:row r="230" ht="22.5" customHeight="1">
      <s:c r="A230" s="70" t="str">
        <s:f t="shared" si="1"/>
        <s:v/>
      </s:c>
      <s:c r="B230" s="71"/>
      <s:c r="C230" s="71"/>
      <s:c r="D230" s="71"/>
      <s:c r="E230" s="95"/>
      <s:c r="F230" s="77" t="str">
        <s:f>IF(ISBLANK(E230),"",IF(E230&gt;='04_Настройки'!$B$11,"ВЧ",IF(E230&gt;='04_Настройки'!$B$12,"СЧ","НЧ")))</s:f>
      </s:c>
      <s:c r="G230" s="78"/>
      <s:c r="H230" s="78"/>
      <s:c r="I230" s="80" t="str">
        <s:f t="shared" si="2"/>
        <s:v/>
      </s:c>
      <s:c r="J230" s="78"/>
      <s:c r="K230" s="81"/>
      <s:c r="L230" s="78"/>
      <s:c r="M230" s="78"/>
      <s:c r="N230" s="78"/>
      <s:c r="O230" s="83"/>
      <s:c r="P230" s="84"/>
      <s:c r="Q230" s="84"/>
      <s:c r="R230" s="77" t="str">
        <s:f t="shared" si="3"/>
        <s:v/>
      </s:c>
      <s:c r="S230" s="85" t="str">
        <s:f t="shared" si="4"/>
        <s:v/>
      </s:c>
      <s:c r="T230" s="85" t="str">
        <s:f t="shared" si="5"/>
        <s:v/>
      </s:c>
      <s:c r="U230" s="85" t="str">
        <s:f>IF(OR(B230="",G230=""),"",ROUND(MAX(0,MIN(100,(G230-IF(J230="",'04_Настройки'!$B$14,J230))/(100-IF(J230="",'04_Настройки'!$B$14,J230))*100)),1))</s:f>
        <s:v/>
      </s:c>
      <s:c r="V230" s="85" t="str">
        <s:f t="shared" si="6"/>
        <s:v/>
      </s:c>
      <s:c r="W230" s="88" t="str">
        <s:f t="shared" si="7"/>
        <s:v/>
      </s:c>
      <s:c r="X230" s="85" t="str">
        <s:f>IF(B230="","",IF(W230&lt;'04_Настройки'!$B$26,"",ROUND((IF(ISBLANK(T230),0,T230*'04_Настройки'!$B$16)+IF(ISBLANK(U230),0,U230*'04_Настройки'!$B$17)+IF(ISBLANK(V230),0,V230*'04_Настройки'!$B$18)+IF(ISBLANK(M230),0,M230/5*100*'04_Настройки'!$B$19)+IF(ISBLANK(N230),0,N230/5*100*'04_Настройки'!$B$20))/(IF(ISBLANK(T230),0,'04_Настройки'!$B$16)+IF(ISBLANK(U230),0,'04_Настройки'!$B$17)+IF(ISBLANK(V230),0,'04_Настройки'!$B$18)+IF(ISBLANK(M230),0,'04_Настройки'!$B$19)+IF(ISBLANK(N230),0,'04_Настройки'!$B$20)),1)))</s:f>
        <s:v/>
      </s:c>
      <s:c r="Y230" s="77" t="str">
        <s:f>IF(B230="","",IF(ISBLANK(X230),"Недостаточно данных",IF(X230&gt;='04_Настройки'!$B$24,"Высокий",IF(X230&gt;='04_Настройки'!$B$25,"Средний","Низкий"))))</s:f>
        <s:v/>
      </s:c>
      <s:c r="Z230" s="80">
        <s:f t="shared" si="8"/>
        <s:v>220</s:v>
      </s:c>
      <s:c r="AA230" s="93" t="str">
        <s:f>IF(B230="","",IF(S230&gt;1,"Проверить и объединить дубли",IF(W230&lt;'04_Настройки'!$B$26,"Дополнить исходные данные",IF(AND(M230&lt;&gt;"",M230&lt;=2),"Проверить соответствие запросу и бизнесу",IF(AND(G230&lt;&gt;"",G230&lt;=IF(J230="",'04_Настройки'!$B$14,J230)),"Удерживать позицию и обновлять контент",IF(Y230="Высокий",IF(O230="","Создать или назначить посадочную страницу","Оптимизировать страницу и усилить содержание"),IF(Y230="Средний","Включить в контент-план","Наблюдать или отложить")))))))</s:f>
        <s:v/>
      </s:c>
    </s:row>
    <s:row r="231" ht="22.5" customHeight="1">
      <s:c r="A231" s="70" t="str">
        <s:f t="shared" si="1"/>
        <s:v/>
      </s:c>
      <s:c r="B231" s="71"/>
      <s:c r="C231" s="71"/>
      <s:c r="D231" s="71"/>
      <s:c r="E231" s="95"/>
      <s:c r="F231" s="77" t="str">
        <s:f>IF(ISBLANK(E231),"",IF(E231&gt;='04_Настройки'!$B$11,"ВЧ",IF(E231&gt;='04_Настройки'!$B$12,"СЧ","НЧ")))</s:f>
      </s:c>
      <s:c r="G231" s="78"/>
      <s:c r="H231" s="78"/>
      <s:c r="I231" s="80" t="str">
        <s:f t="shared" si="2"/>
        <s:v/>
      </s:c>
      <s:c r="J231" s="78"/>
      <s:c r="K231" s="81"/>
      <s:c r="L231" s="78"/>
      <s:c r="M231" s="78"/>
      <s:c r="N231" s="78"/>
      <s:c r="O231" s="83"/>
      <s:c r="P231" s="84"/>
      <s:c r="Q231" s="84"/>
      <s:c r="R231" s="77" t="str">
        <s:f t="shared" si="3"/>
        <s:v/>
      </s:c>
      <s:c r="S231" s="85" t="str">
        <s:f t="shared" si="4"/>
        <s:v/>
      </s:c>
      <s:c r="T231" s="85" t="str">
        <s:f t="shared" si="5"/>
        <s:v/>
      </s:c>
      <s:c r="U231" s="85" t="str">
        <s:f>IF(OR(B231="",G231=""),"",ROUND(MAX(0,MIN(100,(G231-IF(J231="",'04_Настройки'!$B$14,J231))/(100-IF(J231="",'04_Настройки'!$B$14,J231))*100)),1))</s:f>
        <s:v/>
      </s:c>
      <s:c r="V231" s="85" t="str">
        <s:f t="shared" si="6"/>
        <s:v/>
      </s:c>
      <s:c r="W231" s="88" t="str">
        <s:f t="shared" si="7"/>
        <s:v/>
      </s:c>
      <s:c r="X231" s="85" t="str">
        <s:f>IF(B231="","",IF(W231&lt;'04_Настройки'!$B$26,"",ROUND((IF(ISBLANK(T231),0,T231*'04_Настройки'!$B$16)+IF(ISBLANK(U231),0,U231*'04_Настройки'!$B$17)+IF(ISBLANK(V231),0,V231*'04_Настройки'!$B$18)+IF(ISBLANK(M231),0,M231/5*100*'04_Настройки'!$B$19)+IF(ISBLANK(N231),0,N231/5*100*'04_Настройки'!$B$20))/(IF(ISBLANK(T231),0,'04_Настройки'!$B$16)+IF(ISBLANK(U231),0,'04_Настройки'!$B$17)+IF(ISBLANK(V231),0,'04_Настройки'!$B$18)+IF(ISBLANK(M231),0,'04_Настройки'!$B$19)+IF(ISBLANK(N231),0,'04_Настройки'!$B$20)),1)))</s:f>
        <s:v/>
      </s:c>
      <s:c r="Y231" s="77" t="str">
        <s:f>IF(B231="","",IF(ISBLANK(X231),"Недостаточно данных",IF(X231&gt;='04_Настройки'!$B$24,"Высокий",IF(X231&gt;='04_Настройки'!$B$25,"Средний","Низкий"))))</s:f>
        <s:v/>
      </s:c>
      <s:c r="Z231" s="80">
        <s:f t="shared" si="8"/>
        <s:v>221</s:v>
      </s:c>
      <s:c r="AA231" s="93" t="str">
        <s:f>IF(B231="","",IF(S231&gt;1,"Проверить и объединить дубли",IF(W231&lt;'04_Настройки'!$B$26,"Дополнить исходные данные",IF(AND(M231&lt;&gt;"",M231&lt;=2),"Проверить соответствие запросу и бизнесу",IF(AND(G231&lt;&gt;"",G231&lt;=IF(J231="",'04_Настройки'!$B$14,J231)),"Удерживать позицию и обновлять контент",IF(Y231="Высокий",IF(O231="","Создать или назначить посадочную страницу","Оптимизировать страницу и усилить содержание"),IF(Y231="Средний","Включить в контент-план","Наблюдать или отложить")))))))</s:f>
        <s:v/>
      </s:c>
    </s:row>
    <s:row r="232" ht="22.5" customHeight="1">
      <s:c r="A232" s="70" t="str">
        <s:f t="shared" si="1"/>
        <s:v/>
      </s:c>
      <s:c r="B232" s="71"/>
      <s:c r="C232" s="71"/>
      <s:c r="D232" s="71"/>
      <s:c r="E232" s="95"/>
      <s:c r="F232" s="77" t="str">
        <s:f>IF(ISBLANK(E232),"",IF(E232&gt;='04_Настройки'!$B$11,"ВЧ",IF(E232&gt;='04_Настройки'!$B$12,"СЧ","НЧ")))</s:f>
      </s:c>
      <s:c r="G232" s="78"/>
      <s:c r="H232" s="78"/>
      <s:c r="I232" s="80" t="str">
        <s:f t="shared" si="2"/>
        <s:v/>
      </s:c>
      <s:c r="J232" s="78"/>
      <s:c r="K232" s="81"/>
      <s:c r="L232" s="78"/>
      <s:c r="M232" s="78"/>
      <s:c r="N232" s="78"/>
      <s:c r="O232" s="83"/>
      <s:c r="P232" s="84"/>
      <s:c r="Q232" s="84"/>
      <s:c r="R232" s="77" t="str">
        <s:f t="shared" si="3"/>
        <s:v/>
      </s:c>
      <s:c r="S232" s="85" t="str">
        <s:f t="shared" si="4"/>
        <s:v/>
      </s:c>
      <s:c r="T232" s="85" t="str">
        <s:f t="shared" si="5"/>
        <s:v/>
      </s:c>
      <s:c r="U232" s="85" t="str">
        <s:f>IF(OR(B232="",G232=""),"",ROUND(MAX(0,MIN(100,(G232-IF(J232="",'04_Настройки'!$B$14,J232))/(100-IF(J232="",'04_Настройки'!$B$14,J232))*100)),1))</s:f>
        <s:v/>
      </s:c>
      <s:c r="V232" s="85" t="str">
        <s:f t="shared" si="6"/>
        <s:v/>
      </s:c>
      <s:c r="W232" s="88" t="str">
        <s:f t="shared" si="7"/>
        <s:v/>
      </s:c>
      <s:c r="X232" s="85" t="str">
        <s:f>IF(B232="","",IF(W232&lt;'04_Настройки'!$B$26,"",ROUND((IF(ISBLANK(T232),0,T232*'04_Настройки'!$B$16)+IF(ISBLANK(U232),0,U232*'04_Настройки'!$B$17)+IF(ISBLANK(V232),0,V232*'04_Настройки'!$B$18)+IF(ISBLANK(M232),0,M232/5*100*'04_Настройки'!$B$19)+IF(ISBLANK(N232),0,N232/5*100*'04_Настройки'!$B$20))/(IF(ISBLANK(T232),0,'04_Настройки'!$B$16)+IF(ISBLANK(U232),0,'04_Настройки'!$B$17)+IF(ISBLANK(V232),0,'04_Настройки'!$B$18)+IF(ISBLANK(M232),0,'04_Настройки'!$B$19)+IF(ISBLANK(N232),0,'04_Настройки'!$B$20)),1)))</s:f>
        <s:v/>
      </s:c>
      <s:c r="Y232" s="77" t="str">
        <s:f>IF(B232="","",IF(ISBLANK(X232),"Недостаточно данных",IF(X232&gt;='04_Настройки'!$B$24,"Высокий",IF(X232&gt;='04_Настройки'!$B$25,"Средний","Низкий"))))</s:f>
        <s:v/>
      </s:c>
      <s:c r="Z232" s="80">
        <s:f t="shared" si="8"/>
        <s:v>222</s:v>
      </s:c>
      <s:c r="AA232" s="93" t="str">
        <s:f>IF(B232="","",IF(S232&gt;1,"Проверить и объединить дубли",IF(W232&lt;'04_Настройки'!$B$26,"Дополнить исходные данные",IF(AND(M232&lt;&gt;"",M232&lt;=2),"Проверить соответствие запросу и бизнесу",IF(AND(G232&lt;&gt;"",G232&lt;=IF(J232="",'04_Настройки'!$B$14,J232)),"Удерживать позицию и обновлять контент",IF(Y232="Высокий",IF(O232="","Создать или назначить посадочную страницу","Оптимизировать страницу и усилить содержание"),IF(Y232="Средний","Включить в контент-план","Наблюдать или отложить")))))))</s:f>
        <s:v/>
      </s:c>
    </s:row>
    <s:row r="233" ht="22.5" customHeight="1">
      <s:c r="A233" s="70" t="str">
        <s:f t="shared" si="1"/>
        <s:v/>
      </s:c>
      <s:c r="B233" s="71"/>
      <s:c r="C233" s="71"/>
      <s:c r="D233" s="71"/>
      <s:c r="E233" s="95"/>
      <s:c r="F233" s="77" t="str">
        <s:f>IF(ISBLANK(E233),"",IF(E233&gt;='04_Настройки'!$B$11,"ВЧ",IF(E233&gt;='04_Настройки'!$B$12,"СЧ","НЧ")))</s:f>
      </s:c>
      <s:c r="G233" s="78"/>
      <s:c r="H233" s="78"/>
      <s:c r="I233" s="80" t="str">
        <s:f t="shared" si="2"/>
        <s:v/>
      </s:c>
      <s:c r="J233" s="78"/>
      <s:c r="K233" s="81"/>
      <s:c r="L233" s="78"/>
      <s:c r="M233" s="78"/>
      <s:c r="N233" s="78"/>
      <s:c r="O233" s="83"/>
      <s:c r="P233" s="84"/>
      <s:c r="Q233" s="84"/>
      <s:c r="R233" s="77" t="str">
        <s:f t="shared" si="3"/>
        <s:v/>
      </s:c>
      <s:c r="S233" s="85" t="str">
        <s:f t="shared" si="4"/>
        <s:v/>
      </s:c>
      <s:c r="T233" s="85" t="str">
        <s:f t="shared" si="5"/>
        <s:v/>
      </s:c>
      <s:c r="U233" s="85" t="str">
        <s:f>IF(OR(B233="",G233=""),"",ROUND(MAX(0,MIN(100,(G233-IF(J233="",'04_Настройки'!$B$14,J233))/(100-IF(J233="",'04_Настройки'!$B$14,J233))*100)),1))</s:f>
        <s:v/>
      </s:c>
      <s:c r="V233" s="85" t="str">
        <s:f t="shared" si="6"/>
        <s:v/>
      </s:c>
      <s:c r="W233" s="88" t="str">
        <s:f t="shared" si="7"/>
        <s:v/>
      </s:c>
      <s:c r="X233" s="85" t="str">
        <s:f>IF(B233="","",IF(W233&lt;'04_Настройки'!$B$26,"",ROUND((IF(ISBLANK(T233),0,T233*'04_Настройки'!$B$16)+IF(ISBLANK(U233),0,U233*'04_Настройки'!$B$17)+IF(ISBLANK(V233),0,V233*'04_Настройки'!$B$18)+IF(ISBLANK(M233),0,M233/5*100*'04_Настройки'!$B$19)+IF(ISBLANK(N233),0,N233/5*100*'04_Настройки'!$B$20))/(IF(ISBLANK(T233),0,'04_Настройки'!$B$16)+IF(ISBLANK(U233),0,'04_Настройки'!$B$17)+IF(ISBLANK(V233),0,'04_Настройки'!$B$18)+IF(ISBLANK(M233),0,'04_Настройки'!$B$19)+IF(ISBLANK(N233),0,'04_Настройки'!$B$20)),1)))</s:f>
        <s:v/>
      </s:c>
      <s:c r="Y233" s="77" t="str">
        <s:f>IF(B233="","",IF(ISBLANK(X233),"Недостаточно данных",IF(X233&gt;='04_Настройки'!$B$24,"Высокий",IF(X233&gt;='04_Настройки'!$B$25,"Средний","Низкий"))))</s:f>
        <s:v/>
      </s:c>
      <s:c r="Z233" s="80">
        <s:f t="shared" si="8"/>
        <s:v>223</s:v>
      </s:c>
      <s:c r="AA233" s="93" t="str">
        <s:f>IF(B233="","",IF(S233&gt;1,"Проверить и объединить дубли",IF(W233&lt;'04_Настройки'!$B$26,"Дополнить исходные данные",IF(AND(M233&lt;&gt;"",M233&lt;=2),"Проверить соответствие запросу и бизнесу",IF(AND(G233&lt;&gt;"",G233&lt;=IF(J233="",'04_Настройки'!$B$14,J233)),"Удерживать позицию и обновлять контент",IF(Y233="Высокий",IF(O233="","Создать или назначить посадочную страницу","Оптимизировать страницу и усилить содержание"),IF(Y233="Средний","Включить в контент-план","Наблюдать или отложить")))))))</s:f>
        <s:v/>
      </s:c>
    </s:row>
    <s:row r="234" ht="22.5" customHeight="1">
      <s:c r="A234" s="70" t="str">
        <s:f t="shared" si="1"/>
        <s:v/>
      </s:c>
      <s:c r="B234" s="71"/>
      <s:c r="C234" s="71"/>
      <s:c r="D234" s="71"/>
      <s:c r="E234" s="95"/>
      <s:c r="F234" s="77" t="str">
        <s:f>IF(ISBLANK(E234),"",IF(E234&gt;='04_Настройки'!$B$11,"ВЧ",IF(E234&gt;='04_Настройки'!$B$12,"СЧ","НЧ")))</s:f>
      </s:c>
      <s:c r="G234" s="78"/>
      <s:c r="H234" s="78"/>
      <s:c r="I234" s="80" t="str">
        <s:f t="shared" si="2"/>
        <s:v/>
      </s:c>
      <s:c r="J234" s="78"/>
      <s:c r="K234" s="81"/>
      <s:c r="L234" s="78"/>
      <s:c r="M234" s="78"/>
      <s:c r="N234" s="78"/>
      <s:c r="O234" s="83"/>
      <s:c r="P234" s="84"/>
      <s:c r="Q234" s="84"/>
      <s:c r="R234" s="77" t="str">
        <s:f t="shared" si="3"/>
        <s:v/>
      </s:c>
      <s:c r="S234" s="85" t="str">
        <s:f t="shared" si="4"/>
        <s:v/>
      </s:c>
      <s:c r="T234" s="85" t="str">
        <s:f t="shared" si="5"/>
        <s:v/>
      </s:c>
      <s:c r="U234" s="85" t="str">
        <s:f>IF(OR(B234="",G234=""),"",ROUND(MAX(0,MIN(100,(G234-IF(J234="",'04_Настройки'!$B$14,J234))/(100-IF(J234="",'04_Настройки'!$B$14,J234))*100)),1))</s:f>
        <s:v/>
      </s:c>
      <s:c r="V234" s="85" t="str">
        <s:f t="shared" si="6"/>
        <s:v/>
      </s:c>
      <s:c r="W234" s="88" t="str">
        <s:f t="shared" si="7"/>
        <s:v/>
      </s:c>
      <s:c r="X234" s="85" t="str">
        <s:f>IF(B234="","",IF(W234&lt;'04_Настройки'!$B$26,"",ROUND((IF(ISBLANK(T234),0,T234*'04_Настройки'!$B$16)+IF(ISBLANK(U234),0,U234*'04_Настройки'!$B$17)+IF(ISBLANK(V234),0,V234*'04_Настройки'!$B$18)+IF(ISBLANK(M234),0,M234/5*100*'04_Настройки'!$B$19)+IF(ISBLANK(N234),0,N234/5*100*'04_Настройки'!$B$20))/(IF(ISBLANK(T234),0,'04_Настройки'!$B$16)+IF(ISBLANK(U234),0,'04_Настройки'!$B$17)+IF(ISBLANK(V234),0,'04_Настройки'!$B$18)+IF(ISBLANK(M234),0,'04_Настройки'!$B$19)+IF(ISBLANK(N234),0,'04_Настройки'!$B$20)),1)))</s:f>
        <s:v/>
      </s:c>
      <s:c r="Y234" s="77" t="str">
        <s:f>IF(B234="","",IF(ISBLANK(X234),"Недостаточно данных",IF(X234&gt;='04_Настройки'!$B$24,"Высокий",IF(X234&gt;='04_Настройки'!$B$25,"Средний","Низкий"))))</s:f>
        <s:v/>
      </s:c>
      <s:c r="Z234" s="80">
        <s:f t="shared" si="8"/>
        <s:v>224</s:v>
      </s:c>
      <s:c r="AA234" s="93" t="str">
        <s:f>IF(B234="","",IF(S234&gt;1,"Проверить и объединить дубли",IF(W234&lt;'04_Настройки'!$B$26,"Дополнить исходные данные",IF(AND(M234&lt;&gt;"",M234&lt;=2),"Проверить соответствие запросу и бизнесу",IF(AND(G234&lt;&gt;"",G234&lt;=IF(J234="",'04_Настройки'!$B$14,J234)),"Удерживать позицию и обновлять контент",IF(Y234="Высокий",IF(O234="","Создать или назначить посадочную страницу","Оптимизировать страницу и усилить содержание"),IF(Y234="Средний","Включить в контент-план","Наблюдать или отложить")))))))</s:f>
        <s:v/>
      </s:c>
    </s:row>
    <s:row r="235" ht="22.5" customHeight="1">
      <s:c r="A235" s="70" t="str">
        <s:f t="shared" si="1"/>
        <s:v/>
      </s:c>
      <s:c r="B235" s="71"/>
      <s:c r="C235" s="71"/>
      <s:c r="D235" s="71"/>
      <s:c r="E235" s="95"/>
      <s:c r="F235" s="77" t="str">
        <s:f>IF(ISBLANK(E235),"",IF(E235&gt;='04_Настройки'!$B$11,"ВЧ",IF(E235&gt;='04_Настройки'!$B$12,"СЧ","НЧ")))</s:f>
      </s:c>
      <s:c r="G235" s="78"/>
      <s:c r="H235" s="78"/>
      <s:c r="I235" s="80" t="str">
        <s:f t="shared" si="2"/>
        <s:v/>
      </s:c>
      <s:c r="J235" s="78"/>
      <s:c r="K235" s="81"/>
      <s:c r="L235" s="78"/>
      <s:c r="M235" s="78"/>
      <s:c r="N235" s="78"/>
      <s:c r="O235" s="83"/>
      <s:c r="P235" s="84"/>
      <s:c r="Q235" s="84"/>
      <s:c r="R235" s="77" t="str">
        <s:f t="shared" si="3"/>
        <s:v/>
      </s:c>
      <s:c r="S235" s="85" t="str">
        <s:f t="shared" si="4"/>
        <s:v/>
      </s:c>
      <s:c r="T235" s="85" t="str">
        <s:f t="shared" si="5"/>
        <s:v/>
      </s:c>
      <s:c r="U235" s="85" t="str">
        <s:f>IF(OR(B235="",G235=""),"",ROUND(MAX(0,MIN(100,(G235-IF(J235="",'04_Настройки'!$B$14,J235))/(100-IF(J235="",'04_Настройки'!$B$14,J235))*100)),1))</s:f>
        <s:v/>
      </s:c>
      <s:c r="V235" s="85" t="str">
        <s:f t="shared" si="6"/>
        <s:v/>
      </s:c>
      <s:c r="W235" s="88" t="str">
        <s:f t="shared" si="7"/>
        <s:v/>
      </s:c>
      <s:c r="X235" s="85" t="str">
        <s:f>IF(B235="","",IF(W235&lt;'04_Настройки'!$B$26,"",ROUND((IF(ISBLANK(T235),0,T235*'04_Настройки'!$B$16)+IF(ISBLANK(U235),0,U235*'04_Настройки'!$B$17)+IF(ISBLANK(V235),0,V235*'04_Настройки'!$B$18)+IF(ISBLANK(M235),0,M235/5*100*'04_Настройки'!$B$19)+IF(ISBLANK(N235),0,N235/5*100*'04_Настройки'!$B$20))/(IF(ISBLANK(T235),0,'04_Настройки'!$B$16)+IF(ISBLANK(U235),0,'04_Настройки'!$B$17)+IF(ISBLANK(V235),0,'04_Настройки'!$B$18)+IF(ISBLANK(M235),0,'04_Настройки'!$B$19)+IF(ISBLANK(N235),0,'04_Настройки'!$B$20)),1)))</s:f>
        <s:v/>
      </s:c>
      <s:c r="Y235" s="77" t="str">
        <s:f>IF(B235="","",IF(ISBLANK(X235),"Недостаточно данных",IF(X235&gt;='04_Настройки'!$B$24,"Высокий",IF(X235&gt;='04_Настройки'!$B$25,"Средний","Низкий"))))</s:f>
        <s:v/>
      </s:c>
      <s:c r="Z235" s="80">
        <s:f t="shared" si="8"/>
        <s:v>225</s:v>
      </s:c>
      <s:c r="AA235" s="93" t="str">
        <s:f>IF(B235="","",IF(S235&gt;1,"Проверить и объединить дубли",IF(W235&lt;'04_Настройки'!$B$26,"Дополнить исходные данные",IF(AND(M235&lt;&gt;"",M235&lt;=2),"Проверить соответствие запросу и бизнесу",IF(AND(G235&lt;&gt;"",G235&lt;=IF(J235="",'04_Настройки'!$B$14,J235)),"Удерживать позицию и обновлять контент",IF(Y235="Высокий",IF(O235="","Создать или назначить посадочную страницу","Оптимизировать страницу и усилить содержание"),IF(Y235="Средний","Включить в контент-план","Наблюдать или отложить")))))))</s:f>
        <s:v/>
      </s:c>
    </s:row>
    <s:row r="236" ht="22.5" customHeight="1">
      <s:c r="A236" s="70" t="str">
        <s:f t="shared" si="1"/>
        <s:v/>
      </s:c>
      <s:c r="B236" s="71"/>
      <s:c r="C236" s="71"/>
      <s:c r="D236" s="71"/>
      <s:c r="E236" s="95"/>
      <s:c r="F236" s="77" t="str">
        <s:f>IF(ISBLANK(E236),"",IF(E236&gt;='04_Настройки'!$B$11,"ВЧ",IF(E236&gt;='04_Настройки'!$B$12,"СЧ","НЧ")))</s:f>
      </s:c>
      <s:c r="G236" s="78"/>
      <s:c r="H236" s="78"/>
      <s:c r="I236" s="80" t="str">
        <s:f t="shared" si="2"/>
        <s:v/>
      </s:c>
      <s:c r="J236" s="78"/>
      <s:c r="K236" s="81"/>
      <s:c r="L236" s="78"/>
      <s:c r="M236" s="78"/>
      <s:c r="N236" s="78"/>
      <s:c r="O236" s="83"/>
      <s:c r="P236" s="84"/>
      <s:c r="Q236" s="84"/>
      <s:c r="R236" s="77" t="str">
        <s:f t="shared" si="3"/>
        <s:v/>
      </s:c>
      <s:c r="S236" s="85" t="str">
        <s:f t="shared" si="4"/>
        <s:v/>
      </s:c>
      <s:c r="T236" s="85" t="str">
        <s:f t="shared" si="5"/>
        <s:v/>
      </s:c>
      <s:c r="U236" s="85" t="str">
        <s:f>IF(OR(B236="",G236=""),"",ROUND(MAX(0,MIN(100,(G236-IF(J236="",'04_Настройки'!$B$14,J236))/(100-IF(J236="",'04_Настройки'!$B$14,J236))*100)),1))</s:f>
        <s:v/>
      </s:c>
      <s:c r="V236" s="85" t="str">
        <s:f t="shared" si="6"/>
        <s:v/>
      </s:c>
      <s:c r="W236" s="88" t="str">
        <s:f t="shared" si="7"/>
        <s:v/>
      </s:c>
      <s:c r="X236" s="85" t="str">
        <s:f>IF(B236="","",IF(W236&lt;'04_Настройки'!$B$26,"",ROUND((IF(ISBLANK(T236),0,T236*'04_Настройки'!$B$16)+IF(ISBLANK(U236),0,U236*'04_Настройки'!$B$17)+IF(ISBLANK(V236),0,V236*'04_Настройки'!$B$18)+IF(ISBLANK(M236),0,M236/5*100*'04_Настройки'!$B$19)+IF(ISBLANK(N236),0,N236/5*100*'04_Настройки'!$B$20))/(IF(ISBLANK(T236),0,'04_Настройки'!$B$16)+IF(ISBLANK(U236),0,'04_Настройки'!$B$17)+IF(ISBLANK(V236),0,'04_Настройки'!$B$18)+IF(ISBLANK(M236),0,'04_Настройки'!$B$19)+IF(ISBLANK(N236),0,'04_Настройки'!$B$20)),1)))</s:f>
        <s:v/>
      </s:c>
      <s:c r="Y236" s="77" t="str">
        <s:f>IF(B236="","",IF(ISBLANK(X236),"Недостаточно данных",IF(X236&gt;='04_Настройки'!$B$24,"Высокий",IF(X236&gt;='04_Настройки'!$B$25,"Средний","Низкий"))))</s:f>
        <s:v/>
      </s:c>
      <s:c r="Z236" s="80">
        <s:f t="shared" si="8"/>
        <s:v>226</s:v>
      </s:c>
      <s:c r="AA236" s="93" t="str">
        <s:f>IF(B236="","",IF(S236&gt;1,"Проверить и объединить дубли",IF(W236&lt;'04_Настройки'!$B$26,"Дополнить исходные данные",IF(AND(M236&lt;&gt;"",M236&lt;=2),"Проверить соответствие запросу и бизнесу",IF(AND(G236&lt;&gt;"",G236&lt;=IF(J236="",'04_Настройки'!$B$14,J236)),"Удерживать позицию и обновлять контент",IF(Y236="Высокий",IF(O236="","Создать или назначить посадочную страницу","Оптимизировать страницу и усилить содержание"),IF(Y236="Средний","Включить в контент-план","Наблюдать или отложить")))))))</s:f>
        <s:v/>
      </s:c>
    </s:row>
    <s:row r="237" ht="22.5" customHeight="1">
      <s:c r="A237" s="70" t="str">
        <s:f t="shared" si="1"/>
        <s:v/>
      </s:c>
      <s:c r="B237" s="71"/>
      <s:c r="C237" s="71"/>
      <s:c r="D237" s="71"/>
      <s:c r="E237" s="95"/>
      <s:c r="F237" s="77" t="str">
        <s:f>IF(ISBLANK(E237),"",IF(E237&gt;='04_Настройки'!$B$11,"ВЧ",IF(E237&gt;='04_Настройки'!$B$12,"СЧ","НЧ")))</s:f>
      </s:c>
      <s:c r="G237" s="78"/>
      <s:c r="H237" s="78"/>
      <s:c r="I237" s="80" t="str">
        <s:f t="shared" si="2"/>
        <s:v/>
      </s:c>
      <s:c r="J237" s="78"/>
      <s:c r="K237" s="81"/>
      <s:c r="L237" s="78"/>
      <s:c r="M237" s="78"/>
      <s:c r="N237" s="78"/>
      <s:c r="O237" s="83"/>
      <s:c r="P237" s="84"/>
      <s:c r="Q237" s="84"/>
      <s:c r="R237" s="77" t="str">
        <s:f t="shared" si="3"/>
        <s:v/>
      </s:c>
      <s:c r="S237" s="85" t="str">
        <s:f t="shared" si="4"/>
        <s:v/>
      </s:c>
      <s:c r="T237" s="85" t="str">
        <s:f t="shared" si="5"/>
        <s:v/>
      </s:c>
      <s:c r="U237" s="85" t="str">
        <s:f>IF(OR(B237="",G237=""),"",ROUND(MAX(0,MIN(100,(G237-IF(J237="",'04_Настройки'!$B$14,J237))/(100-IF(J237="",'04_Настройки'!$B$14,J237))*100)),1))</s:f>
        <s:v/>
      </s:c>
      <s:c r="V237" s="85" t="str">
        <s:f t="shared" si="6"/>
        <s:v/>
      </s:c>
      <s:c r="W237" s="88" t="str">
        <s:f t="shared" si="7"/>
        <s:v/>
      </s:c>
      <s:c r="X237" s="85" t="str">
        <s:f>IF(B237="","",IF(W237&lt;'04_Настройки'!$B$26,"",ROUND((IF(ISBLANK(T237),0,T237*'04_Настройки'!$B$16)+IF(ISBLANK(U237),0,U237*'04_Настройки'!$B$17)+IF(ISBLANK(V237),0,V237*'04_Настройки'!$B$18)+IF(ISBLANK(M237),0,M237/5*100*'04_Настройки'!$B$19)+IF(ISBLANK(N237),0,N237/5*100*'04_Настройки'!$B$20))/(IF(ISBLANK(T237),0,'04_Настройки'!$B$16)+IF(ISBLANK(U237),0,'04_Настройки'!$B$17)+IF(ISBLANK(V237),0,'04_Настройки'!$B$18)+IF(ISBLANK(M237),0,'04_Настройки'!$B$19)+IF(ISBLANK(N237),0,'04_Настройки'!$B$20)),1)))</s:f>
        <s:v/>
      </s:c>
      <s:c r="Y237" s="77" t="str">
        <s:f>IF(B237="","",IF(ISBLANK(X237),"Недостаточно данных",IF(X237&gt;='04_Настройки'!$B$24,"Высокий",IF(X237&gt;='04_Настройки'!$B$25,"Средний","Низкий"))))</s:f>
        <s:v/>
      </s:c>
      <s:c r="Z237" s="80">
        <s:f t="shared" si="8"/>
        <s:v>227</s:v>
      </s:c>
      <s:c r="AA237" s="93" t="str">
        <s:f>IF(B237="","",IF(S237&gt;1,"Проверить и объединить дубли",IF(W237&lt;'04_Настройки'!$B$26,"Дополнить исходные данные",IF(AND(M237&lt;&gt;"",M237&lt;=2),"Проверить соответствие запросу и бизнесу",IF(AND(G237&lt;&gt;"",G237&lt;=IF(J237="",'04_Настройки'!$B$14,J237)),"Удерживать позицию и обновлять контент",IF(Y237="Высокий",IF(O237="","Создать или назначить посадочную страницу","Оптимизировать страницу и усилить содержание"),IF(Y237="Средний","Включить в контент-план","Наблюдать или отложить")))))))</s:f>
        <s:v/>
      </s:c>
    </s:row>
    <s:row r="238" ht="22.5" customHeight="1">
      <s:c r="A238" s="70" t="str">
        <s:f t="shared" si="1"/>
        <s:v/>
      </s:c>
      <s:c r="B238" s="71"/>
      <s:c r="C238" s="71"/>
      <s:c r="D238" s="71"/>
      <s:c r="E238" s="95"/>
      <s:c r="F238" s="77" t="str">
        <s:f>IF(ISBLANK(E238),"",IF(E238&gt;='04_Настройки'!$B$11,"ВЧ",IF(E238&gt;='04_Настройки'!$B$12,"СЧ","НЧ")))</s:f>
      </s:c>
      <s:c r="G238" s="78"/>
      <s:c r="H238" s="78"/>
      <s:c r="I238" s="80" t="str">
        <s:f t="shared" si="2"/>
        <s:v/>
      </s:c>
      <s:c r="J238" s="78"/>
      <s:c r="K238" s="81"/>
      <s:c r="L238" s="78"/>
      <s:c r="M238" s="78"/>
      <s:c r="N238" s="78"/>
      <s:c r="O238" s="83"/>
      <s:c r="P238" s="84"/>
      <s:c r="Q238" s="84"/>
      <s:c r="R238" s="77" t="str">
        <s:f t="shared" si="3"/>
        <s:v/>
      </s:c>
      <s:c r="S238" s="85" t="str">
        <s:f t="shared" si="4"/>
        <s:v/>
      </s:c>
      <s:c r="T238" s="85" t="str">
        <s:f t="shared" si="5"/>
        <s:v/>
      </s:c>
      <s:c r="U238" s="85" t="str">
        <s:f>IF(OR(B238="",G238=""),"",ROUND(MAX(0,MIN(100,(G238-IF(J238="",'04_Настройки'!$B$14,J238))/(100-IF(J238="",'04_Настройки'!$B$14,J238))*100)),1))</s:f>
        <s:v/>
      </s:c>
      <s:c r="V238" s="85" t="str">
        <s:f t="shared" si="6"/>
        <s:v/>
      </s:c>
      <s:c r="W238" s="88" t="str">
        <s:f t="shared" si="7"/>
        <s:v/>
      </s:c>
      <s:c r="X238" s="85" t="str">
        <s:f>IF(B238="","",IF(W238&lt;'04_Настройки'!$B$26,"",ROUND((IF(ISBLANK(T238),0,T238*'04_Настройки'!$B$16)+IF(ISBLANK(U238),0,U238*'04_Настройки'!$B$17)+IF(ISBLANK(V238),0,V238*'04_Настройки'!$B$18)+IF(ISBLANK(M238),0,M238/5*100*'04_Настройки'!$B$19)+IF(ISBLANK(N238),0,N238/5*100*'04_Настройки'!$B$20))/(IF(ISBLANK(T238),0,'04_Настройки'!$B$16)+IF(ISBLANK(U238),0,'04_Настройки'!$B$17)+IF(ISBLANK(V238),0,'04_Настройки'!$B$18)+IF(ISBLANK(M238),0,'04_Настройки'!$B$19)+IF(ISBLANK(N238),0,'04_Настройки'!$B$20)),1)))</s:f>
        <s:v/>
      </s:c>
      <s:c r="Y238" s="77" t="str">
        <s:f>IF(B238="","",IF(ISBLANK(X238),"Недостаточно данных",IF(X238&gt;='04_Настройки'!$B$24,"Высокий",IF(X238&gt;='04_Настройки'!$B$25,"Средний","Низкий"))))</s:f>
        <s:v/>
      </s:c>
      <s:c r="Z238" s="80">
        <s:f t="shared" si="8"/>
        <s:v>228</s:v>
      </s:c>
      <s:c r="AA238" s="93" t="str">
        <s:f>IF(B238="","",IF(S238&gt;1,"Проверить и объединить дубли",IF(W238&lt;'04_Настройки'!$B$26,"Дополнить исходные данные",IF(AND(M238&lt;&gt;"",M238&lt;=2),"Проверить соответствие запросу и бизнесу",IF(AND(G238&lt;&gt;"",G238&lt;=IF(J238="",'04_Настройки'!$B$14,J238)),"Удерживать позицию и обновлять контент",IF(Y238="Высокий",IF(O238="","Создать или назначить посадочную страницу","Оптимизировать страницу и усилить содержание"),IF(Y238="Средний","Включить в контент-план","Наблюдать или отложить")))))))</s:f>
        <s:v/>
      </s:c>
    </s:row>
    <s:row r="239" ht="22.5" customHeight="1">
      <s:c r="A239" s="70" t="str">
        <s:f t="shared" si="1"/>
        <s:v/>
      </s:c>
      <s:c r="B239" s="71"/>
      <s:c r="C239" s="71"/>
      <s:c r="D239" s="71"/>
      <s:c r="E239" s="95"/>
      <s:c r="F239" s="77" t="str">
        <s:f>IF(ISBLANK(E239),"",IF(E239&gt;='04_Настройки'!$B$11,"ВЧ",IF(E239&gt;='04_Настройки'!$B$12,"СЧ","НЧ")))</s:f>
      </s:c>
      <s:c r="G239" s="78"/>
      <s:c r="H239" s="78"/>
      <s:c r="I239" s="80" t="str">
        <s:f t="shared" si="2"/>
        <s:v/>
      </s:c>
      <s:c r="J239" s="78"/>
      <s:c r="K239" s="81"/>
      <s:c r="L239" s="78"/>
      <s:c r="M239" s="78"/>
      <s:c r="N239" s="78"/>
      <s:c r="O239" s="83"/>
      <s:c r="P239" s="84"/>
      <s:c r="Q239" s="84"/>
      <s:c r="R239" s="77" t="str">
        <s:f t="shared" si="3"/>
        <s:v/>
      </s:c>
      <s:c r="S239" s="85" t="str">
        <s:f t="shared" si="4"/>
        <s:v/>
      </s:c>
      <s:c r="T239" s="85" t="str">
        <s:f t="shared" si="5"/>
        <s:v/>
      </s:c>
      <s:c r="U239" s="85" t="str">
        <s:f>IF(OR(B239="",G239=""),"",ROUND(MAX(0,MIN(100,(G239-IF(J239="",'04_Настройки'!$B$14,J239))/(100-IF(J239="",'04_Настройки'!$B$14,J239))*100)),1))</s:f>
        <s:v/>
      </s:c>
      <s:c r="V239" s="85" t="str">
        <s:f t="shared" si="6"/>
        <s:v/>
      </s:c>
      <s:c r="W239" s="88" t="str">
        <s:f t="shared" si="7"/>
        <s:v/>
      </s:c>
      <s:c r="X239" s="85" t="str">
        <s:f>IF(B239="","",IF(W239&lt;'04_Настройки'!$B$26,"",ROUND((IF(ISBLANK(T239),0,T239*'04_Настройки'!$B$16)+IF(ISBLANK(U239),0,U239*'04_Настройки'!$B$17)+IF(ISBLANK(V239),0,V239*'04_Настройки'!$B$18)+IF(ISBLANK(M239),0,M239/5*100*'04_Настройки'!$B$19)+IF(ISBLANK(N239),0,N239/5*100*'04_Настройки'!$B$20))/(IF(ISBLANK(T239),0,'04_Настройки'!$B$16)+IF(ISBLANK(U239),0,'04_Настройки'!$B$17)+IF(ISBLANK(V239),0,'04_Настройки'!$B$18)+IF(ISBLANK(M239),0,'04_Настройки'!$B$19)+IF(ISBLANK(N239),0,'04_Настройки'!$B$20)),1)))</s:f>
        <s:v/>
      </s:c>
      <s:c r="Y239" s="77" t="str">
        <s:f>IF(B239="","",IF(ISBLANK(X239),"Недостаточно данных",IF(X239&gt;='04_Настройки'!$B$24,"Высокий",IF(X239&gt;='04_Настройки'!$B$25,"Средний","Низкий"))))</s:f>
        <s:v/>
      </s:c>
      <s:c r="Z239" s="80">
        <s:f t="shared" si="8"/>
        <s:v>229</s:v>
      </s:c>
      <s:c r="AA239" s="93" t="str">
        <s:f>IF(B239="","",IF(S239&gt;1,"Проверить и объединить дубли",IF(W239&lt;'04_Настройки'!$B$26,"Дополнить исходные данные",IF(AND(M239&lt;&gt;"",M239&lt;=2),"Проверить соответствие запросу и бизнесу",IF(AND(G239&lt;&gt;"",G239&lt;=IF(J239="",'04_Настройки'!$B$14,J239)),"Удерживать позицию и обновлять контент",IF(Y239="Высокий",IF(O239="","Создать или назначить посадочную страницу","Оптимизировать страницу и усилить содержание"),IF(Y239="Средний","Включить в контент-план","Наблюдать или отложить")))))))</s:f>
        <s:v/>
      </s:c>
    </s:row>
    <s:row r="240" ht="22.5" customHeight="1">
      <s:c r="A240" s="70" t="str">
        <s:f t="shared" si="1"/>
        <s:v/>
      </s:c>
      <s:c r="B240" s="71"/>
      <s:c r="C240" s="71"/>
      <s:c r="D240" s="71"/>
      <s:c r="E240" s="95"/>
      <s:c r="F240" s="77" t="str">
        <s:f>IF(ISBLANK(E240),"",IF(E240&gt;='04_Настройки'!$B$11,"ВЧ",IF(E240&gt;='04_Настройки'!$B$12,"СЧ","НЧ")))</s:f>
      </s:c>
      <s:c r="G240" s="78"/>
      <s:c r="H240" s="78"/>
      <s:c r="I240" s="80" t="str">
        <s:f t="shared" si="2"/>
        <s:v/>
      </s:c>
      <s:c r="J240" s="78"/>
      <s:c r="K240" s="81"/>
      <s:c r="L240" s="78"/>
      <s:c r="M240" s="78"/>
      <s:c r="N240" s="78"/>
      <s:c r="O240" s="83"/>
      <s:c r="P240" s="84"/>
      <s:c r="Q240" s="84"/>
      <s:c r="R240" s="77" t="str">
        <s:f t="shared" si="3"/>
        <s:v/>
      </s:c>
      <s:c r="S240" s="85" t="str">
        <s:f t="shared" si="4"/>
        <s:v/>
      </s:c>
      <s:c r="T240" s="85" t="str">
        <s:f t="shared" si="5"/>
        <s:v/>
      </s:c>
      <s:c r="U240" s="85" t="str">
        <s:f>IF(OR(B240="",G240=""),"",ROUND(MAX(0,MIN(100,(G240-IF(J240="",'04_Настройки'!$B$14,J240))/(100-IF(J240="",'04_Настройки'!$B$14,J240))*100)),1))</s:f>
        <s:v/>
      </s:c>
      <s:c r="V240" s="85" t="str">
        <s:f t="shared" si="6"/>
        <s:v/>
      </s:c>
      <s:c r="W240" s="88" t="str">
        <s:f t="shared" si="7"/>
        <s:v/>
      </s:c>
      <s:c r="X240" s="85" t="str">
        <s:f>IF(B240="","",IF(W240&lt;'04_Настройки'!$B$26,"",ROUND((IF(ISBLANK(T240),0,T240*'04_Настройки'!$B$16)+IF(ISBLANK(U240),0,U240*'04_Настройки'!$B$17)+IF(ISBLANK(V240),0,V240*'04_Настройки'!$B$18)+IF(ISBLANK(M240),0,M240/5*100*'04_Настройки'!$B$19)+IF(ISBLANK(N240),0,N240/5*100*'04_Настройки'!$B$20))/(IF(ISBLANK(T240),0,'04_Настройки'!$B$16)+IF(ISBLANK(U240),0,'04_Настройки'!$B$17)+IF(ISBLANK(V240),0,'04_Настройки'!$B$18)+IF(ISBLANK(M240),0,'04_Настройки'!$B$19)+IF(ISBLANK(N240),0,'04_Настройки'!$B$20)),1)))</s:f>
        <s:v/>
      </s:c>
      <s:c r="Y240" s="77" t="str">
        <s:f>IF(B240="","",IF(ISBLANK(X240),"Недостаточно данных",IF(X240&gt;='04_Настройки'!$B$24,"Высокий",IF(X240&gt;='04_Настройки'!$B$25,"Средний","Низкий"))))</s:f>
        <s:v/>
      </s:c>
      <s:c r="Z240" s="80">
        <s:f t="shared" si="8"/>
        <s:v>230</s:v>
      </s:c>
      <s:c r="AA240" s="93" t="str">
        <s:f>IF(B240="","",IF(S240&gt;1,"Проверить и объединить дубли",IF(W240&lt;'04_Настройки'!$B$26,"Дополнить исходные данные",IF(AND(M240&lt;&gt;"",M240&lt;=2),"Проверить соответствие запросу и бизнесу",IF(AND(G240&lt;&gt;"",G240&lt;=IF(J240="",'04_Настройки'!$B$14,J240)),"Удерживать позицию и обновлять контент",IF(Y240="Высокий",IF(O240="","Создать или назначить посадочную страницу","Оптимизировать страницу и усилить содержание"),IF(Y240="Средний","Включить в контент-план","Наблюдать или отложить")))))))</s:f>
        <s:v/>
      </s:c>
    </s:row>
    <s:row r="241" ht="22.5" customHeight="1">
      <s:c r="A241" s="70" t="str">
        <s:f t="shared" si="1"/>
        <s:v/>
      </s:c>
      <s:c r="B241" s="71"/>
      <s:c r="C241" s="71"/>
      <s:c r="D241" s="71"/>
      <s:c r="E241" s="95"/>
      <s:c r="F241" s="77" t="str">
        <s:f>IF(ISBLANK(E241),"",IF(E241&gt;='04_Настройки'!$B$11,"ВЧ",IF(E241&gt;='04_Настройки'!$B$12,"СЧ","НЧ")))</s:f>
      </s:c>
      <s:c r="G241" s="78"/>
      <s:c r="H241" s="78"/>
      <s:c r="I241" s="80" t="str">
        <s:f t="shared" si="2"/>
        <s:v/>
      </s:c>
      <s:c r="J241" s="78"/>
      <s:c r="K241" s="81"/>
      <s:c r="L241" s="78"/>
      <s:c r="M241" s="78"/>
      <s:c r="N241" s="78"/>
      <s:c r="O241" s="83"/>
      <s:c r="P241" s="84"/>
      <s:c r="Q241" s="84"/>
      <s:c r="R241" s="77" t="str">
        <s:f t="shared" si="3"/>
        <s:v/>
      </s:c>
      <s:c r="S241" s="85" t="str">
        <s:f t="shared" si="4"/>
        <s:v/>
      </s:c>
      <s:c r="T241" s="85" t="str">
        <s:f t="shared" si="5"/>
        <s:v/>
      </s:c>
      <s:c r="U241" s="85" t="str">
        <s:f>IF(OR(B241="",G241=""),"",ROUND(MAX(0,MIN(100,(G241-IF(J241="",'04_Настройки'!$B$14,J241))/(100-IF(J241="",'04_Настройки'!$B$14,J241))*100)),1))</s:f>
        <s:v/>
      </s:c>
      <s:c r="V241" s="85" t="str">
        <s:f t="shared" si="6"/>
        <s:v/>
      </s:c>
      <s:c r="W241" s="88" t="str">
        <s:f t="shared" si="7"/>
        <s:v/>
      </s:c>
      <s:c r="X241" s="85" t="str">
        <s:f>IF(B241="","",IF(W241&lt;'04_Настройки'!$B$26,"",ROUND((IF(ISBLANK(T241),0,T241*'04_Настройки'!$B$16)+IF(ISBLANK(U241),0,U241*'04_Настройки'!$B$17)+IF(ISBLANK(V241),0,V241*'04_Настройки'!$B$18)+IF(ISBLANK(M241),0,M241/5*100*'04_Настройки'!$B$19)+IF(ISBLANK(N241),0,N241/5*100*'04_Настройки'!$B$20))/(IF(ISBLANK(T241),0,'04_Настройки'!$B$16)+IF(ISBLANK(U241),0,'04_Настройки'!$B$17)+IF(ISBLANK(V241),0,'04_Настройки'!$B$18)+IF(ISBLANK(M241),0,'04_Настройки'!$B$19)+IF(ISBLANK(N241),0,'04_Настройки'!$B$20)),1)))</s:f>
        <s:v/>
      </s:c>
      <s:c r="Y241" s="77" t="str">
        <s:f>IF(B241="","",IF(ISBLANK(X241),"Недостаточно данных",IF(X241&gt;='04_Настройки'!$B$24,"Высокий",IF(X241&gt;='04_Настройки'!$B$25,"Средний","Низкий"))))</s:f>
        <s:v/>
      </s:c>
      <s:c r="Z241" s="80">
        <s:f t="shared" si="8"/>
        <s:v>231</s:v>
      </s:c>
      <s:c r="AA241" s="93" t="str">
        <s:f>IF(B241="","",IF(S241&gt;1,"Проверить и объединить дубли",IF(W241&lt;'04_Настройки'!$B$26,"Дополнить исходные данные",IF(AND(M241&lt;&gt;"",M241&lt;=2),"Проверить соответствие запросу и бизнесу",IF(AND(G241&lt;&gt;"",G241&lt;=IF(J241="",'04_Настройки'!$B$14,J241)),"Удерживать позицию и обновлять контент",IF(Y241="Высокий",IF(O241="","Создать или назначить посадочную страницу","Оптимизировать страницу и усилить содержание"),IF(Y241="Средний","Включить в контент-план","Наблюдать или отложить")))))))</s:f>
        <s:v/>
      </s:c>
    </s:row>
    <s:row r="242" ht="22.5" customHeight="1">
      <s:c r="A242" s="70" t="str">
        <s:f t="shared" si="1"/>
        <s:v/>
      </s:c>
      <s:c r="B242" s="71"/>
      <s:c r="C242" s="71"/>
      <s:c r="D242" s="71"/>
      <s:c r="E242" s="95"/>
      <s:c r="F242" s="77" t="str">
        <s:f>IF(ISBLANK(E242),"",IF(E242&gt;='04_Настройки'!$B$11,"ВЧ",IF(E242&gt;='04_Настройки'!$B$12,"СЧ","НЧ")))</s:f>
      </s:c>
      <s:c r="G242" s="78"/>
      <s:c r="H242" s="78"/>
      <s:c r="I242" s="80" t="str">
        <s:f t="shared" si="2"/>
        <s:v/>
      </s:c>
      <s:c r="J242" s="78"/>
      <s:c r="K242" s="81"/>
      <s:c r="L242" s="78"/>
      <s:c r="M242" s="78"/>
      <s:c r="N242" s="78"/>
      <s:c r="O242" s="83"/>
      <s:c r="P242" s="84"/>
      <s:c r="Q242" s="84"/>
      <s:c r="R242" s="77" t="str">
        <s:f t="shared" si="3"/>
        <s:v/>
      </s:c>
      <s:c r="S242" s="85" t="str">
        <s:f t="shared" si="4"/>
        <s:v/>
      </s:c>
      <s:c r="T242" s="85" t="str">
        <s:f t="shared" si="5"/>
        <s:v/>
      </s:c>
      <s:c r="U242" s="85" t="str">
        <s:f>IF(OR(B242="",G242=""),"",ROUND(MAX(0,MIN(100,(G242-IF(J242="",'04_Настройки'!$B$14,J242))/(100-IF(J242="",'04_Настройки'!$B$14,J242))*100)),1))</s:f>
        <s:v/>
      </s:c>
      <s:c r="V242" s="85" t="str">
        <s:f t="shared" si="6"/>
        <s:v/>
      </s:c>
      <s:c r="W242" s="88" t="str">
        <s:f t="shared" si="7"/>
        <s:v/>
      </s:c>
      <s:c r="X242" s="85" t="str">
        <s:f>IF(B242="","",IF(W242&lt;'04_Настройки'!$B$26,"",ROUND((IF(ISBLANK(T242),0,T242*'04_Настройки'!$B$16)+IF(ISBLANK(U242),0,U242*'04_Настройки'!$B$17)+IF(ISBLANK(V242),0,V242*'04_Настройки'!$B$18)+IF(ISBLANK(M242),0,M242/5*100*'04_Настройки'!$B$19)+IF(ISBLANK(N242),0,N242/5*100*'04_Настройки'!$B$20))/(IF(ISBLANK(T242),0,'04_Настройки'!$B$16)+IF(ISBLANK(U242),0,'04_Настройки'!$B$17)+IF(ISBLANK(V242),0,'04_Настройки'!$B$18)+IF(ISBLANK(M242),0,'04_Настройки'!$B$19)+IF(ISBLANK(N242),0,'04_Настройки'!$B$20)),1)))</s:f>
        <s:v/>
      </s:c>
      <s:c r="Y242" s="77" t="str">
        <s:f>IF(B242="","",IF(ISBLANK(X242),"Недостаточно данных",IF(X242&gt;='04_Настройки'!$B$24,"Высокий",IF(X242&gt;='04_Настройки'!$B$25,"Средний","Низкий"))))</s:f>
        <s:v/>
      </s:c>
      <s:c r="Z242" s="80">
        <s:f t="shared" si="8"/>
        <s:v>232</s:v>
      </s:c>
      <s:c r="AA242" s="93" t="str">
        <s:f>IF(B242="","",IF(S242&gt;1,"Проверить и объединить дубли",IF(W242&lt;'04_Настройки'!$B$26,"Дополнить исходные данные",IF(AND(M242&lt;&gt;"",M242&lt;=2),"Проверить соответствие запросу и бизнесу",IF(AND(G242&lt;&gt;"",G242&lt;=IF(J242="",'04_Настройки'!$B$14,J242)),"Удерживать позицию и обновлять контент",IF(Y242="Высокий",IF(O242="","Создать или назначить посадочную страницу","Оптимизировать страницу и усилить содержание"),IF(Y242="Средний","Включить в контент-план","Наблюдать или отложить")))))))</s:f>
        <s:v/>
      </s:c>
    </s:row>
    <s:row r="243" ht="22.5" customHeight="1">
      <s:c r="A243" s="70" t="str">
        <s:f t="shared" si="1"/>
        <s:v/>
      </s:c>
      <s:c r="B243" s="71"/>
      <s:c r="C243" s="71"/>
      <s:c r="D243" s="71"/>
      <s:c r="E243" s="95"/>
      <s:c r="F243" s="77" t="str">
        <s:f>IF(ISBLANK(E243),"",IF(E243&gt;='04_Настройки'!$B$11,"ВЧ",IF(E243&gt;='04_Настройки'!$B$12,"СЧ","НЧ")))</s:f>
      </s:c>
      <s:c r="G243" s="78"/>
      <s:c r="H243" s="78"/>
      <s:c r="I243" s="80" t="str">
        <s:f t="shared" si="2"/>
        <s:v/>
      </s:c>
      <s:c r="J243" s="78"/>
      <s:c r="K243" s="81"/>
      <s:c r="L243" s="78"/>
      <s:c r="M243" s="78"/>
      <s:c r="N243" s="78"/>
      <s:c r="O243" s="83"/>
      <s:c r="P243" s="84"/>
      <s:c r="Q243" s="84"/>
      <s:c r="R243" s="77" t="str">
        <s:f t="shared" si="3"/>
        <s:v/>
      </s:c>
      <s:c r="S243" s="85" t="str">
        <s:f t="shared" si="4"/>
        <s:v/>
      </s:c>
      <s:c r="T243" s="85" t="str">
        <s:f t="shared" si="5"/>
        <s:v/>
      </s:c>
      <s:c r="U243" s="85" t="str">
        <s:f>IF(OR(B243="",G243=""),"",ROUND(MAX(0,MIN(100,(G243-IF(J243="",'04_Настройки'!$B$14,J243))/(100-IF(J243="",'04_Настройки'!$B$14,J243))*100)),1))</s:f>
        <s:v/>
      </s:c>
      <s:c r="V243" s="85" t="str">
        <s:f t="shared" si="6"/>
        <s:v/>
      </s:c>
      <s:c r="W243" s="88" t="str">
        <s:f t="shared" si="7"/>
        <s:v/>
      </s:c>
      <s:c r="X243" s="85" t="str">
        <s:f>IF(B243="","",IF(W243&lt;'04_Настройки'!$B$26,"",ROUND((IF(ISBLANK(T243),0,T243*'04_Настройки'!$B$16)+IF(ISBLANK(U243),0,U243*'04_Настройки'!$B$17)+IF(ISBLANK(V243),0,V243*'04_Настройки'!$B$18)+IF(ISBLANK(M243),0,M243/5*100*'04_Настройки'!$B$19)+IF(ISBLANK(N243),0,N243/5*100*'04_Настройки'!$B$20))/(IF(ISBLANK(T243),0,'04_Настройки'!$B$16)+IF(ISBLANK(U243),0,'04_Настройки'!$B$17)+IF(ISBLANK(V243),0,'04_Настройки'!$B$18)+IF(ISBLANK(M243),0,'04_Настройки'!$B$19)+IF(ISBLANK(N243),0,'04_Настройки'!$B$20)),1)))</s:f>
        <s:v/>
      </s:c>
      <s:c r="Y243" s="77" t="str">
        <s:f>IF(B243="","",IF(ISBLANK(X243),"Недостаточно данных",IF(X243&gt;='04_Настройки'!$B$24,"Высокий",IF(X243&gt;='04_Настройки'!$B$25,"Средний","Низкий"))))</s:f>
        <s:v/>
      </s:c>
      <s:c r="Z243" s="80">
        <s:f t="shared" si="8"/>
        <s:v>233</s:v>
      </s:c>
      <s:c r="AA243" s="93" t="str">
        <s:f>IF(B243="","",IF(S243&gt;1,"Проверить и объединить дубли",IF(W243&lt;'04_Настройки'!$B$26,"Дополнить исходные данные",IF(AND(M243&lt;&gt;"",M243&lt;=2),"Проверить соответствие запросу и бизнесу",IF(AND(G243&lt;&gt;"",G243&lt;=IF(J243="",'04_Настройки'!$B$14,J243)),"Удерживать позицию и обновлять контент",IF(Y243="Высокий",IF(O243="","Создать или назначить посадочную страницу","Оптимизировать страницу и усилить содержание"),IF(Y243="Средний","Включить в контент-план","Наблюдать или отложить")))))))</s:f>
        <s:v/>
      </s:c>
    </s:row>
    <s:row r="244" ht="22.5" customHeight="1">
      <s:c r="A244" s="70" t="str">
        <s:f t="shared" si="1"/>
        <s:v/>
      </s:c>
      <s:c r="B244" s="71"/>
      <s:c r="C244" s="71"/>
      <s:c r="D244" s="71"/>
      <s:c r="E244" s="95"/>
      <s:c r="F244" s="77" t="str">
        <s:f>IF(ISBLANK(E244),"",IF(E244&gt;='04_Настройки'!$B$11,"ВЧ",IF(E244&gt;='04_Настройки'!$B$12,"СЧ","НЧ")))</s:f>
      </s:c>
      <s:c r="G244" s="78"/>
      <s:c r="H244" s="78"/>
      <s:c r="I244" s="80" t="str">
        <s:f t="shared" si="2"/>
        <s:v/>
      </s:c>
      <s:c r="J244" s="78"/>
      <s:c r="K244" s="81"/>
      <s:c r="L244" s="78"/>
      <s:c r="M244" s="78"/>
      <s:c r="N244" s="78"/>
      <s:c r="O244" s="83"/>
      <s:c r="P244" s="84"/>
      <s:c r="Q244" s="84"/>
      <s:c r="R244" s="77" t="str">
        <s:f t="shared" si="3"/>
        <s:v/>
      </s:c>
      <s:c r="S244" s="85" t="str">
        <s:f t="shared" si="4"/>
        <s:v/>
      </s:c>
      <s:c r="T244" s="85" t="str">
        <s:f t="shared" si="5"/>
        <s:v/>
      </s:c>
      <s:c r="U244" s="85" t="str">
        <s:f>IF(OR(B244="",G244=""),"",ROUND(MAX(0,MIN(100,(G244-IF(J244="",'04_Настройки'!$B$14,J244))/(100-IF(J244="",'04_Настройки'!$B$14,J244))*100)),1))</s:f>
        <s:v/>
      </s:c>
      <s:c r="V244" s="85" t="str">
        <s:f t="shared" si="6"/>
        <s:v/>
      </s:c>
      <s:c r="W244" s="88" t="str">
        <s:f t="shared" si="7"/>
        <s:v/>
      </s:c>
      <s:c r="X244" s="85" t="str">
        <s:f>IF(B244="","",IF(W244&lt;'04_Настройки'!$B$26,"",ROUND((IF(ISBLANK(T244),0,T244*'04_Настройки'!$B$16)+IF(ISBLANK(U244),0,U244*'04_Настройки'!$B$17)+IF(ISBLANK(V244),0,V244*'04_Настройки'!$B$18)+IF(ISBLANK(M244),0,M244/5*100*'04_Настройки'!$B$19)+IF(ISBLANK(N244),0,N244/5*100*'04_Настройки'!$B$20))/(IF(ISBLANK(T244),0,'04_Настройки'!$B$16)+IF(ISBLANK(U244),0,'04_Настройки'!$B$17)+IF(ISBLANK(V244),0,'04_Настройки'!$B$18)+IF(ISBLANK(M244),0,'04_Настройки'!$B$19)+IF(ISBLANK(N244),0,'04_Настройки'!$B$20)),1)))</s:f>
        <s:v/>
      </s:c>
      <s:c r="Y244" s="77" t="str">
        <s:f>IF(B244="","",IF(ISBLANK(X244),"Недостаточно данных",IF(X244&gt;='04_Настройки'!$B$24,"Высокий",IF(X244&gt;='04_Настройки'!$B$25,"Средний","Низкий"))))</s:f>
        <s:v/>
      </s:c>
      <s:c r="Z244" s="80">
        <s:f t="shared" si="8"/>
        <s:v>234</s:v>
      </s:c>
      <s:c r="AA244" s="93" t="str">
        <s:f>IF(B244="","",IF(S244&gt;1,"Проверить и объединить дубли",IF(W244&lt;'04_Настройки'!$B$26,"Дополнить исходные данные",IF(AND(M244&lt;&gt;"",M244&lt;=2),"Проверить соответствие запросу и бизнесу",IF(AND(G244&lt;&gt;"",G244&lt;=IF(J244="",'04_Настройки'!$B$14,J244)),"Удерживать позицию и обновлять контент",IF(Y244="Высокий",IF(O244="","Создать или назначить посадочную страницу","Оптимизировать страницу и усилить содержание"),IF(Y244="Средний","Включить в контент-план","Наблюдать или отложить")))))))</s:f>
        <s:v/>
      </s:c>
    </s:row>
    <s:row r="245" ht="22.5" customHeight="1">
      <s:c r="A245" s="70" t="str">
        <s:f t="shared" si="1"/>
        <s:v/>
      </s:c>
      <s:c r="B245" s="71"/>
      <s:c r="C245" s="71"/>
      <s:c r="D245" s="71"/>
      <s:c r="E245" s="95"/>
      <s:c r="F245" s="77" t="str">
        <s:f>IF(ISBLANK(E245),"",IF(E245&gt;='04_Настройки'!$B$11,"ВЧ",IF(E245&gt;='04_Настройки'!$B$12,"СЧ","НЧ")))</s:f>
      </s:c>
      <s:c r="G245" s="78"/>
      <s:c r="H245" s="78"/>
      <s:c r="I245" s="80" t="str">
        <s:f t="shared" si="2"/>
        <s:v/>
      </s:c>
      <s:c r="J245" s="78"/>
      <s:c r="K245" s="81"/>
      <s:c r="L245" s="78"/>
      <s:c r="M245" s="78"/>
      <s:c r="N245" s="78"/>
      <s:c r="O245" s="83"/>
      <s:c r="P245" s="84"/>
      <s:c r="Q245" s="84"/>
      <s:c r="R245" s="77" t="str">
        <s:f t="shared" si="3"/>
        <s:v/>
      </s:c>
      <s:c r="S245" s="85" t="str">
        <s:f t="shared" si="4"/>
        <s:v/>
      </s:c>
      <s:c r="T245" s="85" t="str">
        <s:f t="shared" si="5"/>
        <s:v/>
      </s:c>
      <s:c r="U245" s="85" t="str">
        <s:f>IF(OR(B245="",G245=""),"",ROUND(MAX(0,MIN(100,(G245-IF(J245="",'04_Настройки'!$B$14,J245))/(100-IF(J245="",'04_Настройки'!$B$14,J245))*100)),1))</s:f>
        <s:v/>
      </s:c>
      <s:c r="V245" s="85" t="str">
        <s:f t="shared" si="6"/>
        <s:v/>
      </s:c>
      <s:c r="W245" s="88" t="str">
        <s:f t="shared" si="7"/>
        <s:v/>
      </s:c>
      <s:c r="X245" s="85" t="str">
        <s:f>IF(B245="","",IF(W245&lt;'04_Настройки'!$B$26,"",ROUND((IF(ISBLANK(T245),0,T245*'04_Настройки'!$B$16)+IF(ISBLANK(U245),0,U245*'04_Настройки'!$B$17)+IF(ISBLANK(V245),0,V245*'04_Настройки'!$B$18)+IF(ISBLANK(M245),0,M245/5*100*'04_Настройки'!$B$19)+IF(ISBLANK(N245),0,N245/5*100*'04_Настройки'!$B$20))/(IF(ISBLANK(T245),0,'04_Настройки'!$B$16)+IF(ISBLANK(U245),0,'04_Настройки'!$B$17)+IF(ISBLANK(V245),0,'04_Настройки'!$B$18)+IF(ISBLANK(M245),0,'04_Настройки'!$B$19)+IF(ISBLANK(N245),0,'04_Настройки'!$B$20)),1)))</s:f>
        <s:v/>
      </s:c>
      <s:c r="Y245" s="77" t="str">
        <s:f>IF(B245="","",IF(ISBLANK(X245),"Недостаточно данных",IF(X245&gt;='04_Настройки'!$B$24,"Высокий",IF(X245&gt;='04_Настройки'!$B$25,"Средний","Низкий"))))</s:f>
        <s:v/>
      </s:c>
      <s:c r="Z245" s="80">
        <s:f t="shared" si="8"/>
        <s:v>235</s:v>
      </s:c>
      <s:c r="AA245" s="93" t="str">
        <s:f>IF(B245="","",IF(S245&gt;1,"Проверить и объединить дубли",IF(W245&lt;'04_Настройки'!$B$26,"Дополнить исходные данные",IF(AND(M245&lt;&gt;"",M245&lt;=2),"Проверить соответствие запросу и бизнесу",IF(AND(G245&lt;&gt;"",G245&lt;=IF(J245="",'04_Настройки'!$B$14,J245)),"Удерживать позицию и обновлять контент",IF(Y245="Высокий",IF(O245="","Создать или назначить посадочную страницу","Оптимизировать страницу и усилить содержание"),IF(Y245="Средний","Включить в контент-план","Наблюдать или отложить")))))))</s:f>
        <s:v/>
      </s:c>
    </s:row>
    <s:row r="246" ht="22.5" customHeight="1">
      <s:c r="A246" s="70" t="str">
        <s:f t="shared" si="1"/>
        <s:v/>
      </s:c>
      <s:c r="B246" s="71"/>
      <s:c r="C246" s="71"/>
      <s:c r="D246" s="71"/>
      <s:c r="E246" s="95"/>
      <s:c r="F246" s="77" t="str">
        <s:f>IF(ISBLANK(E246),"",IF(E246&gt;='04_Настройки'!$B$11,"ВЧ",IF(E246&gt;='04_Настройки'!$B$12,"СЧ","НЧ")))</s:f>
      </s:c>
      <s:c r="G246" s="78"/>
      <s:c r="H246" s="78"/>
      <s:c r="I246" s="80" t="str">
        <s:f t="shared" si="2"/>
        <s:v/>
      </s:c>
      <s:c r="J246" s="78"/>
      <s:c r="K246" s="81"/>
      <s:c r="L246" s="78"/>
      <s:c r="M246" s="78"/>
      <s:c r="N246" s="78"/>
      <s:c r="O246" s="83"/>
      <s:c r="P246" s="84"/>
      <s:c r="Q246" s="84"/>
      <s:c r="R246" s="77" t="str">
        <s:f t="shared" si="3"/>
        <s:v/>
      </s:c>
      <s:c r="S246" s="85" t="str">
        <s:f t="shared" si="4"/>
        <s:v/>
      </s:c>
      <s:c r="T246" s="85" t="str">
        <s:f t="shared" si="5"/>
        <s:v/>
      </s:c>
      <s:c r="U246" s="85" t="str">
        <s:f>IF(OR(B246="",G246=""),"",ROUND(MAX(0,MIN(100,(G246-IF(J246="",'04_Настройки'!$B$14,J246))/(100-IF(J246="",'04_Настройки'!$B$14,J246))*100)),1))</s:f>
        <s:v/>
      </s:c>
      <s:c r="V246" s="85" t="str">
        <s:f t="shared" si="6"/>
        <s:v/>
      </s:c>
      <s:c r="W246" s="88" t="str">
        <s:f t="shared" si="7"/>
        <s:v/>
      </s:c>
      <s:c r="X246" s="85" t="str">
        <s:f>IF(B246="","",IF(W246&lt;'04_Настройки'!$B$26,"",ROUND((IF(ISBLANK(T246),0,T246*'04_Настройки'!$B$16)+IF(ISBLANK(U246),0,U246*'04_Настройки'!$B$17)+IF(ISBLANK(V246),0,V246*'04_Настройки'!$B$18)+IF(ISBLANK(M246),0,M246/5*100*'04_Настройки'!$B$19)+IF(ISBLANK(N246),0,N246/5*100*'04_Настройки'!$B$20))/(IF(ISBLANK(T246),0,'04_Настройки'!$B$16)+IF(ISBLANK(U246),0,'04_Настройки'!$B$17)+IF(ISBLANK(V246),0,'04_Настройки'!$B$18)+IF(ISBLANK(M246),0,'04_Настройки'!$B$19)+IF(ISBLANK(N246),0,'04_Настройки'!$B$20)),1)))</s:f>
        <s:v/>
      </s:c>
      <s:c r="Y246" s="77" t="str">
        <s:f>IF(B246="","",IF(ISBLANK(X246),"Недостаточно данных",IF(X246&gt;='04_Настройки'!$B$24,"Высокий",IF(X246&gt;='04_Настройки'!$B$25,"Средний","Низкий"))))</s:f>
        <s:v/>
      </s:c>
      <s:c r="Z246" s="80">
        <s:f t="shared" si="8"/>
        <s:v>236</s:v>
      </s:c>
      <s:c r="AA246" s="93" t="str">
        <s:f>IF(B246="","",IF(S246&gt;1,"Проверить и объединить дубли",IF(W246&lt;'04_Настройки'!$B$26,"Дополнить исходные данные",IF(AND(M246&lt;&gt;"",M246&lt;=2),"Проверить соответствие запросу и бизнесу",IF(AND(G246&lt;&gt;"",G246&lt;=IF(J246="",'04_Настройки'!$B$14,J246)),"Удерживать позицию и обновлять контент",IF(Y246="Высокий",IF(O246="","Создать или назначить посадочную страницу","Оптимизировать страницу и усилить содержание"),IF(Y246="Средний","Включить в контент-план","Наблюдать или отложить")))))))</s:f>
        <s:v/>
      </s:c>
    </s:row>
    <s:row r="247" ht="22.5" customHeight="1">
      <s:c r="A247" s="70" t="str">
        <s:f t="shared" si="1"/>
        <s:v/>
      </s:c>
      <s:c r="B247" s="71"/>
      <s:c r="C247" s="71"/>
      <s:c r="D247" s="71"/>
      <s:c r="E247" s="95"/>
      <s:c r="F247" s="77" t="str">
        <s:f>IF(ISBLANK(E247),"",IF(E247&gt;='04_Настройки'!$B$11,"ВЧ",IF(E247&gt;='04_Настройки'!$B$12,"СЧ","НЧ")))</s:f>
      </s:c>
      <s:c r="G247" s="78"/>
      <s:c r="H247" s="78"/>
      <s:c r="I247" s="80" t="str">
        <s:f t="shared" si="2"/>
        <s:v/>
      </s:c>
      <s:c r="J247" s="78"/>
      <s:c r="K247" s="81"/>
      <s:c r="L247" s="78"/>
      <s:c r="M247" s="78"/>
      <s:c r="N247" s="78"/>
      <s:c r="O247" s="83"/>
      <s:c r="P247" s="84"/>
      <s:c r="Q247" s="84"/>
      <s:c r="R247" s="77" t="str">
        <s:f t="shared" si="3"/>
        <s:v/>
      </s:c>
      <s:c r="S247" s="85" t="str">
        <s:f t="shared" si="4"/>
        <s:v/>
      </s:c>
      <s:c r="T247" s="85" t="str">
        <s:f t="shared" si="5"/>
        <s:v/>
      </s:c>
      <s:c r="U247" s="85" t="str">
        <s:f>IF(OR(B247="",G247=""),"",ROUND(MAX(0,MIN(100,(G247-IF(J247="",'04_Настройки'!$B$14,J247))/(100-IF(J247="",'04_Настройки'!$B$14,J247))*100)),1))</s:f>
        <s:v/>
      </s:c>
      <s:c r="V247" s="85" t="str">
        <s:f t="shared" si="6"/>
        <s:v/>
      </s:c>
      <s:c r="W247" s="88" t="str">
        <s:f t="shared" si="7"/>
        <s:v/>
      </s:c>
      <s:c r="X247" s="85" t="str">
        <s:f>IF(B247="","",IF(W247&lt;'04_Настройки'!$B$26,"",ROUND((IF(ISBLANK(T247),0,T247*'04_Настройки'!$B$16)+IF(ISBLANK(U247),0,U247*'04_Настройки'!$B$17)+IF(ISBLANK(V247),0,V247*'04_Настройки'!$B$18)+IF(ISBLANK(M247),0,M247/5*100*'04_Настройки'!$B$19)+IF(ISBLANK(N247),0,N247/5*100*'04_Настройки'!$B$20))/(IF(ISBLANK(T247),0,'04_Настройки'!$B$16)+IF(ISBLANK(U247),0,'04_Настройки'!$B$17)+IF(ISBLANK(V247),0,'04_Настройки'!$B$18)+IF(ISBLANK(M247),0,'04_Настройки'!$B$19)+IF(ISBLANK(N247),0,'04_Настройки'!$B$20)),1)))</s:f>
        <s:v/>
      </s:c>
      <s:c r="Y247" s="77" t="str">
        <s:f>IF(B247="","",IF(ISBLANK(X247),"Недостаточно данных",IF(X247&gt;='04_Настройки'!$B$24,"Высокий",IF(X247&gt;='04_Настройки'!$B$25,"Средний","Низкий"))))</s:f>
        <s:v/>
      </s:c>
      <s:c r="Z247" s="80">
        <s:f t="shared" si="8"/>
        <s:v>237</s:v>
      </s:c>
      <s:c r="AA247" s="93" t="str">
        <s:f>IF(B247="","",IF(S247&gt;1,"Проверить и объединить дубли",IF(W247&lt;'04_Настройки'!$B$26,"Дополнить исходные данные",IF(AND(M247&lt;&gt;"",M247&lt;=2),"Проверить соответствие запросу и бизнесу",IF(AND(G247&lt;&gt;"",G247&lt;=IF(J247="",'04_Настройки'!$B$14,J247)),"Удерживать позицию и обновлять контент",IF(Y247="Высокий",IF(O247="","Создать или назначить посадочную страницу","Оптимизировать страницу и усилить содержание"),IF(Y247="Средний","Включить в контент-план","Наблюдать или отложить")))))))</s:f>
        <s:v/>
      </s:c>
    </s:row>
    <s:row r="248" ht="22.5" customHeight="1">
      <s:c r="A248" s="70" t="str">
        <s:f t="shared" si="1"/>
        <s:v/>
      </s:c>
      <s:c r="B248" s="71"/>
      <s:c r="C248" s="71"/>
      <s:c r="D248" s="71"/>
      <s:c r="E248" s="95"/>
      <s:c r="F248" s="77" t="str">
        <s:f>IF(ISBLANK(E248),"",IF(E248&gt;='04_Настройки'!$B$11,"ВЧ",IF(E248&gt;='04_Настройки'!$B$12,"СЧ","НЧ")))</s:f>
      </s:c>
      <s:c r="G248" s="78"/>
      <s:c r="H248" s="78"/>
      <s:c r="I248" s="80" t="str">
        <s:f t="shared" si="2"/>
        <s:v/>
      </s:c>
      <s:c r="J248" s="78"/>
      <s:c r="K248" s="81"/>
      <s:c r="L248" s="78"/>
      <s:c r="M248" s="78"/>
      <s:c r="N248" s="78"/>
      <s:c r="O248" s="83"/>
      <s:c r="P248" s="84"/>
      <s:c r="Q248" s="84"/>
      <s:c r="R248" s="77" t="str">
        <s:f t="shared" si="3"/>
        <s:v/>
      </s:c>
      <s:c r="S248" s="85" t="str">
        <s:f t="shared" si="4"/>
        <s:v/>
      </s:c>
      <s:c r="T248" s="85" t="str">
        <s:f t="shared" si="5"/>
        <s:v/>
      </s:c>
      <s:c r="U248" s="85" t="str">
        <s:f>IF(OR(B248="",G248=""),"",ROUND(MAX(0,MIN(100,(G248-IF(J248="",'04_Настройки'!$B$14,J248))/(100-IF(J248="",'04_Настройки'!$B$14,J248))*100)),1))</s:f>
        <s:v/>
      </s:c>
      <s:c r="V248" s="85" t="str">
        <s:f t="shared" si="6"/>
        <s:v/>
      </s:c>
      <s:c r="W248" s="88" t="str">
        <s:f t="shared" si="7"/>
        <s:v/>
      </s:c>
      <s:c r="X248" s="85" t="str">
        <s:f>IF(B248="","",IF(W248&lt;'04_Настройки'!$B$26,"",ROUND((IF(ISBLANK(T248),0,T248*'04_Настройки'!$B$16)+IF(ISBLANK(U248),0,U248*'04_Настройки'!$B$17)+IF(ISBLANK(V248),0,V248*'04_Настройки'!$B$18)+IF(ISBLANK(M248),0,M248/5*100*'04_Настройки'!$B$19)+IF(ISBLANK(N248),0,N248/5*100*'04_Настройки'!$B$20))/(IF(ISBLANK(T248),0,'04_Настройки'!$B$16)+IF(ISBLANK(U248),0,'04_Настройки'!$B$17)+IF(ISBLANK(V248),0,'04_Настройки'!$B$18)+IF(ISBLANK(M248),0,'04_Настройки'!$B$19)+IF(ISBLANK(N248),0,'04_Настройки'!$B$20)),1)))</s:f>
        <s:v/>
      </s:c>
      <s:c r="Y248" s="77" t="str">
        <s:f>IF(B248="","",IF(ISBLANK(X248),"Недостаточно данных",IF(X248&gt;='04_Настройки'!$B$24,"Высокий",IF(X248&gt;='04_Настройки'!$B$25,"Средний","Низкий"))))</s:f>
        <s:v/>
      </s:c>
      <s:c r="Z248" s="80">
        <s:f t="shared" si="8"/>
        <s:v>238</s:v>
      </s:c>
      <s:c r="AA248" s="93" t="str">
        <s:f>IF(B248="","",IF(S248&gt;1,"Проверить и объединить дубли",IF(W248&lt;'04_Настройки'!$B$26,"Дополнить исходные данные",IF(AND(M248&lt;&gt;"",M248&lt;=2),"Проверить соответствие запросу и бизнесу",IF(AND(G248&lt;&gt;"",G248&lt;=IF(J248="",'04_Настройки'!$B$14,J248)),"Удерживать позицию и обновлять контент",IF(Y248="Высокий",IF(O248="","Создать или назначить посадочную страницу","Оптимизировать страницу и усилить содержание"),IF(Y248="Средний","Включить в контент-план","Наблюдать или отложить")))))))</s:f>
        <s:v/>
      </s:c>
    </s:row>
    <s:row r="249" ht="22.5" customHeight="1">
      <s:c r="A249" s="70" t="str">
        <s:f t="shared" si="1"/>
        <s:v/>
      </s:c>
      <s:c r="B249" s="71"/>
      <s:c r="C249" s="71"/>
      <s:c r="D249" s="71"/>
      <s:c r="E249" s="95"/>
      <s:c r="F249" s="77" t="str">
        <s:f>IF(ISBLANK(E249),"",IF(E249&gt;='04_Настройки'!$B$11,"ВЧ",IF(E249&gt;='04_Настройки'!$B$12,"СЧ","НЧ")))</s:f>
      </s:c>
      <s:c r="G249" s="78"/>
      <s:c r="H249" s="78"/>
      <s:c r="I249" s="80" t="str">
        <s:f t="shared" si="2"/>
        <s:v/>
      </s:c>
      <s:c r="J249" s="78"/>
      <s:c r="K249" s="81"/>
      <s:c r="L249" s="78"/>
      <s:c r="M249" s="78"/>
      <s:c r="N249" s="78"/>
      <s:c r="O249" s="83"/>
      <s:c r="P249" s="84"/>
      <s:c r="Q249" s="84"/>
      <s:c r="R249" s="77" t="str">
        <s:f t="shared" si="3"/>
        <s:v/>
      </s:c>
      <s:c r="S249" s="85" t="str">
        <s:f t="shared" si="4"/>
        <s:v/>
      </s:c>
      <s:c r="T249" s="85" t="str">
        <s:f t="shared" si="5"/>
        <s:v/>
      </s:c>
      <s:c r="U249" s="85" t="str">
        <s:f>IF(OR(B249="",G249=""),"",ROUND(MAX(0,MIN(100,(G249-IF(J249="",'04_Настройки'!$B$14,J249))/(100-IF(J249="",'04_Настройки'!$B$14,J249))*100)),1))</s:f>
        <s:v/>
      </s:c>
      <s:c r="V249" s="85" t="str">
        <s:f t="shared" si="6"/>
        <s:v/>
      </s:c>
      <s:c r="W249" s="88" t="str">
        <s:f t="shared" si="7"/>
        <s:v/>
      </s:c>
      <s:c r="X249" s="85" t="str">
        <s:f>IF(B249="","",IF(W249&lt;'04_Настройки'!$B$26,"",ROUND((IF(ISBLANK(T249),0,T249*'04_Настройки'!$B$16)+IF(ISBLANK(U249),0,U249*'04_Настройки'!$B$17)+IF(ISBLANK(V249),0,V249*'04_Настройки'!$B$18)+IF(ISBLANK(M249),0,M249/5*100*'04_Настройки'!$B$19)+IF(ISBLANK(N249),0,N249/5*100*'04_Настройки'!$B$20))/(IF(ISBLANK(T249),0,'04_Настройки'!$B$16)+IF(ISBLANK(U249),0,'04_Настройки'!$B$17)+IF(ISBLANK(V249),0,'04_Настройки'!$B$18)+IF(ISBLANK(M249),0,'04_Настройки'!$B$19)+IF(ISBLANK(N249),0,'04_Настройки'!$B$20)),1)))</s:f>
        <s:v/>
      </s:c>
      <s:c r="Y249" s="77" t="str">
        <s:f>IF(B249="","",IF(ISBLANK(X249),"Недостаточно данных",IF(X249&gt;='04_Настройки'!$B$24,"Высокий",IF(X249&gt;='04_Настройки'!$B$25,"Средний","Низкий"))))</s:f>
        <s:v/>
      </s:c>
      <s:c r="Z249" s="80">
        <s:f t="shared" si="8"/>
        <s:v>239</s:v>
      </s:c>
      <s:c r="AA249" s="93" t="str">
        <s:f>IF(B249="","",IF(S249&gt;1,"Проверить и объединить дубли",IF(W249&lt;'04_Настройки'!$B$26,"Дополнить исходные данные",IF(AND(M249&lt;&gt;"",M249&lt;=2),"Проверить соответствие запросу и бизнесу",IF(AND(G249&lt;&gt;"",G249&lt;=IF(J249="",'04_Настройки'!$B$14,J249)),"Удерживать позицию и обновлять контент",IF(Y249="Высокий",IF(O249="","Создать или назначить посадочную страницу","Оптимизировать страницу и усилить содержание"),IF(Y249="Средний","Включить в контент-план","Наблюдать или отложить")))))))</s:f>
        <s:v/>
      </s:c>
    </s:row>
    <s:row r="250" ht="22.5" customHeight="1">
      <s:c r="A250" s="70" t="str">
        <s:f t="shared" si="1"/>
        <s:v/>
      </s:c>
      <s:c r="B250" s="71"/>
      <s:c r="C250" s="71"/>
      <s:c r="D250" s="71"/>
      <s:c r="E250" s="95"/>
      <s:c r="F250" s="77" t="str">
        <s:f>IF(ISBLANK(E250),"",IF(E250&gt;='04_Настройки'!$B$11,"ВЧ",IF(E250&gt;='04_Настройки'!$B$12,"СЧ","НЧ")))</s:f>
      </s:c>
      <s:c r="G250" s="78"/>
      <s:c r="H250" s="78"/>
      <s:c r="I250" s="80" t="str">
        <s:f t="shared" si="2"/>
        <s:v/>
      </s:c>
      <s:c r="J250" s="78"/>
      <s:c r="K250" s="81"/>
      <s:c r="L250" s="78"/>
      <s:c r="M250" s="78"/>
      <s:c r="N250" s="78"/>
      <s:c r="O250" s="83"/>
      <s:c r="P250" s="84"/>
      <s:c r="Q250" s="84"/>
      <s:c r="R250" s="77" t="str">
        <s:f t="shared" si="3"/>
        <s:v/>
      </s:c>
      <s:c r="S250" s="85" t="str">
        <s:f t="shared" si="4"/>
        <s:v/>
      </s:c>
      <s:c r="T250" s="85" t="str">
        <s:f t="shared" si="5"/>
        <s:v/>
      </s:c>
      <s:c r="U250" s="85" t="str">
        <s:f>IF(OR(B250="",G250=""),"",ROUND(MAX(0,MIN(100,(G250-IF(J250="",'04_Настройки'!$B$14,J250))/(100-IF(J250="",'04_Настройки'!$B$14,J250))*100)),1))</s:f>
        <s:v/>
      </s:c>
      <s:c r="V250" s="85" t="str">
        <s:f t="shared" si="6"/>
        <s:v/>
      </s:c>
      <s:c r="W250" s="88" t="str">
        <s:f t="shared" si="7"/>
        <s:v/>
      </s:c>
      <s:c r="X250" s="85" t="str">
        <s:f>IF(B250="","",IF(W250&lt;'04_Настройки'!$B$26,"",ROUND((IF(ISBLANK(T250),0,T250*'04_Настройки'!$B$16)+IF(ISBLANK(U250),0,U250*'04_Настройки'!$B$17)+IF(ISBLANK(V250),0,V250*'04_Настройки'!$B$18)+IF(ISBLANK(M250),0,M250/5*100*'04_Настройки'!$B$19)+IF(ISBLANK(N250),0,N250/5*100*'04_Настройки'!$B$20))/(IF(ISBLANK(T250),0,'04_Настройки'!$B$16)+IF(ISBLANK(U250),0,'04_Настройки'!$B$17)+IF(ISBLANK(V250),0,'04_Настройки'!$B$18)+IF(ISBLANK(M250),0,'04_Настройки'!$B$19)+IF(ISBLANK(N250),0,'04_Настройки'!$B$20)),1)))</s:f>
        <s:v/>
      </s:c>
      <s:c r="Y250" s="77" t="str">
        <s:f>IF(B250="","",IF(ISBLANK(X250),"Недостаточно данных",IF(X250&gt;='04_Настройки'!$B$24,"Высокий",IF(X250&gt;='04_Настройки'!$B$25,"Средний","Низкий"))))</s:f>
        <s:v/>
      </s:c>
      <s:c r="Z250" s="80">
        <s:f t="shared" si="8"/>
        <s:v>240</s:v>
      </s:c>
      <s:c r="AA250" s="93" t="str">
        <s:f>IF(B250="","",IF(S250&gt;1,"Проверить и объединить дубли",IF(W250&lt;'04_Настройки'!$B$26,"Дополнить исходные данные",IF(AND(M250&lt;&gt;"",M250&lt;=2),"Проверить соответствие запросу и бизнесу",IF(AND(G250&lt;&gt;"",G250&lt;=IF(J250="",'04_Настройки'!$B$14,J250)),"Удерживать позицию и обновлять контент",IF(Y250="Высокий",IF(O250="","Создать или назначить посадочную страницу","Оптимизировать страницу и усилить содержание"),IF(Y250="Средний","Включить в контент-план","Наблюдать или отложить")))))))</s:f>
        <s:v/>
      </s:c>
    </s:row>
    <s:row r="251" ht="22.5" customHeight="1">
      <s:c r="A251" s="70" t="str">
        <s:f t="shared" si="1"/>
        <s:v/>
      </s:c>
      <s:c r="B251" s="71"/>
      <s:c r="C251" s="71"/>
      <s:c r="D251" s="71"/>
      <s:c r="E251" s="95"/>
      <s:c r="F251" s="77" t="str">
        <s:f>IF(ISBLANK(E251),"",IF(E251&gt;='04_Настройки'!$B$11,"ВЧ",IF(E251&gt;='04_Настройки'!$B$12,"СЧ","НЧ")))</s:f>
      </s:c>
      <s:c r="G251" s="78"/>
      <s:c r="H251" s="78"/>
      <s:c r="I251" s="80" t="str">
        <s:f t="shared" si="2"/>
        <s:v/>
      </s:c>
      <s:c r="J251" s="78"/>
      <s:c r="K251" s="81"/>
      <s:c r="L251" s="78"/>
      <s:c r="M251" s="78"/>
      <s:c r="N251" s="78"/>
      <s:c r="O251" s="83"/>
      <s:c r="P251" s="84"/>
      <s:c r="Q251" s="84"/>
      <s:c r="R251" s="77" t="str">
        <s:f t="shared" si="3"/>
        <s:v/>
      </s:c>
      <s:c r="S251" s="85" t="str">
        <s:f t="shared" si="4"/>
        <s:v/>
      </s:c>
      <s:c r="T251" s="85" t="str">
        <s:f t="shared" si="5"/>
        <s:v/>
      </s:c>
      <s:c r="U251" s="85" t="str">
        <s:f>IF(OR(B251="",G251=""),"",ROUND(MAX(0,MIN(100,(G251-IF(J251="",'04_Настройки'!$B$14,J251))/(100-IF(J251="",'04_Настройки'!$B$14,J251))*100)),1))</s:f>
        <s:v/>
      </s:c>
      <s:c r="V251" s="85" t="str">
        <s:f t="shared" si="6"/>
        <s:v/>
      </s:c>
      <s:c r="W251" s="88" t="str">
        <s:f t="shared" si="7"/>
        <s:v/>
      </s:c>
      <s:c r="X251" s="85" t="str">
        <s:f>IF(B251="","",IF(W251&lt;'04_Настройки'!$B$26,"",ROUND((IF(ISBLANK(T251),0,T251*'04_Настройки'!$B$16)+IF(ISBLANK(U251),0,U251*'04_Настройки'!$B$17)+IF(ISBLANK(V251),0,V251*'04_Настройки'!$B$18)+IF(ISBLANK(M251),0,M251/5*100*'04_Настройки'!$B$19)+IF(ISBLANK(N251),0,N251/5*100*'04_Настройки'!$B$20))/(IF(ISBLANK(T251),0,'04_Настройки'!$B$16)+IF(ISBLANK(U251),0,'04_Настройки'!$B$17)+IF(ISBLANK(V251),0,'04_Настройки'!$B$18)+IF(ISBLANK(M251),0,'04_Настройки'!$B$19)+IF(ISBLANK(N251),0,'04_Настройки'!$B$20)),1)))</s:f>
        <s:v/>
      </s:c>
      <s:c r="Y251" s="77" t="str">
        <s:f>IF(B251="","",IF(ISBLANK(X251),"Недостаточно данных",IF(X251&gt;='04_Настройки'!$B$24,"Высокий",IF(X251&gt;='04_Настройки'!$B$25,"Средний","Низкий"))))</s:f>
        <s:v/>
      </s:c>
      <s:c r="Z251" s="80">
        <s:f t="shared" si="8"/>
        <s:v>241</s:v>
      </s:c>
      <s:c r="AA251" s="93" t="str">
        <s:f>IF(B251="","",IF(S251&gt;1,"Проверить и объединить дубли",IF(W251&lt;'04_Настройки'!$B$26,"Дополнить исходные данные",IF(AND(M251&lt;&gt;"",M251&lt;=2),"Проверить соответствие запросу и бизнесу",IF(AND(G251&lt;&gt;"",G251&lt;=IF(J251="",'04_Настройки'!$B$14,J251)),"Удерживать позицию и обновлять контент",IF(Y251="Высокий",IF(O251="","Создать или назначить посадочную страницу","Оптимизировать страницу и усилить содержание"),IF(Y251="Средний","Включить в контент-план","Наблюдать или отложить")))))))</s:f>
        <s:v/>
      </s:c>
    </s:row>
    <s:row r="252" ht="22.5" customHeight="1">
      <s:c r="A252" s="70" t="str">
        <s:f t="shared" si="1"/>
        <s:v/>
      </s:c>
      <s:c r="B252" s="71"/>
      <s:c r="C252" s="71"/>
      <s:c r="D252" s="71"/>
      <s:c r="E252" s="95"/>
      <s:c r="F252" s="77" t="str">
        <s:f>IF(ISBLANK(E252),"",IF(E252&gt;='04_Настройки'!$B$11,"ВЧ",IF(E252&gt;='04_Настройки'!$B$12,"СЧ","НЧ")))</s:f>
      </s:c>
      <s:c r="G252" s="78"/>
      <s:c r="H252" s="78"/>
      <s:c r="I252" s="80" t="str">
        <s:f t="shared" si="2"/>
        <s:v/>
      </s:c>
      <s:c r="J252" s="78"/>
      <s:c r="K252" s="81"/>
      <s:c r="L252" s="78"/>
      <s:c r="M252" s="78"/>
      <s:c r="N252" s="78"/>
      <s:c r="O252" s="83"/>
      <s:c r="P252" s="84"/>
      <s:c r="Q252" s="84"/>
      <s:c r="R252" s="77" t="str">
        <s:f t="shared" si="3"/>
        <s:v/>
      </s:c>
      <s:c r="S252" s="85" t="str">
        <s:f t="shared" si="4"/>
        <s:v/>
      </s:c>
      <s:c r="T252" s="85" t="str">
        <s:f t="shared" si="5"/>
        <s:v/>
      </s:c>
      <s:c r="U252" s="85" t="str">
        <s:f>IF(OR(B252="",G252=""),"",ROUND(MAX(0,MIN(100,(G252-IF(J252="",'04_Настройки'!$B$14,J252))/(100-IF(J252="",'04_Настройки'!$B$14,J252))*100)),1))</s:f>
        <s:v/>
      </s:c>
      <s:c r="V252" s="85" t="str">
        <s:f t="shared" si="6"/>
        <s:v/>
      </s:c>
      <s:c r="W252" s="88" t="str">
        <s:f t="shared" si="7"/>
        <s:v/>
      </s:c>
      <s:c r="X252" s="85" t="str">
        <s:f>IF(B252="","",IF(W252&lt;'04_Настройки'!$B$26,"",ROUND((IF(ISBLANK(T252),0,T252*'04_Настройки'!$B$16)+IF(ISBLANK(U252),0,U252*'04_Настройки'!$B$17)+IF(ISBLANK(V252),0,V252*'04_Настройки'!$B$18)+IF(ISBLANK(M252),0,M252/5*100*'04_Настройки'!$B$19)+IF(ISBLANK(N252),0,N252/5*100*'04_Настройки'!$B$20))/(IF(ISBLANK(T252),0,'04_Настройки'!$B$16)+IF(ISBLANK(U252),0,'04_Настройки'!$B$17)+IF(ISBLANK(V252),0,'04_Настройки'!$B$18)+IF(ISBLANK(M252),0,'04_Настройки'!$B$19)+IF(ISBLANK(N252),0,'04_Настройки'!$B$20)),1)))</s:f>
        <s:v/>
      </s:c>
      <s:c r="Y252" s="77" t="str">
        <s:f>IF(B252="","",IF(ISBLANK(X252),"Недостаточно данных",IF(X252&gt;='04_Настройки'!$B$24,"Высокий",IF(X252&gt;='04_Настройки'!$B$25,"Средний","Низкий"))))</s:f>
        <s:v/>
      </s:c>
      <s:c r="Z252" s="80">
        <s:f t="shared" si="8"/>
        <s:v>242</s:v>
      </s:c>
      <s:c r="AA252" s="93" t="str">
        <s:f>IF(B252="","",IF(S252&gt;1,"Проверить и объединить дубли",IF(W252&lt;'04_Настройки'!$B$26,"Дополнить исходные данные",IF(AND(M252&lt;&gt;"",M252&lt;=2),"Проверить соответствие запросу и бизнесу",IF(AND(G252&lt;&gt;"",G252&lt;=IF(J252="",'04_Настройки'!$B$14,J252)),"Удерживать позицию и обновлять контент",IF(Y252="Высокий",IF(O252="","Создать или назначить посадочную страницу","Оптимизировать страницу и усилить содержание"),IF(Y252="Средний","Включить в контент-план","Наблюдать или отложить")))))))</s:f>
        <s:v/>
      </s:c>
    </s:row>
    <s:row r="253" ht="22.5" customHeight="1">
      <s:c r="A253" s="70" t="str">
        <s:f t="shared" si="1"/>
        <s:v/>
      </s:c>
      <s:c r="B253" s="71"/>
      <s:c r="C253" s="71"/>
      <s:c r="D253" s="71"/>
      <s:c r="E253" s="95"/>
      <s:c r="F253" s="77" t="str">
        <s:f>IF(ISBLANK(E253),"",IF(E253&gt;='04_Настройки'!$B$11,"ВЧ",IF(E253&gt;='04_Настройки'!$B$12,"СЧ","НЧ")))</s:f>
      </s:c>
      <s:c r="G253" s="78"/>
      <s:c r="H253" s="78"/>
      <s:c r="I253" s="80" t="str">
        <s:f t="shared" si="2"/>
        <s:v/>
      </s:c>
      <s:c r="J253" s="78"/>
      <s:c r="K253" s="81"/>
      <s:c r="L253" s="78"/>
      <s:c r="M253" s="78"/>
      <s:c r="N253" s="78"/>
      <s:c r="O253" s="83"/>
      <s:c r="P253" s="84"/>
      <s:c r="Q253" s="84"/>
      <s:c r="R253" s="77" t="str">
        <s:f t="shared" si="3"/>
        <s:v/>
      </s:c>
      <s:c r="S253" s="85" t="str">
        <s:f t="shared" si="4"/>
        <s:v/>
      </s:c>
      <s:c r="T253" s="85" t="str">
        <s:f t="shared" si="5"/>
        <s:v/>
      </s:c>
      <s:c r="U253" s="85" t="str">
        <s:f>IF(OR(B253="",G253=""),"",ROUND(MAX(0,MIN(100,(G253-IF(J253="",'04_Настройки'!$B$14,J253))/(100-IF(J253="",'04_Настройки'!$B$14,J253))*100)),1))</s:f>
        <s:v/>
      </s:c>
      <s:c r="V253" s="85" t="str">
        <s:f t="shared" si="6"/>
        <s:v/>
      </s:c>
      <s:c r="W253" s="88" t="str">
        <s:f t="shared" si="7"/>
        <s:v/>
      </s:c>
      <s:c r="X253" s="85" t="str">
        <s:f>IF(B253="","",IF(W253&lt;'04_Настройки'!$B$26,"",ROUND((IF(ISBLANK(T253),0,T253*'04_Настройки'!$B$16)+IF(ISBLANK(U253),0,U253*'04_Настройки'!$B$17)+IF(ISBLANK(V253),0,V253*'04_Настройки'!$B$18)+IF(ISBLANK(M253),0,M253/5*100*'04_Настройки'!$B$19)+IF(ISBLANK(N253),0,N253/5*100*'04_Настройки'!$B$20))/(IF(ISBLANK(T253),0,'04_Настройки'!$B$16)+IF(ISBLANK(U253),0,'04_Настройки'!$B$17)+IF(ISBLANK(V253),0,'04_Настройки'!$B$18)+IF(ISBLANK(M253),0,'04_Настройки'!$B$19)+IF(ISBLANK(N253),0,'04_Настройки'!$B$20)),1)))</s:f>
        <s:v/>
      </s:c>
      <s:c r="Y253" s="77" t="str">
        <s:f>IF(B253="","",IF(ISBLANK(X253),"Недостаточно данных",IF(X253&gt;='04_Настройки'!$B$24,"Высокий",IF(X253&gt;='04_Настройки'!$B$25,"Средний","Низкий"))))</s:f>
        <s:v/>
      </s:c>
      <s:c r="Z253" s="80">
        <s:f t="shared" si="8"/>
        <s:v>243</s:v>
      </s:c>
      <s:c r="AA253" s="93" t="str">
        <s:f>IF(B253="","",IF(S253&gt;1,"Проверить и объединить дубли",IF(W253&lt;'04_Настройки'!$B$26,"Дополнить исходные данные",IF(AND(M253&lt;&gt;"",M253&lt;=2),"Проверить соответствие запросу и бизнесу",IF(AND(G253&lt;&gt;"",G253&lt;=IF(J253="",'04_Настройки'!$B$14,J253)),"Удерживать позицию и обновлять контент",IF(Y253="Высокий",IF(O253="","Создать или назначить посадочную страницу","Оптимизировать страницу и усилить содержание"),IF(Y253="Средний","Включить в контент-план","Наблюдать или отложить")))))))</s:f>
        <s:v/>
      </s:c>
    </s:row>
    <s:row r="254" ht="22.5" customHeight="1">
      <s:c r="A254" s="70" t="str">
        <s:f t="shared" si="1"/>
        <s:v/>
      </s:c>
      <s:c r="B254" s="71"/>
      <s:c r="C254" s="71"/>
      <s:c r="D254" s="71"/>
      <s:c r="E254" s="95"/>
      <s:c r="F254" s="77" t="str">
        <s:f>IF(ISBLANK(E254),"",IF(E254&gt;='04_Настройки'!$B$11,"ВЧ",IF(E254&gt;='04_Настройки'!$B$12,"СЧ","НЧ")))</s:f>
      </s:c>
      <s:c r="G254" s="78"/>
      <s:c r="H254" s="78"/>
      <s:c r="I254" s="80" t="str">
        <s:f t="shared" si="2"/>
        <s:v/>
      </s:c>
      <s:c r="J254" s="78"/>
      <s:c r="K254" s="81"/>
      <s:c r="L254" s="78"/>
      <s:c r="M254" s="78"/>
      <s:c r="N254" s="78"/>
      <s:c r="O254" s="83"/>
      <s:c r="P254" s="84"/>
      <s:c r="Q254" s="84"/>
      <s:c r="R254" s="77" t="str">
        <s:f t="shared" si="3"/>
        <s:v/>
      </s:c>
      <s:c r="S254" s="85" t="str">
        <s:f t="shared" si="4"/>
        <s:v/>
      </s:c>
      <s:c r="T254" s="85" t="str">
        <s:f t="shared" si="5"/>
        <s:v/>
      </s:c>
      <s:c r="U254" s="85" t="str">
        <s:f>IF(OR(B254="",G254=""),"",ROUND(MAX(0,MIN(100,(G254-IF(J254="",'04_Настройки'!$B$14,J254))/(100-IF(J254="",'04_Настройки'!$B$14,J254))*100)),1))</s:f>
        <s:v/>
      </s:c>
      <s:c r="V254" s="85" t="str">
        <s:f t="shared" si="6"/>
        <s:v/>
      </s:c>
      <s:c r="W254" s="88" t="str">
        <s:f t="shared" si="7"/>
        <s:v/>
      </s:c>
      <s:c r="X254" s="85" t="str">
        <s:f>IF(B254="","",IF(W254&lt;'04_Настройки'!$B$26,"",ROUND((IF(ISBLANK(T254),0,T254*'04_Настройки'!$B$16)+IF(ISBLANK(U254),0,U254*'04_Настройки'!$B$17)+IF(ISBLANK(V254),0,V254*'04_Настройки'!$B$18)+IF(ISBLANK(M254),0,M254/5*100*'04_Настройки'!$B$19)+IF(ISBLANK(N254),0,N254/5*100*'04_Настройки'!$B$20))/(IF(ISBLANK(T254),0,'04_Настройки'!$B$16)+IF(ISBLANK(U254),0,'04_Настройки'!$B$17)+IF(ISBLANK(V254),0,'04_Настройки'!$B$18)+IF(ISBLANK(M254),0,'04_Настройки'!$B$19)+IF(ISBLANK(N254),0,'04_Настройки'!$B$20)),1)))</s:f>
        <s:v/>
      </s:c>
      <s:c r="Y254" s="77" t="str">
        <s:f>IF(B254="","",IF(ISBLANK(X254),"Недостаточно данных",IF(X254&gt;='04_Настройки'!$B$24,"Высокий",IF(X254&gt;='04_Настройки'!$B$25,"Средний","Низкий"))))</s:f>
        <s:v/>
      </s:c>
      <s:c r="Z254" s="80">
        <s:f t="shared" si="8"/>
        <s:v>244</s:v>
      </s:c>
      <s:c r="AA254" s="93" t="str">
        <s:f>IF(B254="","",IF(S254&gt;1,"Проверить и объединить дубли",IF(W254&lt;'04_Настройки'!$B$26,"Дополнить исходные данные",IF(AND(M254&lt;&gt;"",M254&lt;=2),"Проверить соответствие запросу и бизнесу",IF(AND(G254&lt;&gt;"",G254&lt;=IF(J254="",'04_Настройки'!$B$14,J254)),"Удерживать позицию и обновлять контент",IF(Y254="Высокий",IF(O254="","Создать или назначить посадочную страницу","Оптимизировать страницу и усилить содержание"),IF(Y254="Средний","Включить в контент-план","Наблюдать или отложить")))))))</s:f>
        <s:v/>
      </s:c>
    </s:row>
    <s:row r="255" ht="22.5" customHeight="1">
      <s:c r="A255" s="70" t="str">
        <s:f t="shared" si="1"/>
        <s:v/>
      </s:c>
      <s:c r="B255" s="71"/>
      <s:c r="C255" s="71"/>
      <s:c r="D255" s="71"/>
      <s:c r="E255" s="95"/>
      <s:c r="F255" s="77" t="str">
        <s:f>IF(ISBLANK(E255),"",IF(E255&gt;='04_Настройки'!$B$11,"ВЧ",IF(E255&gt;='04_Настройки'!$B$12,"СЧ","НЧ")))</s:f>
      </s:c>
      <s:c r="G255" s="78"/>
      <s:c r="H255" s="78"/>
      <s:c r="I255" s="80" t="str">
        <s:f t="shared" si="2"/>
        <s:v/>
      </s:c>
      <s:c r="J255" s="78"/>
      <s:c r="K255" s="81"/>
      <s:c r="L255" s="78"/>
      <s:c r="M255" s="78"/>
      <s:c r="N255" s="78"/>
      <s:c r="O255" s="83"/>
      <s:c r="P255" s="84"/>
      <s:c r="Q255" s="84"/>
      <s:c r="R255" s="77" t="str">
        <s:f t="shared" si="3"/>
        <s:v/>
      </s:c>
      <s:c r="S255" s="85" t="str">
        <s:f t="shared" si="4"/>
        <s:v/>
      </s:c>
      <s:c r="T255" s="85" t="str">
        <s:f t="shared" si="5"/>
        <s:v/>
      </s:c>
      <s:c r="U255" s="85" t="str">
        <s:f>IF(OR(B255="",G255=""),"",ROUND(MAX(0,MIN(100,(G255-IF(J255="",'04_Настройки'!$B$14,J255))/(100-IF(J255="",'04_Настройки'!$B$14,J255))*100)),1))</s:f>
        <s:v/>
      </s:c>
      <s:c r="V255" s="85" t="str">
        <s:f t="shared" si="6"/>
        <s:v/>
      </s:c>
      <s:c r="W255" s="88" t="str">
        <s:f t="shared" si="7"/>
        <s:v/>
      </s:c>
      <s:c r="X255" s="85" t="str">
        <s:f>IF(B255="","",IF(W255&lt;'04_Настройки'!$B$26,"",ROUND((IF(ISBLANK(T255),0,T255*'04_Настройки'!$B$16)+IF(ISBLANK(U255),0,U255*'04_Настройки'!$B$17)+IF(ISBLANK(V255),0,V255*'04_Настройки'!$B$18)+IF(ISBLANK(M255),0,M255/5*100*'04_Настройки'!$B$19)+IF(ISBLANK(N255),0,N255/5*100*'04_Настройки'!$B$20))/(IF(ISBLANK(T255),0,'04_Настройки'!$B$16)+IF(ISBLANK(U255),0,'04_Настройки'!$B$17)+IF(ISBLANK(V255),0,'04_Настройки'!$B$18)+IF(ISBLANK(M255),0,'04_Настройки'!$B$19)+IF(ISBLANK(N255),0,'04_Настройки'!$B$20)),1)))</s:f>
        <s:v/>
      </s:c>
      <s:c r="Y255" s="77" t="str">
        <s:f>IF(B255="","",IF(ISBLANK(X255),"Недостаточно данных",IF(X255&gt;='04_Настройки'!$B$24,"Высокий",IF(X255&gt;='04_Настройки'!$B$25,"Средний","Низкий"))))</s:f>
        <s:v/>
      </s:c>
      <s:c r="Z255" s="80">
        <s:f t="shared" si="8"/>
        <s:v>245</s:v>
      </s:c>
      <s:c r="AA255" s="93" t="str">
        <s:f>IF(B255="","",IF(S255&gt;1,"Проверить и объединить дубли",IF(W255&lt;'04_Настройки'!$B$26,"Дополнить исходные данные",IF(AND(M255&lt;&gt;"",M255&lt;=2),"Проверить соответствие запросу и бизнесу",IF(AND(G255&lt;&gt;"",G255&lt;=IF(J255="",'04_Настройки'!$B$14,J255)),"Удерживать позицию и обновлять контент",IF(Y255="Высокий",IF(O255="","Создать или назначить посадочную страницу","Оптимизировать страницу и усилить содержание"),IF(Y255="Средний","Включить в контент-план","Наблюдать или отложить")))))))</s:f>
        <s:v/>
      </s:c>
    </s:row>
    <s:row r="256" ht="22.5" customHeight="1">
      <s:c r="A256" s="70" t="str">
        <s:f t="shared" si="1"/>
        <s:v/>
      </s:c>
      <s:c r="B256" s="71"/>
      <s:c r="C256" s="71"/>
      <s:c r="D256" s="71"/>
      <s:c r="E256" s="95"/>
      <s:c r="F256" s="77" t="str">
        <s:f>IF(ISBLANK(E256),"",IF(E256&gt;='04_Настройки'!$B$11,"ВЧ",IF(E256&gt;='04_Настройки'!$B$12,"СЧ","НЧ")))</s:f>
      </s:c>
      <s:c r="G256" s="78"/>
      <s:c r="H256" s="78"/>
      <s:c r="I256" s="80" t="str">
        <s:f t="shared" si="2"/>
        <s:v/>
      </s:c>
      <s:c r="J256" s="78"/>
      <s:c r="K256" s="81"/>
      <s:c r="L256" s="78"/>
      <s:c r="M256" s="78"/>
      <s:c r="N256" s="78"/>
      <s:c r="O256" s="83"/>
      <s:c r="P256" s="84"/>
      <s:c r="Q256" s="84"/>
      <s:c r="R256" s="77" t="str">
        <s:f t="shared" si="3"/>
        <s:v/>
      </s:c>
      <s:c r="S256" s="85" t="str">
        <s:f t="shared" si="4"/>
        <s:v/>
      </s:c>
      <s:c r="T256" s="85" t="str">
        <s:f t="shared" si="5"/>
        <s:v/>
      </s:c>
      <s:c r="U256" s="85" t="str">
        <s:f>IF(OR(B256="",G256=""),"",ROUND(MAX(0,MIN(100,(G256-IF(J256="",'04_Настройки'!$B$14,J256))/(100-IF(J256="",'04_Настройки'!$B$14,J256))*100)),1))</s:f>
        <s:v/>
      </s:c>
      <s:c r="V256" s="85" t="str">
        <s:f t="shared" si="6"/>
        <s:v/>
      </s:c>
      <s:c r="W256" s="88" t="str">
        <s:f t="shared" si="7"/>
        <s:v/>
      </s:c>
      <s:c r="X256" s="85" t="str">
        <s:f>IF(B256="","",IF(W256&lt;'04_Настройки'!$B$26,"",ROUND((IF(ISBLANK(T256),0,T256*'04_Настройки'!$B$16)+IF(ISBLANK(U256),0,U256*'04_Настройки'!$B$17)+IF(ISBLANK(V256),0,V256*'04_Настройки'!$B$18)+IF(ISBLANK(M256),0,M256/5*100*'04_Настройки'!$B$19)+IF(ISBLANK(N256),0,N256/5*100*'04_Настройки'!$B$20))/(IF(ISBLANK(T256),0,'04_Настройки'!$B$16)+IF(ISBLANK(U256),0,'04_Настройки'!$B$17)+IF(ISBLANK(V256),0,'04_Настройки'!$B$18)+IF(ISBLANK(M256),0,'04_Настройки'!$B$19)+IF(ISBLANK(N256),0,'04_Настройки'!$B$20)),1)))</s:f>
        <s:v/>
      </s:c>
      <s:c r="Y256" s="77" t="str">
        <s:f>IF(B256="","",IF(ISBLANK(X256),"Недостаточно данных",IF(X256&gt;='04_Настройки'!$B$24,"Высокий",IF(X256&gt;='04_Настройки'!$B$25,"Средний","Низкий"))))</s:f>
        <s:v/>
      </s:c>
      <s:c r="Z256" s="80">
        <s:f t="shared" si="8"/>
        <s:v>246</s:v>
      </s:c>
      <s:c r="AA256" s="93" t="str">
        <s:f>IF(B256="","",IF(S256&gt;1,"Проверить и объединить дубли",IF(W256&lt;'04_Настройки'!$B$26,"Дополнить исходные данные",IF(AND(M256&lt;&gt;"",M256&lt;=2),"Проверить соответствие запросу и бизнесу",IF(AND(G256&lt;&gt;"",G256&lt;=IF(J256="",'04_Настройки'!$B$14,J256)),"Удерживать позицию и обновлять контент",IF(Y256="Высокий",IF(O256="","Создать или назначить посадочную страницу","Оптимизировать страницу и усилить содержание"),IF(Y256="Средний","Включить в контент-план","Наблюдать или отложить")))))))</s:f>
        <s:v/>
      </s:c>
    </s:row>
    <s:row r="257" ht="22.5" customHeight="1">
      <s:c r="A257" s="70" t="str">
        <s:f t="shared" si="1"/>
        <s:v/>
      </s:c>
      <s:c r="B257" s="71"/>
      <s:c r="C257" s="71"/>
      <s:c r="D257" s="71"/>
      <s:c r="E257" s="95"/>
      <s:c r="F257" s="77" t="str">
        <s:f>IF(ISBLANK(E257),"",IF(E257&gt;='04_Настройки'!$B$11,"ВЧ",IF(E257&gt;='04_Настройки'!$B$12,"СЧ","НЧ")))</s:f>
      </s:c>
      <s:c r="G257" s="78"/>
      <s:c r="H257" s="78"/>
      <s:c r="I257" s="80" t="str">
        <s:f t="shared" si="2"/>
        <s:v/>
      </s:c>
      <s:c r="J257" s="78"/>
      <s:c r="K257" s="81"/>
      <s:c r="L257" s="78"/>
      <s:c r="M257" s="78"/>
      <s:c r="N257" s="78"/>
      <s:c r="O257" s="83"/>
      <s:c r="P257" s="84"/>
      <s:c r="Q257" s="84"/>
      <s:c r="R257" s="77" t="str">
        <s:f t="shared" si="3"/>
        <s:v/>
      </s:c>
      <s:c r="S257" s="85" t="str">
        <s:f t="shared" si="4"/>
        <s:v/>
      </s:c>
      <s:c r="T257" s="85" t="str">
        <s:f t="shared" si="5"/>
        <s:v/>
      </s:c>
      <s:c r="U257" s="85" t="str">
        <s:f>IF(OR(B257="",G257=""),"",ROUND(MAX(0,MIN(100,(G257-IF(J257="",'04_Настройки'!$B$14,J257))/(100-IF(J257="",'04_Настройки'!$B$14,J257))*100)),1))</s:f>
        <s:v/>
      </s:c>
      <s:c r="V257" s="85" t="str">
        <s:f t="shared" si="6"/>
        <s:v/>
      </s:c>
      <s:c r="W257" s="88" t="str">
        <s:f t="shared" si="7"/>
        <s:v/>
      </s:c>
      <s:c r="X257" s="85" t="str">
        <s:f>IF(B257="","",IF(W257&lt;'04_Настройки'!$B$26,"",ROUND((IF(ISBLANK(T257),0,T257*'04_Настройки'!$B$16)+IF(ISBLANK(U257),0,U257*'04_Настройки'!$B$17)+IF(ISBLANK(V257),0,V257*'04_Настройки'!$B$18)+IF(ISBLANK(M257),0,M257/5*100*'04_Настройки'!$B$19)+IF(ISBLANK(N257),0,N257/5*100*'04_Настройки'!$B$20))/(IF(ISBLANK(T257),0,'04_Настройки'!$B$16)+IF(ISBLANK(U257),0,'04_Настройки'!$B$17)+IF(ISBLANK(V257),0,'04_Настройки'!$B$18)+IF(ISBLANK(M257),0,'04_Настройки'!$B$19)+IF(ISBLANK(N257),0,'04_Настройки'!$B$20)),1)))</s:f>
        <s:v/>
      </s:c>
      <s:c r="Y257" s="77" t="str">
        <s:f>IF(B257="","",IF(ISBLANK(X257),"Недостаточно данных",IF(X257&gt;='04_Настройки'!$B$24,"Высокий",IF(X257&gt;='04_Настройки'!$B$25,"Средний","Низкий"))))</s:f>
        <s:v/>
      </s:c>
      <s:c r="Z257" s="80">
        <s:f t="shared" si="8"/>
        <s:v>247</s:v>
      </s:c>
      <s:c r="AA257" s="93" t="str">
        <s:f>IF(B257="","",IF(S257&gt;1,"Проверить и объединить дубли",IF(W257&lt;'04_Настройки'!$B$26,"Дополнить исходные данные",IF(AND(M257&lt;&gt;"",M257&lt;=2),"Проверить соответствие запросу и бизнесу",IF(AND(G257&lt;&gt;"",G257&lt;=IF(J257="",'04_Настройки'!$B$14,J257)),"Удерживать позицию и обновлять контент",IF(Y257="Высокий",IF(O257="","Создать или назначить посадочную страницу","Оптимизировать страницу и усилить содержание"),IF(Y257="Средний","Включить в контент-план","Наблюдать или отложить")))))))</s:f>
        <s:v/>
      </s:c>
    </s:row>
    <s:row r="258" ht="22.5" customHeight="1">
      <s:c r="A258" s="70" t="str">
        <s:f t="shared" si="1"/>
        <s:v/>
      </s:c>
      <s:c r="B258" s="71"/>
      <s:c r="C258" s="71"/>
      <s:c r="D258" s="71"/>
      <s:c r="E258" s="95"/>
      <s:c r="F258" s="77" t="str">
        <s:f>IF(ISBLANK(E258),"",IF(E258&gt;='04_Настройки'!$B$11,"ВЧ",IF(E258&gt;='04_Настройки'!$B$12,"СЧ","НЧ")))</s:f>
      </s:c>
      <s:c r="G258" s="78"/>
      <s:c r="H258" s="78"/>
      <s:c r="I258" s="80" t="str">
        <s:f t="shared" si="2"/>
        <s:v/>
      </s:c>
      <s:c r="J258" s="78"/>
      <s:c r="K258" s="81"/>
      <s:c r="L258" s="78"/>
      <s:c r="M258" s="78"/>
      <s:c r="N258" s="78"/>
      <s:c r="O258" s="83"/>
      <s:c r="P258" s="84"/>
      <s:c r="Q258" s="84"/>
      <s:c r="R258" s="77" t="str">
        <s:f t="shared" si="3"/>
        <s:v/>
      </s:c>
      <s:c r="S258" s="85" t="str">
        <s:f t="shared" si="4"/>
        <s:v/>
      </s:c>
      <s:c r="T258" s="85" t="str">
        <s:f t="shared" si="5"/>
        <s:v/>
      </s:c>
      <s:c r="U258" s="85" t="str">
        <s:f>IF(OR(B258="",G258=""),"",ROUND(MAX(0,MIN(100,(G258-IF(J258="",'04_Настройки'!$B$14,J258))/(100-IF(J258="",'04_Настройки'!$B$14,J258))*100)),1))</s:f>
        <s:v/>
      </s:c>
      <s:c r="V258" s="85" t="str">
        <s:f t="shared" si="6"/>
        <s:v/>
      </s:c>
      <s:c r="W258" s="88" t="str">
        <s:f t="shared" si="7"/>
        <s:v/>
      </s:c>
      <s:c r="X258" s="85" t="str">
        <s:f>IF(B258="","",IF(W258&lt;'04_Настройки'!$B$26,"",ROUND((IF(ISBLANK(T258),0,T258*'04_Настройки'!$B$16)+IF(ISBLANK(U258),0,U258*'04_Настройки'!$B$17)+IF(ISBLANK(V258),0,V258*'04_Настройки'!$B$18)+IF(ISBLANK(M258),0,M258/5*100*'04_Настройки'!$B$19)+IF(ISBLANK(N258),0,N258/5*100*'04_Настройки'!$B$20))/(IF(ISBLANK(T258),0,'04_Настройки'!$B$16)+IF(ISBLANK(U258),0,'04_Настройки'!$B$17)+IF(ISBLANK(V258),0,'04_Настройки'!$B$18)+IF(ISBLANK(M258),0,'04_Настройки'!$B$19)+IF(ISBLANK(N258),0,'04_Настройки'!$B$20)),1)))</s:f>
        <s:v/>
      </s:c>
      <s:c r="Y258" s="77" t="str">
        <s:f>IF(B258="","",IF(ISBLANK(X258),"Недостаточно данных",IF(X258&gt;='04_Настройки'!$B$24,"Высокий",IF(X258&gt;='04_Настройки'!$B$25,"Средний","Низкий"))))</s:f>
        <s:v/>
      </s:c>
      <s:c r="Z258" s="80">
        <s:f t="shared" si="8"/>
        <s:v>248</s:v>
      </s:c>
      <s:c r="AA258" s="93" t="str">
        <s:f>IF(B258="","",IF(S258&gt;1,"Проверить и объединить дубли",IF(W258&lt;'04_Настройки'!$B$26,"Дополнить исходные данные",IF(AND(M258&lt;&gt;"",M258&lt;=2),"Проверить соответствие запросу и бизнесу",IF(AND(G258&lt;&gt;"",G258&lt;=IF(J258="",'04_Настройки'!$B$14,J258)),"Удерживать позицию и обновлять контент",IF(Y258="Высокий",IF(O258="","Создать или назначить посадочную страницу","Оптимизировать страницу и усилить содержание"),IF(Y258="Средний","Включить в контент-план","Наблюдать или отложить")))))))</s:f>
        <s:v/>
      </s:c>
    </s:row>
    <s:row r="259" ht="22.5" customHeight="1">
      <s:c r="A259" s="70" t="str">
        <s:f t="shared" si="1"/>
        <s:v/>
      </s:c>
      <s:c r="B259" s="71"/>
      <s:c r="C259" s="71"/>
      <s:c r="D259" s="71"/>
      <s:c r="E259" s="95"/>
      <s:c r="F259" s="77" t="str">
        <s:f>IF(ISBLANK(E259),"",IF(E259&gt;='04_Настройки'!$B$11,"ВЧ",IF(E259&gt;='04_Настройки'!$B$12,"СЧ","НЧ")))</s:f>
      </s:c>
      <s:c r="G259" s="78"/>
      <s:c r="H259" s="78"/>
      <s:c r="I259" s="80" t="str">
        <s:f t="shared" si="2"/>
        <s:v/>
      </s:c>
      <s:c r="J259" s="78"/>
      <s:c r="K259" s="81"/>
      <s:c r="L259" s="78"/>
      <s:c r="M259" s="78"/>
      <s:c r="N259" s="78"/>
      <s:c r="O259" s="83"/>
      <s:c r="P259" s="84"/>
      <s:c r="Q259" s="84"/>
      <s:c r="R259" s="77" t="str">
        <s:f t="shared" si="3"/>
        <s:v/>
      </s:c>
      <s:c r="S259" s="85" t="str">
        <s:f t="shared" si="4"/>
        <s:v/>
      </s:c>
      <s:c r="T259" s="85" t="str">
        <s:f t="shared" si="5"/>
        <s:v/>
      </s:c>
      <s:c r="U259" s="85" t="str">
        <s:f>IF(OR(B259="",G259=""),"",ROUND(MAX(0,MIN(100,(G259-IF(J259="",'04_Настройки'!$B$14,J259))/(100-IF(J259="",'04_Настройки'!$B$14,J259))*100)),1))</s:f>
        <s:v/>
      </s:c>
      <s:c r="V259" s="85" t="str">
        <s:f t="shared" si="6"/>
        <s:v/>
      </s:c>
      <s:c r="W259" s="88" t="str">
        <s:f t="shared" si="7"/>
        <s:v/>
      </s:c>
      <s:c r="X259" s="85" t="str">
        <s:f>IF(B259="","",IF(W259&lt;'04_Настройки'!$B$26,"",ROUND((IF(ISBLANK(T259),0,T259*'04_Настройки'!$B$16)+IF(ISBLANK(U259),0,U259*'04_Настройки'!$B$17)+IF(ISBLANK(V259),0,V259*'04_Настройки'!$B$18)+IF(ISBLANK(M259),0,M259/5*100*'04_Настройки'!$B$19)+IF(ISBLANK(N259),0,N259/5*100*'04_Настройки'!$B$20))/(IF(ISBLANK(T259),0,'04_Настройки'!$B$16)+IF(ISBLANK(U259),0,'04_Настройки'!$B$17)+IF(ISBLANK(V259),0,'04_Настройки'!$B$18)+IF(ISBLANK(M259),0,'04_Настройки'!$B$19)+IF(ISBLANK(N259),0,'04_Настройки'!$B$20)),1)))</s:f>
        <s:v/>
      </s:c>
      <s:c r="Y259" s="77" t="str">
        <s:f>IF(B259="","",IF(ISBLANK(X259),"Недостаточно данных",IF(X259&gt;='04_Настройки'!$B$24,"Высокий",IF(X259&gt;='04_Настройки'!$B$25,"Средний","Низкий"))))</s:f>
        <s:v/>
      </s:c>
      <s:c r="Z259" s="80">
        <s:f t="shared" si="8"/>
        <s:v>249</s:v>
      </s:c>
      <s:c r="AA259" s="93" t="str">
        <s:f>IF(B259="","",IF(S259&gt;1,"Проверить и объединить дубли",IF(W259&lt;'04_Настройки'!$B$26,"Дополнить исходные данные",IF(AND(M259&lt;&gt;"",M259&lt;=2),"Проверить соответствие запросу и бизнесу",IF(AND(G259&lt;&gt;"",G259&lt;=IF(J259="",'04_Настройки'!$B$14,J259)),"Удерживать позицию и обновлять контент",IF(Y259="Высокий",IF(O259="","Создать или назначить посадочную страницу","Оптимизировать страницу и усилить содержание"),IF(Y259="Средний","Включить в контент-план","Наблюдать или отложить")))))))</s:f>
        <s:v/>
      </s:c>
    </s:row>
    <s:row r="260" ht="22.5" customHeight="1">
      <s:c r="A260" s="70" t="str">
        <s:f t="shared" si="1"/>
        <s:v/>
      </s:c>
      <s:c r="B260" s="71"/>
      <s:c r="C260" s="71"/>
      <s:c r="D260" s="71"/>
      <s:c r="E260" s="95"/>
      <s:c r="F260" s="77" t="str">
        <s:f>IF(ISBLANK(E260),"",IF(E260&gt;='04_Настройки'!$B$11,"ВЧ",IF(E260&gt;='04_Настройки'!$B$12,"СЧ","НЧ")))</s:f>
      </s:c>
      <s:c r="G260" s="78"/>
      <s:c r="H260" s="78"/>
      <s:c r="I260" s="80" t="str">
        <s:f t="shared" si="2"/>
        <s:v/>
      </s:c>
      <s:c r="J260" s="78"/>
      <s:c r="K260" s="81"/>
      <s:c r="L260" s="78"/>
      <s:c r="M260" s="78"/>
      <s:c r="N260" s="78"/>
      <s:c r="O260" s="83"/>
      <s:c r="P260" s="84"/>
      <s:c r="Q260" s="84"/>
      <s:c r="R260" s="77" t="str">
        <s:f t="shared" si="3"/>
        <s:v/>
      </s:c>
      <s:c r="S260" s="85" t="str">
        <s:f t="shared" si="4"/>
        <s:v/>
      </s:c>
      <s:c r="T260" s="85" t="str">
        <s:f t="shared" si="5"/>
        <s:v/>
      </s:c>
      <s:c r="U260" s="85" t="str">
        <s:f>IF(OR(B260="",G260=""),"",ROUND(MAX(0,MIN(100,(G260-IF(J260="",'04_Настройки'!$B$14,J260))/(100-IF(J260="",'04_Настройки'!$B$14,J260))*100)),1))</s:f>
        <s:v/>
      </s:c>
      <s:c r="V260" s="85" t="str">
        <s:f t="shared" si="6"/>
        <s:v/>
      </s:c>
      <s:c r="W260" s="88" t="str">
        <s:f t="shared" si="7"/>
        <s:v/>
      </s:c>
      <s:c r="X260" s="85" t="str">
        <s:f>IF(B260="","",IF(W260&lt;'04_Настройки'!$B$26,"",ROUND((IF(ISBLANK(T260),0,T260*'04_Настройки'!$B$16)+IF(ISBLANK(U260),0,U260*'04_Настройки'!$B$17)+IF(ISBLANK(V260),0,V260*'04_Настройки'!$B$18)+IF(ISBLANK(M260),0,M260/5*100*'04_Настройки'!$B$19)+IF(ISBLANK(N260),0,N260/5*100*'04_Настройки'!$B$20))/(IF(ISBLANK(T260),0,'04_Настройки'!$B$16)+IF(ISBLANK(U260),0,'04_Настройки'!$B$17)+IF(ISBLANK(V260),0,'04_Настройки'!$B$18)+IF(ISBLANK(M260),0,'04_Настройки'!$B$19)+IF(ISBLANK(N260),0,'04_Настройки'!$B$20)),1)))</s:f>
        <s:v/>
      </s:c>
      <s:c r="Y260" s="77" t="str">
        <s:f>IF(B260="","",IF(ISBLANK(X260),"Недостаточно данных",IF(X260&gt;='04_Настройки'!$B$24,"Высокий",IF(X260&gt;='04_Настройки'!$B$25,"Средний","Низкий"))))</s:f>
        <s:v/>
      </s:c>
      <s:c r="Z260" s="80">
        <s:f t="shared" si="8"/>
        <s:v>250</s:v>
      </s:c>
      <s:c r="AA260" s="93" t="str">
        <s:f>IF(B260="","",IF(S260&gt;1,"Проверить и объединить дубли",IF(W260&lt;'04_Настройки'!$B$26,"Дополнить исходные данные",IF(AND(M260&lt;&gt;"",M260&lt;=2),"Проверить соответствие запросу и бизнесу",IF(AND(G260&lt;&gt;"",G260&lt;=IF(J260="",'04_Настройки'!$B$14,J260)),"Удерживать позицию и обновлять контент",IF(Y260="Высокий",IF(O260="","Создать или назначить посадочную страницу","Оптимизировать страницу и усилить содержание"),IF(Y260="Средний","Включить в контент-план","Наблюдать или отложить")))))))</s:f>
        <s:v/>
      </s:c>
    </s:row>
    <s:row r="261" ht="22.5" customHeight="1">
      <s:c r="A261" s="70" t="str">
        <s:f t="shared" si="1"/>
        <s:v/>
      </s:c>
      <s:c r="B261" s="71"/>
      <s:c r="C261" s="71"/>
      <s:c r="D261" s="71"/>
      <s:c r="E261" s="95"/>
      <s:c r="F261" s="77" t="str">
        <s:f>IF(ISBLANK(E261),"",IF(E261&gt;='04_Настройки'!$B$11,"ВЧ",IF(E261&gt;='04_Настройки'!$B$12,"СЧ","НЧ")))</s:f>
      </s:c>
      <s:c r="G261" s="78"/>
      <s:c r="H261" s="78"/>
      <s:c r="I261" s="80" t="str">
        <s:f t="shared" si="2"/>
        <s:v/>
      </s:c>
      <s:c r="J261" s="78"/>
      <s:c r="K261" s="81"/>
      <s:c r="L261" s="78"/>
      <s:c r="M261" s="78"/>
      <s:c r="N261" s="78"/>
      <s:c r="O261" s="83"/>
      <s:c r="P261" s="84"/>
      <s:c r="Q261" s="84"/>
      <s:c r="R261" s="77" t="str">
        <s:f t="shared" si="3"/>
        <s:v/>
      </s:c>
      <s:c r="S261" s="85" t="str">
        <s:f t="shared" si="4"/>
        <s:v/>
      </s:c>
      <s:c r="T261" s="85" t="str">
        <s:f t="shared" si="5"/>
        <s:v/>
      </s:c>
      <s:c r="U261" s="85" t="str">
        <s:f>IF(OR(B261="",G261=""),"",ROUND(MAX(0,MIN(100,(G261-IF(J261="",'04_Настройки'!$B$14,J261))/(100-IF(J261="",'04_Настройки'!$B$14,J261))*100)),1))</s:f>
        <s:v/>
      </s:c>
      <s:c r="V261" s="85" t="str">
        <s:f t="shared" si="6"/>
        <s:v/>
      </s:c>
      <s:c r="W261" s="88" t="str">
        <s:f t="shared" si="7"/>
        <s:v/>
      </s:c>
      <s:c r="X261" s="85" t="str">
        <s:f>IF(B261="","",IF(W261&lt;'04_Настройки'!$B$26,"",ROUND((IF(ISBLANK(T261),0,T261*'04_Настройки'!$B$16)+IF(ISBLANK(U261),0,U261*'04_Настройки'!$B$17)+IF(ISBLANK(V261),0,V261*'04_Настройки'!$B$18)+IF(ISBLANK(M261),0,M261/5*100*'04_Настройки'!$B$19)+IF(ISBLANK(N261),0,N261/5*100*'04_Настройки'!$B$20))/(IF(ISBLANK(T261),0,'04_Настройки'!$B$16)+IF(ISBLANK(U261),0,'04_Настройки'!$B$17)+IF(ISBLANK(V261),0,'04_Настройки'!$B$18)+IF(ISBLANK(M261),0,'04_Настройки'!$B$19)+IF(ISBLANK(N261),0,'04_Настройки'!$B$20)),1)))</s:f>
        <s:v/>
      </s:c>
      <s:c r="Y261" s="77" t="str">
        <s:f>IF(B261="","",IF(ISBLANK(X261),"Недостаточно данных",IF(X261&gt;='04_Настройки'!$B$24,"Высокий",IF(X261&gt;='04_Настройки'!$B$25,"Средний","Низкий"))))</s:f>
        <s:v/>
      </s:c>
      <s:c r="Z261" s="80">
        <s:f t="shared" si="8"/>
        <s:v>251</s:v>
      </s:c>
      <s:c r="AA261" s="93" t="str">
        <s:f>IF(B261="","",IF(S261&gt;1,"Проверить и объединить дубли",IF(W261&lt;'04_Настройки'!$B$26,"Дополнить исходные данные",IF(AND(M261&lt;&gt;"",M261&lt;=2),"Проверить соответствие запросу и бизнесу",IF(AND(G261&lt;&gt;"",G261&lt;=IF(J261="",'04_Настройки'!$B$14,J261)),"Удерживать позицию и обновлять контент",IF(Y261="Высокий",IF(O261="","Создать или назначить посадочную страницу","Оптимизировать страницу и усилить содержание"),IF(Y261="Средний","Включить в контент-план","Наблюдать или отложить")))))))</s:f>
        <s:v/>
      </s:c>
    </s:row>
    <s:row r="262" ht="22.5" customHeight="1">
      <s:c r="A262" s="70" t="str">
        <s:f t="shared" si="1"/>
        <s:v/>
      </s:c>
      <s:c r="B262" s="71"/>
      <s:c r="C262" s="71"/>
      <s:c r="D262" s="71"/>
      <s:c r="E262" s="95"/>
      <s:c r="F262" s="77" t="str">
        <s:f>IF(ISBLANK(E262),"",IF(E262&gt;='04_Настройки'!$B$11,"ВЧ",IF(E262&gt;='04_Настройки'!$B$12,"СЧ","НЧ")))</s:f>
      </s:c>
      <s:c r="G262" s="78"/>
      <s:c r="H262" s="78"/>
      <s:c r="I262" s="80" t="str">
        <s:f t="shared" si="2"/>
        <s:v/>
      </s:c>
      <s:c r="J262" s="78"/>
      <s:c r="K262" s="81"/>
      <s:c r="L262" s="78"/>
      <s:c r="M262" s="78"/>
      <s:c r="N262" s="78"/>
      <s:c r="O262" s="83"/>
      <s:c r="P262" s="84"/>
      <s:c r="Q262" s="84"/>
      <s:c r="R262" s="77" t="str">
        <s:f t="shared" si="3"/>
        <s:v/>
      </s:c>
      <s:c r="S262" s="85" t="str">
        <s:f t="shared" si="4"/>
        <s:v/>
      </s:c>
      <s:c r="T262" s="85" t="str">
        <s:f t="shared" si="5"/>
        <s:v/>
      </s:c>
      <s:c r="U262" s="85" t="str">
        <s:f>IF(OR(B262="",G262=""),"",ROUND(MAX(0,MIN(100,(G262-IF(J262="",'04_Настройки'!$B$14,J262))/(100-IF(J262="",'04_Настройки'!$B$14,J262))*100)),1))</s:f>
        <s:v/>
      </s:c>
      <s:c r="V262" s="85" t="str">
        <s:f t="shared" si="6"/>
        <s:v/>
      </s:c>
      <s:c r="W262" s="88" t="str">
        <s:f t="shared" si="7"/>
        <s:v/>
      </s:c>
      <s:c r="X262" s="85" t="str">
        <s:f>IF(B262="","",IF(W262&lt;'04_Настройки'!$B$26,"",ROUND((IF(ISBLANK(T262),0,T262*'04_Настройки'!$B$16)+IF(ISBLANK(U262),0,U262*'04_Настройки'!$B$17)+IF(ISBLANK(V262),0,V262*'04_Настройки'!$B$18)+IF(ISBLANK(M262),0,M262/5*100*'04_Настройки'!$B$19)+IF(ISBLANK(N262),0,N262/5*100*'04_Настройки'!$B$20))/(IF(ISBLANK(T262),0,'04_Настройки'!$B$16)+IF(ISBLANK(U262),0,'04_Настройки'!$B$17)+IF(ISBLANK(V262),0,'04_Настройки'!$B$18)+IF(ISBLANK(M262),0,'04_Настройки'!$B$19)+IF(ISBLANK(N262),0,'04_Настройки'!$B$20)),1)))</s:f>
        <s:v/>
      </s:c>
      <s:c r="Y262" s="77" t="str">
        <s:f>IF(B262="","",IF(ISBLANK(X262),"Недостаточно данных",IF(X262&gt;='04_Настройки'!$B$24,"Высокий",IF(X262&gt;='04_Настройки'!$B$25,"Средний","Низкий"))))</s:f>
        <s:v/>
      </s:c>
      <s:c r="Z262" s="80">
        <s:f t="shared" si="8"/>
        <s:v>252</s:v>
      </s:c>
      <s:c r="AA262" s="93" t="str">
        <s:f>IF(B262="","",IF(S262&gt;1,"Проверить и объединить дубли",IF(W262&lt;'04_Настройки'!$B$26,"Дополнить исходные данные",IF(AND(M262&lt;&gt;"",M262&lt;=2),"Проверить соответствие запросу и бизнесу",IF(AND(G262&lt;&gt;"",G262&lt;=IF(J262="",'04_Настройки'!$B$14,J262)),"Удерживать позицию и обновлять контент",IF(Y262="Высокий",IF(O262="","Создать или назначить посадочную страницу","Оптимизировать страницу и усилить содержание"),IF(Y262="Средний","Включить в контент-план","Наблюдать или отложить")))))))</s:f>
        <s:v/>
      </s:c>
    </s:row>
    <s:row r="263" ht="22.5" customHeight="1">
      <s:c r="A263" s="70" t="str">
        <s:f t="shared" si="1"/>
        <s:v/>
      </s:c>
      <s:c r="B263" s="71"/>
      <s:c r="C263" s="71"/>
      <s:c r="D263" s="71"/>
      <s:c r="E263" s="95"/>
      <s:c r="F263" s="77" t="str">
        <s:f>IF(ISBLANK(E263),"",IF(E263&gt;='04_Настройки'!$B$11,"ВЧ",IF(E263&gt;='04_Настройки'!$B$12,"СЧ","НЧ")))</s:f>
      </s:c>
      <s:c r="G263" s="78"/>
      <s:c r="H263" s="78"/>
      <s:c r="I263" s="80" t="str">
        <s:f t="shared" si="2"/>
        <s:v/>
      </s:c>
      <s:c r="J263" s="78"/>
      <s:c r="K263" s="81"/>
      <s:c r="L263" s="78"/>
      <s:c r="M263" s="78"/>
      <s:c r="N263" s="78"/>
      <s:c r="O263" s="83"/>
      <s:c r="P263" s="84"/>
      <s:c r="Q263" s="84"/>
      <s:c r="R263" s="77" t="str">
        <s:f t="shared" si="3"/>
        <s:v/>
      </s:c>
      <s:c r="S263" s="85" t="str">
        <s:f t="shared" si="4"/>
        <s:v/>
      </s:c>
      <s:c r="T263" s="85" t="str">
        <s:f t="shared" si="5"/>
        <s:v/>
      </s:c>
      <s:c r="U263" s="85" t="str">
        <s:f>IF(OR(B263="",G263=""),"",ROUND(MAX(0,MIN(100,(G263-IF(J263="",'04_Настройки'!$B$14,J263))/(100-IF(J263="",'04_Настройки'!$B$14,J263))*100)),1))</s:f>
        <s:v/>
      </s:c>
      <s:c r="V263" s="85" t="str">
        <s:f t="shared" si="6"/>
        <s:v/>
      </s:c>
      <s:c r="W263" s="88" t="str">
        <s:f t="shared" si="7"/>
        <s:v/>
      </s:c>
      <s:c r="X263" s="85" t="str">
        <s:f>IF(B263="","",IF(W263&lt;'04_Настройки'!$B$26,"",ROUND((IF(ISBLANK(T263),0,T263*'04_Настройки'!$B$16)+IF(ISBLANK(U263),0,U263*'04_Настройки'!$B$17)+IF(ISBLANK(V263),0,V263*'04_Настройки'!$B$18)+IF(ISBLANK(M263),0,M263/5*100*'04_Настройки'!$B$19)+IF(ISBLANK(N263),0,N263/5*100*'04_Настройки'!$B$20))/(IF(ISBLANK(T263),0,'04_Настройки'!$B$16)+IF(ISBLANK(U263),0,'04_Настройки'!$B$17)+IF(ISBLANK(V263),0,'04_Настройки'!$B$18)+IF(ISBLANK(M263),0,'04_Настройки'!$B$19)+IF(ISBLANK(N263),0,'04_Настройки'!$B$20)),1)))</s:f>
        <s:v/>
      </s:c>
      <s:c r="Y263" s="77" t="str">
        <s:f>IF(B263="","",IF(ISBLANK(X263),"Недостаточно данных",IF(X263&gt;='04_Настройки'!$B$24,"Высокий",IF(X263&gt;='04_Настройки'!$B$25,"Средний","Низкий"))))</s:f>
        <s:v/>
      </s:c>
      <s:c r="Z263" s="80">
        <s:f t="shared" si="8"/>
        <s:v>253</s:v>
      </s:c>
      <s:c r="AA263" s="93" t="str">
        <s:f>IF(B263="","",IF(S263&gt;1,"Проверить и объединить дубли",IF(W263&lt;'04_Настройки'!$B$26,"Дополнить исходные данные",IF(AND(M263&lt;&gt;"",M263&lt;=2),"Проверить соответствие запросу и бизнесу",IF(AND(G263&lt;&gt;"",G263&lt;=IF(J263="",'04_Настройки'!$B$14,J263)),"Удерживать позицию и обновлять контент",IF(Y263="Высокий",IF(O263="","Создать или назначить посадочную страницу","Оптимизировать страницу и усилить содержание"),IF(Y263="Средний","Включить в контент-план","Наблюдать или отложить")))))))</s:f>
        <s:v/>
      </s:c>
    </s:row>
    <s:row r="264" ht="22.5" customHeight="1">
      <s:c r="A264" s="70" t="str">
        <s:f t="shared" si="1"/>
        <s:v/>
      </s:c>
      <s:c r="B264" s="71"/>
      <s:c r="C264" s="71"/>
      <s:c r="D264" s="71"/>
      <s:c r="E264" s="95"/>
      <s:c r="F264" s="77" t="str">
        <s:f>IF(ISBLANK(E264),"",IF(E264&gt;='04_Настройки'!$B$11,"ВЧ",IF(E264&gt;='04_Настройки'!$B$12,"СЧ","НЧ")))</s:f>
      </s:c>
      <s:c r="G264" s="78"/>
      <s:c r="H264" s="78"/>
      <s:c r="I264" s="80" t="str">
        <s:f t="shared" si="2"/>
        <s:v/>
      </s:c>
      <s:c r="J264" s="78"/>
      <s:c r="K264" s="81"/>
      <s:c r="L264" s="78"/>
      <s:c r="M264" s="78"/>
      <s:c r="N264" s="78"/>
      <s:c r="O264" s="83"/>
      <s:c r="P264" s="84"/>
      <s:c r="Q264" s="84"/>
      <s:c r="R264" s="77" t="str">
        <s:f t="shared" si="3"/>
        <s:v/>
      </s:c>
      <s:c r="S264" s="85" t="str">
        <s:f t="shared" si="4"/>
        <s:v/>
      </s:c>
      <s:c r="T264" s="85" t="str">
        <s:f t="shared" si="5"/>
        <s:v/>
      </s:c>
      <s:c r="U264" s="85" t="str">
        <s:f>IF(OR(B264="",G264=""),"",ROUND(MAX(0,MIN(100,(G264-IF(J264="",'04_Настройки'!$B$14,J264))/(100-IF(J264="",'04_Настройки'!$B$14,J264))*100)),1))</s:f>
        <s:v/>
      </s:c>
      <s:c r="V264" s="85" t="str">
        <s:f t="shared" si="6"/>
        <s:v/>
      </s:c>
      <s:c r="W264" s="88" t="str">
        <s:f t="shared" si="7"/>
        <s:v/>
      </s:c>
      <s:c r="X264" s="85" t="str">
        <s:f>IF(B264="","",IF(W264&lt;'04_Настройки'!$B$26,"",ROUND((IF(ISBLANK(T264),0,T264*'04_Настройки'!$B$16)+IF(ISBLANK(U264),0,U264*'04_Настройки'!$B$17)+IF(ISBLANK(V264),0,V264*'04_Настройки'!$B$18)+IF(ISBLANK(M264),0,M264/5*100*'04_Настройки'!$B$19)+IF(ISBLANK(N264),0,N264/5*100*'04_Настройки'!$B$20))/(IF(ISBLANK(T264),0,'04_Настройки'!$B$16)+IF(ISBLANK(U264),0,'04_Настройки'!$B$17)+IF(ISBLANK(V264),0,'04_Настройки'!$B$18)+IF(ISBLANK(M264),0,'04_Настройки'!$B$19)+IF(ISBLANK(N264),0,'04_Настройки'!$B$20)),1)))</s:f>
        <s:v/>
      </s:c>
      <s:c r="Y264" s="77" t="str">
        <s:f>IF(B264="","",IF(ISBLANK(X264),"Недостаточно данных",IF(X264&gt;='04_Настройки'!$B$24,"Высокий",IF(X264&gt;='04_Настройки'!$B$25,"Средний","Низкий"))))</s:f>
        <s:v/>
      </s:c>
      <s:c r="Z264" s="80">
        <s:f t="shared" si="8"/>
        <s:v>254</s:v>
      </s:c>
      <s:c r="AA264" s="93" t="str">
        <s:f>IF(B264="","",IF(S264&gt;1,"Проверить и объединить дубли",IF(W264&lt;'04_Настройки'!$B$26,"Дополнить исходные данные",IF(AND(M264&lt;&gt;"",M264&lt;=2),"Проверить соответствие запросу и бизнесу",IF(AND(G264&lt;&gt;"",G264&lt;=IF(J264="",'04_Настройки'!$B$14,J264)),"Удерживать позицию и обновлять контент",IF(Y264="Высокий",IF(O264="","Создать или назначить посадочную страницу","Оптимизировать страницу и усилить содержание"),IF(Y264="Средний","Включить в контент-план","Наблюдать или отложить")))))))</s:f>
        <s:v/>
      </s:c>
    </s:row>
    <s:row r="265" ht="22.5" customHeight="1">
      <s:c r="A265" s="70" t="str">
        <s:f t="shared" si="1"/>
        <s:v/>
      </s:c>
      <s:c r="B265" s="71"/>
      <s:c r="C265" s="71"/>
      <s:c r="D265" s="71"/>
      <s:c r="E265" s="95"/>
      <s:c r="F265" s="77" t="str">
        <s:f>IF(ISBLANK(E265),"",IF(E265&gt;='04_Настройки'!$B$11,"ВЧ",IF(E265&gt;='04_Настройки'!$B$12,"СЧ","НЧ")))</s:f>
      </s:c>
      <s:c r="G265" s="78"/>
      <s:c r="H265" s="78"/>
      <s:c r="I265" s="80" t="str">
        <s:f t="shared" si="2"/>
        <s:v/>
      </s:c>
      <s:c r="J265" s="78"/>
      <s:c r="K265" s="81"/>
      <s:c r="L265" s="78"/>
      <s:c r="M265" s="78"/>
      <s:c r="N265" s="78"/>
      <s:c r="O265" s="83"/>
      <s:c r="P265" s="84"/>
      <s:c r="Q265" s="84"/>
      <s:c r="R265" s="77" t="str">
        <s:f t="shared" si="3"/>
        <s:v/>
      </s:c>
      <s:c r="S265" s="85" t="str">
        <s:f t="shared" si="4"/>
        <s:v/>
      </s:c>
      <s:c r="T265" s="85" t="str">
        <s:f t="shared" si="5"/>
        <s:v/>
      </s:c>
      <s:c r="U265" s="85" t="str">
        <s:f>IF(OR(B265="",G265=""),"",ROUND(MAX(0,MIN(100,(G265-IF(J265="",'04_Настройки'!$B$14,J265))/(100-IF(J265="",'04_Настройки'!$B$14,J265))*100)),1))</s:f>
        <s:v/>
      </s:c>
      <s:c r="V265" s="85" t="str">
        <s:f t="shared" si="6"/>
        <s:v/>
      </s:c>
      <s:c r="W265" s="88" t="str">
        <s:f t="shared" si="7"/>
        <s:v/>
      </s:c>
      <s:c r="X265" s="85" t="str">
        <s:f>IF(B265="","",IF(W265&lt;'04_Настройки'!$B$26,"",ROUND((IF(ISBLANK(T265),0,T265*'04_Настройки'!$B$16)+IF(ISBLANK(U265),0,U265*'04_Настройки'!$B$17)+IF(ISBLANK(V265),0,V265*'04_Настройки'!$B$18)+IF(ISBLANK(M265),0,M265/5*100*'04_Настройки'!$B$19)+IF(ISBLANK(N265),0,N265/5*100*'04_Настройки'!$B$20))/(IF(ISBLANK(T265),0,'04_Настройки'!$B$16)+IF(ISBLANK(U265),0,'04_Настройки'!$B$17)+IF(ISBLANK(V265),0,'04_Настройки'!$B$18)+IF(ISBLANK(M265),0,'04_Настройки'!$B$19)+IF(ISBLANK(N265),0,'04_Настройки'!$B$20)),1)))</s:f>
        <s:v/>
      </s:c>
      <s:c r="Y265" s="77" t="str">
        <s:f>IF(B265="","",IF(ISBLANK(X265),"Недостаточно данных",IF(X265&gt;='04_Настройки'!$B$24,"Высокий",IF(X265&gt;='04_Настройки'!$B$25,"Средний","Низкий"))))</s:f>
        <s:v/>
      </s:c>
      <s:c r="Z265" s="80">
        <s:f t="shared" si="8"/>
        <s:v>255</s:v>
      </s:c>
      <s:c r="AA265" s="93" t="str">
        <s:f>IF(B265="","",IF(S265&gt;1,"Проверить и объединить дубли",IF(W265&lt;'04_Настройки'!$B$26,"Дополнить исходные данные",IF(AND(M265&lt;&gt;"",M265&lt;=2),"Проверить соответствие запросу и бизнесу",IF(AND(G265&lt;&gt;"",G265&lt;=IF(J265="",'04_Настройки'!$B$14,J265)),"Удерживать позицию и обновлять контент",IF(Y265="Высокий",IF(O265="","Создать или назначить посадочную страницу","Оптимизировать страницу и усилить содержание"),IF(Y265="Средний","Включить в контент-план","Наблюдать или отложить")))))))</s:f>
        <s:v/>
      </s:c>
    </s:row>
    <s:row r="266" ht="22.5" customHeight="1">
      <s:c r="A266" s="70" t="str">
        <s:f t="shared" si="1"/>
        <s:v/>
      </s:c>
      <s:c r="B266" s="71"/>
      <s:c r="C266" s="71"/>
      <s:c r="D266" s="71"/>
      <s:c r="E266" s="95"/>
      <s:c r="F266" s="77" t="str">
        <s:f>IF(ISBLANK(E266),"",IF(E266&gt;='04_Настройки'!$B$11,"ВЧ",IF(E266&gt;='04_Настройки'!$B$12,"СЧ","НЧ")))</s:f>
      </s:c>
      <s:c r="G266" s="78"/>
      <s:c r="H266" s="78"/>
      <s:c r="I266" s="80" t="str">
        <s:f t="shared" si="2"/>
        <s:v/>
      </s:c>
      <s:c r="J266" s="78"/>
      <s:c r="K266" s="81"/>
      <s:c r="L266" s="78"/>
      <s:c r="M266" s="78"/>
      <s:c r="N266" s="78"/>
      <s:c r="O266" s="83"/>
      <s:c r="P266" s="84"/>
      <s:c r="Q266" s="84"/>
      <s:c r="R266" s="77" t="str">
        <s:f t="shared" si="3"/>
        <s:v/>
      </s:c>
      <s:c r="S266" s="85" t="str">
        <s:f t="shared" si="4"/>
        <s:v/>
      </s:c>
      <s:c r="T266" s="85" t="str">
        <s:f t="shared" si="5"/>
        <s:v/>
      </s:c>
      <s:c r="U266" s="85" t="str">
        <s:f>IF(OR(B266="",G266=""),"",ROUND(MAX(0,MIN(100,(G266-IF(J266="",'04_Настройки'!$B$14,J266))/(100-IF(J266="",'04_Настройки'!$B$14,J266))*100)),1))</s:f>
        <s:v/>
      </s:c>
      <s:c r="V266" s="85" t="str">
        <s:f t="shared" si="6"/>
        <s:v/>
      </s:c>
      <s:c r="W266" s="88" t="str">
        <s:f t="shared" si="7"/>
        <s:v/>
      </s:c>
      <s:c r="X266" s="85" t="str">
        <s:f>IF(B266="","",IF(W266&lt;'04_Настройки'!$B$26,"",ROUND((IF(ISBLANK(T266),0,T266*'04_Настройки'!$B$16)+IF(ISBLANK(U266),0,U266*'04_Настройки'!$B$17)+IF(ISBLANK(V266),0,V266*'04_Настройки'!$B$18)+IF(ISBLANK(M266),0,M266/5*100*'04_Настройки'!$B$19)+IF(ISBLANK(N266),0,N266/5*100*'04_Настройки'!$B$20))/(IF(ISBLANK(T266),0,'04_Настройки'!$B$16)+IF(ISBLANK(U266),0,'04_Настройки'!$B$17)+IF(ISBLANK(V266),0,'04_Настройки'!$B$18)+IF(ISBLANK(M266),0,'04_Настройки'!$B$19)+IF(ISBLANK(N266),0,'04_Настройки'!$B$20)),1)))</s:f>
        <s:v/>
      </s:c>
      <s:c r="Y266" s="77" t="str">
        <s:f>IF(B266="","",IF(ISBLANK(X266),"Недостаточно данных",IF(X266&gt;='04_Настройки'!$B$24,"Высокий",IF(X266&gt;='04_Настройки'!$B$25,"Средний","Низкий"))))</s:f>
        <s:v/>
      </s:c>
      <s:c r="Z266" s="80">
        <s:f t="shared" si="8"/>
        <s:v>256</s:v>
      </s:c>
      <s:c r="AA266" s="93" t="str">
        <s:f>IF(B266="","",IF(S266&gt;1,"Проверить и объединить дубли",IF(W266&lt;'04_Настройки'!$B$26,"Дополнить исходные данные",IF(AND(M266&lt;&gt;"",M266&lt;=2),"Проверить соответствие запросу и бизнесу",IF(AND(G266&lt;&gt;"",G266&lt;=IF(J266="",'04_Настройки'!$B$14,J266)),"Удерживать позицию и обновлять контент",IF(Y266="Высокий",IF(O266="","Создать или назначить посадочную страницу","Оптимизировать страницу и усилить содержание"),IF(Y266="Средний","Включить в контент-план","Наблюдать или отложить")))))))</s:f>
        <s:v/>
      </s:c>
    </s:row>
    <s:row r="267" ht="22.5" customHeight="1">
      <s:c r="A267" s="70" t="str">
        <s:f t="shared" si="1"/>
        <s:v/>
      </s:c>
      <s:c r="B267" s="71"/>
      <s:c r="C267" s="71"/>
      <s:c r="D267" s="71"/>
      <s:c r="E267" s="95"/>
      <s:c r="F267" s="77" t="str">
        <s:f>IF(ISBLANK(E267),"",IF(E267&gt;='04_Настройки'!$B$11,"ВЧ",IF(E267&gt;='04_Настройки'!$B$12,"СЧ","НЧ")))</s:f>
      </s:c>
      <s:c r="G267" s="78"/>
      <s:c r="H267" s="78"/>
      <s:c r="I267" s="80" t="str">
        <s:f t="shared" si="2"/>
        <s:v/>
      </s:c>
      <s:c r="J267" s="78"/>
      <s:c r="K267" s="81"/>
      <s:c r="L267" s="78"/>
      <s:c r="M267" s="78"/>
      <s:c r="N267" s="78"/>
      <s:c r="O267" s="83"/>
      <s:c r="P267" s="84"/>
      <s:c r="Q267" s="84"/>
      <s:c r="R267" s="77" t="str">
        <s:f t="shared" si="3"/>
        <s:v/>
      </s:c>
      <s:c r="S267" s="85" t="str">
        <s:f t="shared" si="4"/>
        <s:v/>
      </s:c>
      <s:c r="T267" s="85" t="str">
        <s:f t="shared" si="5"/>
        <s:v/>
      </s:c>
      <s:c r="U267" s="85" t="str">
        <s:f>IF(OR(B267="",G267=""),"",ROUND(MAX(0,MIN(100,(G267-IF(J267="",'04_Настройки'!$B$14,J267))/(100-IF(J267="",'04_Настройки'!$B$14,J267))*100)),1))</s:f>
        <s:v/>
      </s:c>
      <s:c r="V267" s="85" t="str">
        <s:f t="shared" si="6"/>
        <s:v/>
      </s:c>
      <s:c r="W267" s="88" t="str">
        <s:f t="shared" si="7"/>
        <s:v/>
      </s:c>
      <s:c r="X267" s="85" t="str">
        <s:f>IF(B267="","",IF(W267&lt;'04_Настройки'!$B$26,"",ROUND((IF(ISBLANK(T267),0,T267*'04_Настройки'!$B$16)+IF(ISBLANK(U267),0,U267*'04_Настройки'!$B$17)+IF(ISBLANK(V267),0,V267*'04_Настройки'!$B$18)+IF(ISBLANK(M267),0,M267/5*100*'04_Настройки'!$B$19)+IF(ISBLANK(N267),0,N267/5*100*'04_Настройки'!$B$20))/(IF(ISBLANK(T267),0,'04_Настройки'!$B$16)+IF(ISBLANK(U267),0,'04_Настройки'!$B$17)+IF(ISBLANK(V267),0,'04_Настройки'!$B$18)+IF(ISBLANK(M267),0,'04_Настройки'!$B$19)+IF(ISBLANK(N267),0,'04_Настройки'!$B$20)),1)))</s:f>
        <s:v/>
      </s:c>
      <s:c r="Y267" s="77" t="str">
        <s:f>IF(B267="","",IF(ISBLANK(X267),"Недостаточно данных",IF(X267&gt;='04_Настройки'!$B$24,"Высокий",IF(X267&gt;='04_Настройки'!$B$25,"Средний","Низкий"))))</s:f>
        <s:v/>
      </s:c>
      <s:c r="Z267" s="80">
        <s:f t="shared" si="8"/>
        <s:v>257</s:v>
      </s:c>
      <s:c r="AA267" s="93" t="str">
        <s:f>IF(B267="","",IF(S267&gt;1,"Проверить и объединить дубли",IF(W267&lt;'04_Настройки'!$B$26,"Дополнить исходные данные",IF(AND(M267&lt;&gt;"",M267&lt;=2),"Проверить соответствие запросу и бизнесу",IF(AND(G267&lt;&gt;"",G267&lt;=IF(J267="",'04_Настройки'!$B$14,J267)),"Удерживать позицию и обновлять контент",IF(Y267="Высокий",IF(O267="","Создать или назначить посадочную страницу","Оптимизировать страницу и усилить содержание"),IF(Y267="Средний","Включить в контент-план","Наблюдать или отложить")))))))</s:f>
        <s:v/>
      </s:c>
    </s:row>
    <s:row r="268" ht="22.5" customHeight="1">
      <s:c r="A268" s="70" t="str">
        <s:f t="shared" si="1"/>
        <s:v/>
      </s:c>
      <s:c r="B268" s="71"/>
      <s:c r="C268" s="71"/>
      <s:c r="D268" s="71"/>
      <s:c r="E268" s="95"/>
      <s:c r="F268" s="77" t="str">
        <s:f>IF(ISBLANK(E268),"",IF(E268&gt;='04_Настройки'!$B$11,"ВЧ",IF(E268&gt;='04_Настройки'!$B$12,"СЧ","НЧ")))</s:f>
      </s:c>
      <s:c r="G268" s="78"/>
      <s:c r="H268" s="78"/>
      <s:c r="I268" s="80" t="str">
        <s:f t="shared" si="2"/>
        <s:v/>
      </s:c>
      <s:c r="J268" s="78"/>
      <s:c r="K268" s="81"/>
      <s:c r="L268" s="78"/>
      <s:c r="M268" s="78"/>
      <s:c r="N268" s="78"/>
      <s:c r="O268" s="83"/>
      <s:c r="P268" s="84"/>
      <s:c r="Q268" s="84"/>
      <s:c r="R268" s="77" t="str">
        <s:f t="shared" si="3"/>
        <s:v/>
      </s:c>
      <s:c r="S268" s="85" t="str">
        <s:f t="shared" si="4"/>
        <s:v/>
      </s:c>
      <s:c r="T268" s="85" t="str">
        <s:f t="shared" si="5"/>
        <s:v/>
      </s:c>
      <s:c r="U268" s="85" t="str">
        <s:f>IF(OR(B268="",G268=""),"",ROUND(MAX(0,MIN(100,(G268-IF(J268="",'04_Настройки'!$B$14,J268))/(100-IF(J268="",'04_Настройки'!$B$14,J268))*100)),1))</s:f>
        <s:v/>
      </s:c>
      <s:c r="V268" s="85" t="str">
        <s:f t="shared" si="6"/>
        <s:v/>
      </s:c>
      <s:c r="W268" s="88" t="str">
        <s:f t="shared" si="7"/>
        <s:v/>
      </s:c>
      <s:c r="X268" s="85" t="str">
        <s:f>IF(B268="","",IF(W268&lt;'04_Настройки'!$B$26,"",ROUND((IF(ISBLANK(T268),0,T268*'04_Настройки'!$B$16)+IF(ISBLANK(U268),0,U268*'04_Настройки'!$B$17)+IF(ISBLANK(V268),0,V268*'04_Настройки'!$B$18)+IF(ISBLANK(M268),0,M268/5*100*'04_Настройки'!$B$19)+IF(ISBLANK(N268),0,N268/5*100*'04_Настройки'!$B$20))/(IF(ISBLANK(T268),0,'04_Настройки'!$B$16)+IF(ISBLANK(U268),0,'04_Настройки'!$B$17)+IF(ISBLANK(V268),0,'04_Настройки'!$B$18)+IF(ISBLANK(M268),0,'04_Настройки'!$B$19)+IF(ISBLANK(N268),0,'04_Настройки'!$B$20)),1)))</s:f>
        <s:v/>
      </s:c>
      <s:c r="Y268" s="77" t="str">
        <s:f>IF(B268="","",IF(ISBLANK(X268),"Недостаточно данных",IF(X268&gt;='04_Настройки'!$B$24,"Высокий",IF(X268&gt;='04_Настройки'!$B$25,"Средний","Низкий"))))</s:f>
        <s:v/>
      </s:c>
      <s:c r="Z268" s="80">
        <s:f t="shared" si="8"/>
        <s:v>258</s:v>
      </s:c>
      <s:c r="AA268" s="93" t="str">
        <s:f>IF(B268="","",IF(S268&gt;1,"Проверить и объединить дубли",IF(W268&lt;'04_Настройки'!$B$26,"Дополнить исходные данные",IF(AND(M268&lt;&gt;"",M268&lt;=2),"Проверить соответствие запросу и бизнесу",IF(AND(G268&lt;&gt;"",G268&lt;=IF(J268="",'04_Настройки'!$B$14,J268)),"Удерживать позицию и обновлять контент",IF(Y268="Высокий",IF(O268="","Создать или назначить посадочную страницу","Оптимизировать страницу и усилить содержание"),IF(Y268="Средний","Включить в контент-план","Наблюдать или отложить")))))))</s:f>
        <s:v/>
      </s:c>
    </s:row>
    <s:row r="269" ht="22.5" customHeight="1">
      <s:c r="A269" s="70" t="str">
        <s:f t="shared" si="1"/>
        <s:v/>
      </s:c>
      <s:c r="B269" s="71"/>
      <s:c r="C269" s="71"/>
      <s:c r="D269" s="71"/>
      <s:c r="E269" s="95"/>
      <s:c r="F269" s="77" t="str">
        <s:f>IF(ISBLANK(E269),"",IF(E269&gt;='04_Настройки'!$B$11,"ВЧ",IF(E269&gt;='04_Настройки'!$B$12,"СЧ","НЧ")))</s:f>
      </s:c>
      <s:c r="G269" s="78"/>
      <s:c r="H269" s="78"/>
      <s:c r="I269" s="80" t="str">
        <s:f t="shared" si="2"/>
        <s:v/>
      </s:c>
      <s:c r="J269" s="78"/>
      <s:c r="K269" s="81"/>
      <s:c r="L269" s="78"/>
      <s:c r="M269" s="78"/>
      <s:c r="N269" s="78"/>
      <s:c r="O269" s="83"/>
      <s:c r="P269" s="84"/>
      <s:c r="Q269" s="84"/>
      <s:c r="R269" s="77" t="str">
        <s:f t="shared" si="3"/>
        <s:v/>
      </s:c>
      <s:c r="S269" s="85" t="str">
        <s:f t="shared" si="4"/>
        <s:v/>
      </s:c>
      <s:c r="T269" s="85" t="str">
        <s:f t="shared" si="5"/>
        <s:v/>
      </s:c>
      <s:c r="U269" s="85" t="str">
        <s:f>IF(OR(B269="",G269=""),"",ROUND(MAX(0,MIN(100,(G269-IF(J269="",'04_Настройки'!$B$14,J269))/(100-IF(J269="",'04_Настройки'!$B$14,J269))*100)),1))</s:f>
        <s:v/>
      </s:c>
      <s:c r="V269" s="85" t="str">
        <s:f t="shared" si="6"/>
        <s:v/>
      </s:c>
      <s:c r="W269" s="88" t="str">
        <s:f t="shared" si="7"/>
        <s:v/>
      </s:c>
      <s:c r="X269" s="85" t="str">
        <s:f>IF(B269="","",IF(W269&lt;'04_Настройки'!$B$26,"",ROUND((IF(ISBLANK(T269),0,T269*'04_Настройки'!$B$16)+IF(ISBLANK(U269),0,U269*'04_Настройки'!$B$17)+IF(ISBLANK(V269),0,V269*'04_Настройки'!$B$18)+IF(ISBLANK(M269),0,M269/5*100*'04_Настройки'!$B$19)+IF(ISBLANK(N269),0,N269/5*100*'04_Настройки'!$B$20))/(IF(ISBLANK(T269),0,'04_Настройки'!$B$16)+IF(ISBLANK(U269),0,'04_Настройки'!$B$17)+IF(ISBLANK(V269),0,'04_Настройки'!$B$18)+IF(ISBLANK(M269),0,'04_Настройки'!$B$19)+IF(ISBLANK(N269),0,'04_Настройки'!$B$20)),1)))</s:f>
        <s:v/>
      </s:c>
      <s:c r="Y269" s="77" t="str">
        <s:f>IF(B269="","",IF(ISBLANK(X269),"Недостаточно данных",IF(X269&gt;='04_Настройки'!$B$24,"Высокий",IF(X269&gt;='04_Настройки'!$B$25,"Средний","Низкий"))))</s:f>
        <s:v/>
      </s:c>
      <s:c r="Z269" s="80">
        <s:f t="shared" si="8"/>
        <s:v>259</s:v>
      </s:c>
      <s:c r="AA269" s="93" t="str">
        <s:f>IF(B269="","",IF(S269&gt;1,"Проверить и объединить дубли",IF(W269&lt;'04_Настройки'!$B$26,"Дополнить исходные данные",IF(AND(M269&lt;&gt;"",M269&lt;=2),"Проверить соответствие запросу и бизнесу",IF(AND(G269&lt;&gt;"",G269&lt;=IF(J269="",'04_Настройки'!$B$14,J269)),"Удерживать позицию и обновлять контент",IF(Y269="Высокий",IF(O269="","Создать или назначить посадочную страницу","Оптимизировать страницу и усилить содержание"),IF(Y269="Средний","Включить в контент-план","Наблюдать или отложить")))))))</s:f>
        <s:v/>
      </s:c>
    </s:row>
    <s:row r="270" ht="22.5" customHeight="1">
      <s:c r="A270" s="70" t="str">
        <s:f t="shared" si="1"/>
        <s:v/>
      </s:c>
      <s:c r="B270" s="71"/>
      <s:c r="C270" s="71"/>
      <s:c r="D270" s="71"/>
      <s:c r="E270" s="95"/>
      <s:c r="F270" s="77" t="str">
        <s:f>IF(ISBLANK(E270),"",IF(E270&gt;='04_Настройки'!$B$11,"ВЧ",IF(E270&gt;='04_Настройки'!$B$12,"СЧ","НЧ")))</s:f>
      </s:c>
      <s:c r="G270" s="78"/>
      <s:c r="H270" s="78"/>
      <s:c r="I270" s="80" t="str">
        <s:f t="shared" si="2"/>
        <s:v/>
      </s:c>
      <s:c r="J270" s="78"/>
      <s:c r="K270" s="81"/>
      <s:c r="L270" s="78"/>
      <s:c r="M270" s="78"/>
      <s:c r="N270" s="78"/>
      <s:c r="O270" s="83"/>
      <s:c r="P270" s="84"/>
      <s:c r="Q270" s="84"/>
      <s:c r="R270" s="77" t="str">
        <s:f t="shared" si="3"/>
        <s:v/>
      </s:c>
      <s:c r="S270" s="85" t="str">
        <s:f t="shared" si="4"/>
        <s:v/>
      </s:c>
      <s:c r="T270" s="85" t="str">
        <s:f t="shared" si="5"/>
        <s:v/>
      </s:c>
      <s:c r="U270" s="85" t="str">
        <s:f>IF(OR(B270="",G270=""),"",ROUND(MAX(0,MIN(100,(G270-IF(J270="",'04_Настройки'!$B$14,J270))/(100-IF(J270="",'04_Настройки'!$B$14,J270))*100)),1))</s:f>
        <s:v/>
      </s:c>
      <s:c r="V270" s="85" t="str">
        <s:f t="shared" si="6"/>
        <s:v/>
      </s:c>
      <s:c r="W270" s="88" t="str">
        <s:f t="shared" si="7"/>
        <s:v/>
      </s:c>
      <s:c r="X270" s="85" t="str">
        <s:f>IF(B270="","",IF(W270&lt;'04_Настройки'!$B$26,"",ROUND((IF(ISBLANK(T270),0,T270*'04_Настройки'!$B$16)+IF(ISBLANK(U270),0,U270*'04_Настройки'!$B$17)+IF(ISBLANK(V270),0,V270*'04_Настройки'!$B$18)+IF(ISBLANK(M270),0,M270/5*100*'04_Настройки'!$B$19)+IF(ISBLANK(N270),0,N270/5*100*'04_Настройки'!$B$20))/(IF(ISBLANK(T270),0,'04_Настройки'!$B$16)+IF(ISBLANK(U270),0,'04_Настройки'!$B$17)+IF(ISBLANK(V270),0,'04_Настройки'!$B$18)+IF(ISBLANK(M270),0,'04_Настройки'!$B$19)+IF(ISBLANK(N270),0,'04_Настройки'!$B$20)),1)))</s:f>
        <s:v/>
      </s:c>
      <s:c r="Y270" s="77" t="str">
        <s:f>IF(B270="","",IF(ISBLANK(X270),"Недостаточно данных",IF(X270&gt;='04_Настройки'!$B$24,"Высокий",IF(X270&gt;='04_Настройки'!$B$25,"Средний","Низкий"))))</s:f>
        <s:v/>
      </s:c>
      <s:c r="Z270" s="80">
        <s:f t="shared" si="8"/>
        <s:v>260</s:v>
      </s:c>
      <s:c r="AA270" s="93" t="str">
        <s:f>IF(B270="","",IF(S270&gt;1,"Проверить и объединить дубли",IF(W270&lt;'04_Настройки'!$B$26,"Дополнить исходные данные",IF(AND(M270&lt;&gt;"",M270&lt;=2),"Проверить соответствие запросу и бизнесу",IF(AND(G270&lt;&gt;"",G270&lt;=IF(J270="",'04_Настройки'!$B$14,J270)),"Удерживать позицию и обновлять контент",IF(Y270="Высокий",IF(O270="","Создать или назначить посадочную страницу","Оптимизировать страницу и усилить содержание"),IF(Y270="Средний","Включить в контент-план","Наблюдать или отложить")))))))</s:f>
        <s:v/>
      </s:c>
    </s:row>
    <s:row r="271" ht="22.5" customHeight="1">
      <s:c r="A271" s="70" t="str">
        <s:f t="shared" si="1"/>
        <s:v/>
      </s:c>
      <s:c r="B271" s="71"/>
      <s:c r="C271" s="71"/>
      <s:c r="D271" s="71"/>
      <s:c r="E271" s="95"/>
      <s:c r="F271" s="77" t="str">
        <s:f>IF(ISBLANK(E271),"",IF(E271&gt;='04_Настройки'!$B$11,"ВЧ",IF(E271&gt;='04_Настройки'!$B$12,"СЧ","НЧ")))</s:f>
      </s:c>
      <s:c r="G271" s="78"/>
      <s:c r="H271" s="78"/>
      <s:c r="I271" s="80" t="str">
        <s:f t="shared" si="2"/>
        <s:v/>
      </s:c>
      <s:c r="J271" s="78"/>
      <s:c r="K271" s="81"/>
      <s:c r="L271" s="78"/>
      <s:c r="M271" s="78"/>
      <s:c r="N271" s="78"/>
      <s:c r="O271" s="83"/>
      <s:c r="P271" s="84"/>
      <s:c r="Q271" s="84"/>
      <s:c r="R271" s="77" t="str">
        <s:f t="shared" si="3"/>
        <s:v/>
      </s:c>
      <s:c r="S271" s="85" t="str">
        <s:f t="shared" si="4"/>
        <s:v/>
      </s:c>
      <s:c r="T271" s="85" t="str">
        <s:f t="shared" si="5"/>
        <s:v/>
      </s:c>
      <s:c r="U271" s="85" t="str">
        <s:f>IF(OR(B271="",G271=""),"",ROUND(MAX(0,MIN(100,(G271-IF(J271="",'04_Настройки'!$B$14,J271))/(100-IF(J271="",'04_Настройки'!$B$14,J271))*100)),1))</s:f>
        <s:v/>
      </s:c>
      <s:c r="V271" s="85" t="str">
        <s:f t="shared" si="6"/>
        <s:v/>
      </s:c>
      <s:c r="W271" s="88" t="str">
        <s:f t="shared" si="7"/>
        <s:v/>
      </s:c>
      <s:c r="X271" s="85" t="str">
        <s:f>IF(B271="","",IF(W271&lt;'04_Настройки'!$B$26,"",ROUND((IF(ISBLANK(T271),0,T271*'04_Настройки'!$B$16)+IF(ISBLANK(U271),0,U271*'04_Настройки'!$B$17)+IF(ISBLANK(V271),0,V271*'04_Настройки'!$B$18)+IF(ISBLANK(M271),0,M271/5*100*'04_Настройки'!$B$19)+IF(ISBLANK(N271),0,N271/5*100*'04_Настройки'!$B$20))/(IF(ISBLANK(T271),0,'04_Настройки'!$B$16)+IF(ISBLANK(U271),0,'04_Настройки'!$B$17)+IF(ISBLANK(V271),0,'04_Настройки'!$B$18)+IF(ISBLANK(M271),0,'04_Настройки'!$B$19)+IF(ISBLANK(N271),0,'04_Настройки'!$B$20)),1)))</s:f>
        <s:v/>
      </s:c>
      <s:c r="Y271" s="77" t="str">
        <s:f>IF(B271="","",IF(ISBLANK(X271),"Недостаточно данных",IF(X271&gt;='04_Настройки'!$B$24,"Высокий",IF(X271&gt;='04_Настройки'!$B$25,"Средний","Низкий"))))</s:f>
        <s:v/>
      </s:c>
      <s:c r="Z271" s="80">
        <s:f t="shared" si="8"/>
        <s:v>261</s:v>
      </s:c>
      <s:c r="AA271" s="93" t="str">
        <s:f>IF(B271="","",IF(S271&gt;1,"Проверить и объединить дубли",IF(W271&lt;'04_Настройки'!$B$26,"Дополнить исходные данные",IF(AND(M271&lt;&gt;"",M271&lt;=2),"Проверить соответствие запросу и бизнесу",IF(AND(G271&lt;&gt;"",G271&lt;=IF(J271="",'04_Настройки'!$B$14,J271)),"Удерживать позицию и обновлять контент",IF(Y271="Высокий",IF(O271="","Создать или назначить посадочную страницу","Оптимизировать страницу и усилить содержание"),IF(Y271="Средний","Включить в контент-план","Наблюдать или отложить")))))))</s:f>
        <s:v/>
      </s:c>
    </s:row>
    <s:row r="272" ht="22.5" customHeight="1">
      <s:c r="A272" s="70" t="str">
        <s:f t="shared" si="1"/>
        <s:v/>
      </s:c>
      <s:c r="B272" s="71"/>
      <s:c r="C272" s="71"/>
      <s:c r="D272" s="71"/>
      <s:c r="E272" s="95"/>
      <s:c r="F272" s="77" t="str">
        <s:f>IF(ISBLANK(E272),"",IF(E272&gt;='04_Настройки'!$B$11,"ВЧ",IF(E272&gt;='04_Настройки'!$B$12,"СЧ","НЧ")))</s:f>
      </s:c>
      <s:c r="G272" s="78"/>
      <s:c r="H272" s="78"/>
      <s:c r="I272" s="80" t="str">
        <s:f t="shared" si="2"/>
        <s:v/>
      </s:c>
      <s:c r="J272" s="78"/>
      <s:c r="K272" s="81"/>
      <s:c r="L272" s="78"/>
      <s:c r="M272" s="78"/>
      <s:c r="N272" s="78"/>
      <s:c r="O272" s="83"/>
      <s:c r="P272" s="84"/>
      <s:c r="Q272" s="84"/>
      <s:c r="R272" s="77" t="str">
        <s:f t="shared" si="3"/>
        <s:v/>
      </s:c>
      <s:c r="S272" s="85" t="str">
        <s:f t="shared" si="4"/>
        <s:v/>
      </s:c>
      <s:c r="T272" s="85" t="str">
        <s:f t="shared" si="5"/>
        <s:v/>
      </s:c>
      <s:c r="U272" s="85" t="str">
        <s:f>IF(OR(B272="",G272=""),"",ROUND(MAX(0,MIN(100,(G272-IF(J272="",'04_Настройки'!$B$14,J272))/(100-IF(J272="",'04_Настройки'!$B$14,J272))*100)),1))</s:f>
        <s:v/>
      </s:c>
      <s:c r="V272" s="85" t="str">
        <s:f t="shared" si="6"/>
        <s:v/>
      </s:c>
      <s:c r="W272" s="88" t="str">
        <s:f t="shared" si="7"/>
        <s:v/>
      </s:c>
      <s:c r="X272" s="85" t="str">
        <s:f>IF(B272="","",IF(W272&lt;'04_Настройки'!$B$26,"",ROUND((IF(ISBLANK(T272),0,T272*'04_Настройки'!$B$16)+IF(ISBLANK(U272),0,U272*'04_Настройки'!$B$17)+IF(ISBLANK(V272),0,V272*'04_Настройки'!$B$18)+IF(ISBLANK(M272),0,M272/5*100*'04_Настройки'!$B$19)+IF(ISBLANK(N272),0,N272/5*100*'04_Настройки'!$B$20))/(IF(ISBLANK(T272),0,'04_Настройки'!$B$16)+IF(ISBLANK(U272),0,'04_Настройки'!$B$17)+IF(ISBLANK(V272),0,'04_Настройки'!$B$18)+IF(ISBLANK(M272),0,'04_Настройки'!$B$19)+IF(ISBLANK(N272),0,'04_Настройки'!$B$20)),1)))</s:f>
        <s:v/>
      </s:c>
      <s:c r="Y272" s="77" t="str">
        <s:f>IF(B272="","",IF(ISBLANK(X272),"Недостаточно данных",IF(X272&gt;='04_Настройки'!$B$24,"Высокий",IF(X272&gt;='04_Настройки'!$B$25,"Средний","Низкий"))))</s:f>
        <s:v/>
      </s:c>
      <s:c r="Z272" s="80">
        <s:f t="shared" si="8"/>
        <s:v>262</s:v>
      </s:c>
      <s:c r="AA272" s="93" t="str">
        <s:f>IF(B272="","",IF(S272&gt;1,"Проверить и объединить дубли",IF(W272&lt;'04_Настройки'!$B$26,"Дополнить исходные данные",IF(AND(M272&lt;&gt;"",M272&lt;=2),"Проверить соответствие запросу и бизнесу",IF(AND(G272&lt;&gt;"",G272&lt;=IF(J272="",'04_Настройки'!$B$14,J272)),"Удерживать позицию и обновлять контент",IF(Y272="Высокий",IF(O272="","Создать или назначить посадочную страницу","Оптимизировать страницу и усилить содержание"),IF(Y272="Средний","Включить в контент-план","Наблюдать или отложить")))))))</s:f>
        <s:v/>
      </s:c>
    </s:row>
    <s:row r="273" ht="22.5" customHeight="1">
      <s:c r="A273" s="70" t="str">
        <s:f t="shared" si="1"/>
        <s:v/>
      </s:c>
      <s:c r="B273" s="71"/>
      <s:c r="C273" s="71"/>
      <s:c r="D273" s="71"/>
      <s:c r="E273" s="95"/>
      <s:c r="F273" s="77" t="str">
        <s:f>IF(ISBLANK(E273),"",IF(E273&gt;='04_Настройки'!$B$11,"ВЧ",IF(E273&gt;='04_Настройки'!$B$12,"СЧ","НЧ")))</s:f>
      </s:c>
      <s:c r="G273" s="78"/>
      <s:c r="H273" s="78"/>
      <s:c r="I273" s="80" t="str">
        <s:f t="shared" si="2"/>
        <s:v/>
      </s:c>
      <s:c r="J273" s="78"/>
      <s:c r="K273" s="81"/>
      <s:c r="L273" s="78"/>
      <s:c r="M273" s="78"/>
      <s:c r="N273" s="78"/>
      <s:c r="O273" s="83"/>
      <s:c r="P273" s="84"/>
      <s:c r="Q273" s="84"/>
      <s:c r="R273" s="77" t="str">
        <s:f t="shared" si="3"/>
        <s:v/>
      </s:c>
      <s:c r="S273" s="85" t="str">
        <s:f t="shared" si="4"/>
        <s:v/>
      </s:c>
      <s:c r="T273" s="85" t="str">
        <s:f t="shared" si="5"/>
        <s:v/>
      </s:c>
      <s:c r="U273" s="85" t="str">
        <s:f>IF(OR(B273="",G273=""),"",ROUND(MAX(0,MIN(100,(G273-IF(J273="",'04_Настройки'!$B$14,J273))/(100-IF(J273="",'04_Настройки'!$B$14,J273))*100)),1))</s:f>
        <s:v/>
      </s:c>
      <s:c r="V273" s="85" t="str">
        <s:f t="shared" si="6"/>
        <s:v/>
      </s:c>
      <s:c r="W273" s="88" t="str">
        <s:f t="shared" si="7"/>
        <s:v/>
      </s:c>
      <s:c r="X273" s="85" t="str">
        <s:f>IF(B273="","",IF(W273&lt;'04_Настройки'!$B$26,"",ROUND((IF(ISBLANK(T273),0,T273*'04_Настройки'!$B$16)+IF(ISBLANK(U273),0,U273*'04_Настройки'!$B$17)+IF(ISBLANK(V273),0,V273*'04_Настройки'!$B$18)+IF(ISBLANK(M273),0,M273/5*100*'04_Настройки'!$B$19)+IF(ISBLANK(N273),0,N273/5*100*'04_Настройки'!$B$20))/(IF(ISBLANK(T273),0,'04_Настройки'!$B$16)+IF(ISBLANK(U273),0,'04_Настройки'!$B$17)+IF(ISBLANK(V273),0,'04_Настройки'!$B$18)+IF(ISBLANK(M273),0,'04_Настройки'!$B$19)+IF(ISBLANK(N273),0,'04_Настройки'!$B$20)),1)))</s:f>
        <s:v/>
      </s:c>
      <s:c r="Y273" s="77" t="str">
        <s:f>IF(B273="","",IF(ISBLANK(X273),"Недостаточно данных",IF(X273&gt;='04_Настройки'!$B$24,"Высокий",IF(X273&gt;='04_Настройки'!$B$25,"Средний","Низкий"))))</s:f>
        <s:v/>
      </s:c>
      <s:c r="Z273" s="80">
        <s:f t="shared" si="8"/>
        <s:v>263</s:v>
      </s:c>
      <s:c r="AA273" s="93" t="str">
        <s:f>IF(B273="","",IF(S273&gt;1,"Проверить и объединить дубли",IF(W273&lt;'04_Настройки'!$B$26,"Дополнить исходные данные",IF(AND(M273&lt;&gt;"",M273&lt;=2),"Проверить соответствие запросу и бизнесу",IF(AND(G273&lt;&gt;"",G273&lt;=IF(J273="",'04_Настройки'!$B$14,J273)),"Удерживать позицию и обновлять контент",IF(Y273="Высокий",IF(O273="","Создать или назначить посадочную страницу","Оптимизировать страницу и усилить содержание"),IF(Y273="Средний","Включить в контент-план","Наблюдать или отложить")))))))</s:f>
        <s:v/>
      </s:c>
    </s:row>
    <s:row r="274" ht="22.5" customHeight="1">
      <s:c r="A274" s="70" t="str">
        <s:f t="shared" si="1"/>
        <s:v/>
      </s:c>
      <s:c r="B274" s="71"/>
      <s:c r="C274" s="71"/>
      <s:c r="D274" s="71"/>
      <s:c r="E274" s="95"/>
      <s:c r="F274" s="77" t="str">
        <s:f>IF(ISBLANK(E274),"",IF(E274&gt;='04_Настройки'!$B$11,"ВЧ",IF(E274&gt;='04_Настройки'!$B$12,"СЧ","НЧ")))</s:f>
      </s:c>
      <s:c r="G274" s="78"/>
      <s:c r="H274" s="78"/>
      <s:c r="I274" s="80" t="str">
        <s:f t="shared" si="2"/>
        <s:v/>
      </s:c>
      <s:c r="J274" s="78"/>
      <s:c r="K274" s="81"/>
      <s:c r="L274" s="78"/>
      <s:c r="M274" s="78"/>
      <s:c r="N274" s="78"/>
      <s:c r="O274" s="83"/>
      <s:c r="P274" s="84"/>
      <s:c r="Q274" s="84"/>
      <s:c r="R274" s="77" t="str">
        <s:f t="shared" si="3"/>
        <s:v/>
      </s:c>
      <s:c r="S274" s="85" t="str">
        <s:f t="shared" si="4"/>
        <s:v/>
      </s:c>
      <s:c r="T274" s="85" t="str">
        <s:f t="shared" si="5"/>
        <s:v/>
      </s:c>
      <s:c r="U274" s="85" t="str">
        <s:f>IF(OR(B274="",G274=""),"",ROUND(MAX(0,MIN(100,(G274-IF(J274="",'04_Настройки'!$B$14,J274))/(100-IF(J274="",'04_Настройки'!$B$14,J274))*100)),1))</s:f>
        <s:v/>
      </s:c>
      <s:c r="V274" s="85" t="str">
        <s:f t="shared" si="6"/>
        <s:v/>
      </s:c>
      <s:c r="W274" s="88" t="str">
        <s:f t="shared" si="7"/>
        <s:v/>
      </s:c>
      <s:c r="X274" s="85" t="str">
        <s:f>IF(B274="","",IF(W274&lt;'04_Настройки'!$B$26,"",ROUND((IF(ISBLANK(T274),0,T274*'04_Настройки'!$B$16)+IF(ISBLANK(U274),0,U274*'04_Настройки'!$B$17)+IF(ISBLANK(V274),0,V274*'04_Настройки'!$B$18)+IF(ISBLANK(M274),0,M274/5*100*'04_Настройки'!$B$19)+IF(ISBLANK(N274),0,N274/5*100*'04_Настройки'!$B$20))/(IF(ISBLANK(T274),0,'04_Настройки'!$B$16)+IF(ISBLANK(U274),0,'04_Настройки'!$B$17)+IF(ISBLANK(V274),0,'04_Настройки'!$B$18)+IF(ISBLANK(M274),0,'04_Настройки'!$B$19)+IF(ISBLANK(N274),0,'04_Настройки'!$B$20)),1)))</s:f>
        <s:v/>
      </s:c>
      <s:c r="Y274" s="77" t="str">
        <s:f>IF(B274="","",IF(ISBLANK(X274),"Недостаточно данных",IF(X274&gt;='04_Настройки'!$B$24,"Высокий",IF(X274&gt;='04_Настройки'!$B$25,"Средний","Низкий"))))</s:f>
        <s:v/>
      </s:c>
      <s:c r="Z274" s="80">
        <s:f t="shared" si="8"/>
        <s:v>264</s:v>
      </s:c>
      <s:c r="AA274" s="93" t="str">
        <s:f>IF(B274="","",IF(S274&gt;1,"Проверить и объединить дубли",IF(W274&lt;'04_Настройки'!$B$26,"Дополнить исходные данные",IF(AND(M274&lt;&gt;"",M274&lt;=2),"Проверить соответствие запросу и бизнесу",IF(AND(G274&lt;&gt;"",G274&lt;=IF(J274="",'04_Настройки'!$B$14,J274)),"Удерживать позицию и обновлять контент",IF(Y274="Высокий",IF(O274="","Создать или назначить посадочную страницу","Оптимизировать страницу и усилить содержание"),IF(Y274="Средний","Включить в контент-план","Наблюдать или отложить")))))))</s:f>
        <s:v/>
      </s:c>
    </s:row>
    <s:row r="275" ht="22.5" customHeight="1">
      <s:c r="A275" s="70" t="str">
        <s:f t="shared" si="1"/>
        <s:v/>
      </s:c>
      <s:c r="B275" s="71"/>
      <s:c r="C275" s="71"/>
      <s:c r="D275" s="71"/>
      <s:c r="E275" s="95"/>
      <s:c r="F275" s="77" t="str">
        <s:f>IF(ISBLANK(E275),"",IF(E275&gt;='04_Настройки'!$B$11,"ВЧ",IF(E275&gt;='04_Настройки'!$B$12,"СЧ","НЧ")))</s:f>
      </s:c>
      <s:c r="G275" s="78"/>
      <s:c r="H275" s="78"/>
      <s:c r="I275" s="80" t="str">
        <s:f t="shared" si="2"/>
        <s:v/>
      </s:c>
      <s:c r="J275" s="78"/>
      <s:c r="K275" s="81"/>
      <s:c r="L275" s="78"/>
      <s:c r="M275" s="78"/>
      <s:c r="N275" s="78"/>
      <s:c r="O275" s="83"/>
      <s:c r="P275" s="84"/>
      <s:c r="Q275" s="84"/>
      <s:c r="R275" s="77" t="str">
        <s:f t="shared" si="3"/>
        <s:v/>
      </s:c>
      <s:c r="S275" s="85" t="str">
        <s:f t="shared" si="4"/>
        <s:v/>
      </s:c>
      <s:c r="T275" s="85" t="str">
        <s:f t="shared" si="5"/>
        <s:v/>
      </s:c>
      <s:c r="U275" s="85" t="str">
        <s:f>IF(OR(B275="",G275=""),"",ROUND(MAX(0,MIN(100,(G275-IF(J275="",'04_Настройки'!$B$14,J275))/(100-IF(J275="",'04_Настройки'!$B$14,J275))*100)),1))</s:f>
        <s:v/>
      </s:c>
      <s:c r="V275" s="85" t="str">
        <s:f t="shared" si="6"/>
        <s:v/>
      </s:c>
      <s:c r="W275" s="88" t="str">
        <s:f t="shared" si="7"/>
        <s:v/>
      </s:c>
      <s:c r="X275" s="85" t="str">
        <s:f>IF(B275="","",IF(W275&lt;'04_Настройки'!$B$26,"",ROUND((IF(ISBLANK(T275),0,T275*'04_Настройки'!$B$16)+IF(ISBLANK(U275),0,U275*'04_Настройки'!$B$17)+IF(ISBLANK(V275),0,V275*'04_Настройки'!$B$18)+IF(ISBLANK(M275),0,M275/5*100*'04_Настройки'!$B$19)+IF(ISBLANK(N275),0,N275/5*100*'04_Настройки'!$B$20))/(IF(ISBLANK(T275),0,'04_Настройки'!$B$16)+IF(ISBLANK(U275),0,'04_Настройки'!$B$17)+IF(ISBLANK(V275),0,'04_Настройки'!$B$18)+IF(ISBLANK(M275),0,'04_Настройки'!$B$19)+IF(ISBLANK(N275),0,'04_Настройки'!$B$20)),1)))</s:f>
        <s:v/>
      </s:c>
      <s:c r="Y275" s="77" t="str">
        <s:f>IF(B275="","",IF(ISBLANK(X275),"Недостаточно данных",IF(X275&gt;='04_Настройки'!$B$24,"Высокий",IF(X275&gt;='04_Настройки'!$B$25,"Средний","Низкий"))))</s:f>
        <s:v/>
      </s:c>
      <s:c r="Z275" s="80">
        <s:f t="shared" si="8"/>
        <s:v>265</s:v>
      </s:c>
      <s:c r="AA275" s="93" t="str">
        <s:f>IF(B275="","",IF(S275&gt;1,"Проверить и объединить дубли",IF(W275&lt;'04_Настройки'!$B$26,"Дополнить исходные данные",IF(AND(M275&lt;&gt;"",M275&lt;=2),"Проверить соответствие запросу и бизнесу",IF(AND(G275&lt;&gt;"",G275&lt;=IF(J275="",'04_Настройки'!$B$14,J275)),"Удерживать позицию и обновлять контент",IF(Y275="Высокий",IF(O275="","Создать или назначить посадочную страницу","Оптимизировать страницу и усилить содержание"),IF(Y275="Средний","Включить в контент-план","Наблюдать или отложить")))))))</s:f>
        <s:v/>
      </s:c>
    </s:row>
    <s:row r="276" ht="22.5" customHeight="1">
      <s:c r="A276" s="70" t="str">
        <s:f t="shared" si="1"/>
        <s:v/>
      </s:c>
      <s:c r="B276" s="71"/>
      <s:c r="C276" s="71"/>
      <s:c r="D276" s="71"/>
      <s:c r="E276" s="95"/>
      <s:c r="F276" s="77" t="str">
        <s:f>IF(ISBLANK(E276),"",IF(E276&gt;='04_Настройки'!$B$11,"ВЧ",IF(E276&gt;='04_Настройки'!$B$12,"СЧ","НЧ")))</s:f>
      </s:c>
      <s:c r="G276" s="78"/>
      <s:c r="H276" s="78"/>
      <s:c r="I276" s="80" t="str">
        <s:f t="shared" si="2"/>
        <s:v/>
      </s:c>
      <s:c r="J276" s="78"/>
      <s:c r="K276" s="81"/>
      <s:c r="L276" s="78"/>
      <s:c r="M276" s="78"/>
      <s:c r="N276" s="78"/>
      <s:c r="O276" s="83"/>
      <s:c r="P276" s="84"/>
      <s:c r="Q276" s="84"/>
      <s:c r="R276" s="77" t="str">
        <s:f t="shared" si="3"/>
        <s:v/>
      </s:c>
      <s:c r="S276" s="85" t="str">
        <s:f t="shared" si="4"/>
        <s:v/>
      </s:c>
      <s:c r="T276" s="85" t="str">
        <s:f t="shared" si="5"/>
        <s:v/>
      </s:c>
      <s:c r="U276" s="85" t="str">
        <s:f>IF(OR(B276="",G276=""),"",ROUND(MAX(0,MIN(100,(G276-IF(J276="",'04_Настройки'!$B$14,J276))/(100-IF(J276="",'04_Настройки'!$B$14,J276))*100)),1))</s:f>
        <s:v/>
      </s:c>
      <s:c r="V276" s="85" t="str">
        <s:f t="shared" si="6"/>
        <s:v/>
      </s:c>
      <s:c r="W276" s="88" t="str">
        <s:f t="shared" si="7"/>
        <s:v/>
      </s:c>
      <s:c r="X276" s="85" t="str">
        <s:f>IF(B276="","",IF(W276&lt;'04_Настройки'!$B$26,"",ROUND((IF(ISBLANK(T276),0,T276*'04_Настройки'!$B$16)+IF(ISBLANK(U276),0,U276*'04_Настройки'!$B$17)+IF(ISBLANK(V276),0,V276*'04_Настройки'!$B$18)+IF(ISBLANK(M276),0,M276/5*100*'04_Настройки'!$B$19)+IF(ISBLANK(N276),0,N276/5*100*'04_Настройки'!$B$20))/(IF(ISBLANK(T276),0,'04_Настройки'!$B$16)+IF(ISBLANK(U276),0,'04_Настройки'!$B$17)+IF(ISBLANK(V276),0,'04_Настройки'!$B$18)+IF(ISBLANK(M276),0,'04_Настройки'!$B$19)+IF(ISBLANK(N276),0,'04_Настройки'!$B$20)),1)))</s:f>
        <s:v/>
      </s:c>
      <s:c r="Y276" s="77" t="str">
        <s:f>IF(B276="","",IF(ISBLANK(X276),"Недостаточно данных",IF(X276&gt;='04_Настройки'!$B$24,"Высокий",IF(X276&gt;='04_Настройки'!$B$25,"Средний","Низкий"))))</s:f>
        <s:v/>
      </s:c>
      <s:c r="Z276" s="80">
        <s:f t="shared" si="8"/>
        <s:v>266</s:v>
      </s:c>
      <s:c r="AA276" s="93" t="str">
        <s:f>IF(B276="","",IF(S276&gt;1,"Проверить и объединить дубли",IF(W276&lt;'04_Настройки'!$B$26,"Дополнить исходные данные",IF(AND(M276&lt;&gt;"",M276&lt;=2),"Проверить соответствие запросу и бизнесу",IF(AND(G276&lt;&gt;"",G276&lt;=IF(J276="",'04_Настройки'!$B$14,J276)),"Удерживать позицию и обновлять контент",IF(Y276="Высокий",IF(O276="","Создать или назначить посадочную страницу","Оптимизировать страницу и усилить содержание"),IF(Y276="Средний","Включить в контент-план","Наблюдать или отложить")))))))</s:f>
        <s:v/>
      </s:c>
    </s:row>
    <s:row r="277" ht="22.5" customHeight="1">
      <s:c r="A277" s="70" t="str">
        <s:f t="shared" si="1"/>
        <s:v/>
      </s:c>
      <s:c r="B277" s="71"/>
      <s:c r="C277" s="71"/>
      <s:c r="D277" s="71"/>
      <s:c r="E277" s="95"/>
      <s:c r="F277" s="77" t="str">
        <s:f>IF(ISBLANK(E277),"",IF(E277&gt;='04_Настройки'!$B$11,"ВЧ",IF(E277&gt;='04_Настройки'!$B$12,"СЧ","НЧ")))</s:f>
      </s:c>
      <s:c r="G277" s="78"/>
      <s:c r="H277" s="78"/>
      <s:c r="I277" s="80" t="str">
        <s:f t="shared" si="2"/>
        <s:v/>
      </s:c>
      <s:c r="J277" s="78"/>
      <s:c r="K277" s="81"/>
      <s:c r="L277" s="78"/>
      <s:c r="M277" s="78"/>
      <s:c r="N277" s="78"/>
      <s:c r="O277" s="83"/>
      <s:c r="P277" s="84"/>
      <s:c r="Q277" s="84"/>
      <s:c r="R277" s="77" t="str">
        <s:f t="shared" si="3"/>
        <s:v/>
      </s:c>
      <s:c r="S277" s="85" t="str">
        <s:f t="shared" si="4"/>
        <s:v/>
      </s:c>
      <s:c r="T277" s="85" t="str">
        <s:f t="shared" si="5"/>
        <s:v/>
      </s:c>
      <s:c r="U277" s="85" t="str">
        <s:f>IF(OR(B277="",G277=""),"",ROUND(MAX(0,MIN(100,(G277-IF(J277="",'04_Настройки'!$B$14,J277))/(100-IF(J277="",'04_Настройки'!$B$14,J277))*100)),1))</s:f>
        <s:v/>
      </s:c>
      <s:c r="V277" s="85" t="str">
        <s:f t="shared" si="6"/>
        <s:v/>
      </s:c>
      <s:c r="W277" s="88" t="str">
        <s:f t="shared" si="7"/>
        <s:v/>
      </s:c>
      <s:c r="X277" s="85" t="str">
        <s:f>IF(B277="","",IF(W277&lt;'04_Настройки'!$B$26,"",ROUND((IF(ISBLANK(T277),0,T277*'04_Настройки'!$B$16)+IF(ISBLANK(U277),0,U277*'04_Настройки'!$B$17)+IF(ISBLANK(V277),0,V277*'04_Настройки'!$B$18)+IF(ISBLANK(M277),0,M277/5*100*'04_Настройки'!$B$19)+IF(ISBLANK(N277),0,N277/5*100*'04_Настройки'!$B$20))/(IF(ISBLANK(T277),0,'04_Настройки'!$B$16)+IF(ISBLANK(U277),0,'04_Настройки'!$B$17)+IF(ISBLANK(V277),0,'04_Настройки'!$B$18)+IF(ISBLANK(M277),0,'04_Настройки'!$B$19)+IF(ISBLANK(N277),0,'04_Настройки'!$B$20)),1)))</s:f>
        <s:v/>
      </s:c>
      <s:c r="Y277" s="77" t="str">
        <s:f>IF(B277="","",IF(ISBLANK(X277),"Недостаточно данных",IF(X277&gt;='04_Настройки'!$B$24,"Высокий",IF(X277&gt;='04_Настройки'!$B$25,"Средний","Низкий"))))</s:f>
        <s:v/>
      </s:c>
      <s:c r="Z277" s="80">
        <s:f t="shared" si="8"/>
        <s:v>267</s:v>
      </s:c>
      <s:c r="AA277" s="93" t="str">
        <s:f>IF(B277="","",IF(S277&gt;1,"Проверить и объединить дубли",IF(W277&lt;'04_Настройки'!$B$26,"Дополнить исходные данные",IF(AND(M277&lt;&gt;"",M277&lt;=2),"Проверить соответствие запросу и бизнесу",IF(AND(G277&lt;&gt;"",G277&lt;=IF(J277="",'04_Настройки'!$B$14,J277)),"Удерживать позицию и обновлять контент",IF(Y277="Высокий",IF(O277="","Создать или назначить посадочную страницу","Оптимизировать страницу и усилить содержание"),IF(Y277="Средний","Включить в контент-план","Наблюдать или отложить")))))))</s:f>
        <s:v/>
      </s:c>
    </s:row>
    <s:row r="278" ht="22.5" customHeight="1">
      <s:c r="A278" s="70" t="str">
        <s:f t="shared" si="1"/>
        <s:v/>
      </s:c>
      <s:c r="B278" s="71"/>
      <s:c r="C278" s="71"/>
      <s:c r="D278" s="71"/>
      <s:c r="E278" s="95"/>
      <s:c r="F278" s="77" t="str">
        <s:f>IF(ISBLANK(E278),"",IF(E278&gt;='04_Настройки'!$B$11,"ВЧ",IF(E278&gt;='04_Настройки'!$B$12,"СЧ","НЧ")))</s:f>
      </s:c>
      <s:c r="G278" s="78"/>
      <s:c r="H278" s="78"/>
      <s:c r="I278" s="80" t="str">
        <s:f t="shared" si="2"/>
        <s:v/>
      </s:c>
      <s:c r="J278" s="78"/>
      <s:c r="K278" s="81"/>
      <s:c r="L278" s="78"/>
      <s:c r="M278" s="78"/>
      <s:c r="N278" s="78"/>
      <s:c r="O278" s="83"/>
      <s:c r="P278" s="84"/>
      <s:c r="Q278" s="84"/>
      <s:c r="R278" s="77" t="str">
        <s:f t="shared" si="3"/>
        <s:v/>
      </s:c>
      <s:c r="S278" s="85" t="str">
        <s:f t="shared" si="4"/>
        <s:v/>
      </s:c>
      <s:c r="T278" s="85" t="str">
        <s:f t="shared" si="5"/>
        <s:v/>
      </s:c>
      <s:c r="U278" s="85" t="str">
        <s:f>IF(OR(B278="",G278=""),"",ROUND(MAX(0,MIN(100,(G278-IF(J278="",'04_Настройки'!$B$14,J278))/(100-IF(J278="",'04_Настройки'!$B$14,J278))*100)),1))</s:f>
        <s:v/>
      </s:c>
      <s:c r="V278" s="85" t="str">
        <s:f t="shared" si="6"/>
        <s:v/>
      </s:c>
      <s:c r="W278" s="88" t="str">
        <s:f t="shared" si="7"/>
        <s:v/>
      </s:c>
      <s:c r="X278" s="85" t="str">
        <s:f>IF(B278="","",IF(W278&lt;'04_Настройки'!$B$26,"",ROUND((IF(ISBLANK(T278),0,T278*'04_Настройки'!$B$16)+IF(ISBLANK(U278),0,U278*'04_Настройки'!$B$17)+IF(ISBLANK(V278),0,V278*'04_Настройки'!$B$18)+IF(ISBLANK(M278),0,M278/5*100*'04_Настройки'!$B$19)+IF(ISBLANK(N278),0,N278/5*100*'04_Настройки'!$B$20))/(IF(ISBLANK(T278),0,'04_Настройки'!$B$16)+IF(ISBLANK(U278),0,'04_Настройки'!$B$17)+IF(ISBLANK(V278),0,'04_Настройки'!$B$18)+IF(ISBLANK(M278),0,'04_Настройки'!$B$19)+IF(ISBLANK(N278),0,'04_Настройки'!$B$20)),1)))</s:f>
        <s:v/>
      </s:c>
      <s:c r="Y278" s="77" t="str">
        <s:f>IF(B278="","",IF(ISBLANK(X278),"Недостаточно данных",IF(X278&gt;='04_Настройки'!$B$24,"Высокий",IF(X278&gt;='04_Настройки'!$B$25,"Средний","Низкий"))))</s:f>
        <s:v/>
      </s:c>
      <s:c r="Z278" s="80">
        <s:f t="shared" si="8"/>
        <s:v>268</s:v>
      </s:c>
      <s:c r="AA278" s="93" t="str">
        <s:f>IF(B278="","",IF(S278&gt;1,"Проверить и объединить дубли",IF(W278&lt;'04_Настройки'!$B$26,"Дополнить исходные данные",IF(AND(M278&lt;&gt;"",M278&lt;=2),"Проверить соответствие запросу и бизнесу",IF(AND(G278&lt;&gt;"",G278&lt;=IF(J278="",'04_Настройки'!$B$14,J278)),"Удерживать позицию и обновлять контент",IF(Y278="Высокий",IF(O278="","Создать или назначить посадочную страницу","Оптимизировать страницу и усилить содержание"),IF(Y278="Средний","Включить в контент-план","Наблюдать или отложить")))))))</s:f>
        <s:v/>
      </s:c>
    </s:row>
    <s:row r="279" ht="22.5" customHeight="1">
      <s:c r="A279" s="70" t="str">
        <s:f t="shared" si="1"/>
        <s:v/>
      </s:c>
      <s:c r="B279" s="71"/>
      <s:c r="C279" s="71"/>
      <s:c r="D279" s="71"/>
      <s:c r="E279" s="95"/>
      <s:c r="F279" s="77" t="str">
        <s:f>IF(ISBLANK(E279),"",IF(E279&gt;='04_Настройки'!$B$11,"ВЧ",IF(E279&gt;='04_Настройки'!$B$12,"СЧ","НЧ")))</s:f>
      </s:c>
      <s:c r="G279" s="78"/>
      <s:c r="H279" s="78"/>
      <s:c r="I279" s="80" t="str">
        <s:f t="shared" si="2"/>
        <s:v/>
      </s:c>
      <s:c r="J279" s="78"/>
      <s:c r="K279" s="81"/>
      <s:c r="L279" s="78"/>
      <s:c r="M279" s="78"/>
      <s:c r="N279" s="78"/>
      <s:c r="O279" s="83"/>
      <s:c r="P279" s="84"/>
      <s:c r="Q279" s="84"/>
      <s:c r="R279" s="77" t="str">
        <s:f t="shared" si="3"/>
        <s:v/>
      </s:c>
      <s:c r="S279" s="85" t="str">
        <s:f t="shared" si="4"/>
        <s:v/>
      </s:c>
      <s:c r="T279" s="85" t="str">
        <s:f t="shared" si="5"/>
        <s:v/>
      </s:c>
      <s:c r="U279" s="85" t="str">
        <s:f>IF(OR(B279="",G279=""),"",ROUND(MAX(0,MIN(100,(G279-IF(J279="",'04_Настройки'!$B$14,J279))/(100-IF(J279="",'04_Настройки'!$B$14,J279))*100)),1))</s:f>
        <s:v/>
      </s:c>
      <s:c r="V279" s="85" t="str">
        <s:f t="shared" si="6"/>
        <s:v/>
      </s:c>
      <s:c r="W279" s="88" t="str">
        <s:f t="shared" si="7"/>
        <s:v/>
      </s:c>
      <s:c r="X279" s="85" t="str">
        <s:f>IF(B279="","",IF(W279&lt;'04_Настройки'!$B$26,"",ROUND((IF(ISBLANK(T279),0,T279*'04_Настройки'!$B$16)+IF(ISBLANK(U279),0,U279*'04_Настройки'!$B$17)+IF(ISBLANK(V279),0,V279*'04_Настройки'!$B$18)+IF(ISBLANK(M279),0,M279/5*100*'04_Настройки'!$B$19)+IF(ISBLANK(N279),0,N279/5*100*'04_Настройки'!$B$20))/(IF(ISBLANK(T279),0,'04_Настройки'!$B$16)+IF(ISBLANK(U279),0,'04_Настройки'!$B$17)+IF(ISBLANK(V279),0,'04_Настройки'!$B$18)+IF(ISBLANK(M279),0,'04_Настройки'!$B$19)+IF(ISBLANK(N279),0,'04_Настройки'!$B$20)),1)))</s:f>
        <s:v/>
      </s:c>
      <s:c r="Y279" s="77" t="str">
        <s:f>IF(B279="","",IF(ISBLANK(X279),"Недостаточно данных",IF(X279&gt;='04_Настройки'!$B$24,"Высокий",IF(X279&gt;='04_Настройки'!$B$25,"Средний","Низкий"))))</s:f>
        <s:v/>
      </s:c>
      <s:c r="Z279" s="80">
        <s:f t="shared" si="8"/>
        <s:v>269</s:v>
      </s:c>
      <s:c r="AA279" s="93" t="str">
        <s:f>IF(B279="","",IF(S279&gt;1,"Проверить и объединить дубли",IF(W279&lt;'04_Настройки'!$B$26,"Дополнить исходные данные",IF(AND(M279&lt;&gt;"",M279&lt;=2),"Проверить соответствие запросу и бизнесу",IF(AND(G279&lt;&gt;"",G279&lt;=IF(J279="",'04_Настройки'!$B$14,J279)),"Удерживать позицию и обновлять контент",IF(Y279="Высокий",IF(O279="","Создать или назначить посадочную страницу","Оптимизировать страницу и усилить содержание"),IF(Y279="Средний","Включить в контент-план","Наблюдать или отложить")))))))</s:f>
        <s:v/>
      </s:c>
    </s:row>
    <s:row r="280" ht="22.5" customHeight="1">
      <s:c r="A280" s="70" t="str">
        <s:f t="shared" si="1"/>
        <s:v/>
      </s:c>
      <s:c r="B280" s="71"/>
      <s:c r="C280" s="71"/>
      <s:c r="D280" s="71"/>
      <s:c r="E280" s="95"/>
      <s:c r="F280" s="77" t="str">
        <s:f>IF(ISBLANK(E280),"",IF(E280&gt;='04_Настройки'!$B$11,"ВЧ",IF(E280&gt;='04_Настройки'!$B$12,"СЧ","НЧ")))</s:f>
      </s:c>
      <s:c r="G280" s="78"/>
      <s:c r="H280" s="78"/>
      <s:c r="I280" s="80" t="str">
        <s:f t="shared" si="2"/>
        <s:v/>
      </s:c>
      <s:c r="J280" s="78"/>
      <s:c r="K280" s="81"/>
      <s:c r="L280" s="78"/>
      <s:c r="M280" s="78"/>
      <s:c r="N280" s="78"/>
      <s:c r="O280" s="83"/>
      <s:c r="P280" s="84"/>
      <s:c r="Q280" s="84"/>
      <s:c r="R280" s="77" t="str">
        <s:f t="shared" si="3"/>
        <s:v/>
      </s:c>
      <s:c r="S280" s="85" t="str">
        <s:f t="shared" si="4"/>
        <s:v/>
      </s:c>
      <s:c r="T280" s="85" t="str">
        <s:f t="shared" si="5"/>
        <s:v/>
      </s:c>
      <s:c r="U280" s="85" t="str">
        <s:f>IF(OR(B280="",G280=""),"",ROUND(MAX(0,MIN(100,(G280-IF(J280="",'04_Настройки'!$B$14,J280))/(100-IF(J280="",'04_Настройки'!$B$14,J280))*100)),1))</s:f>
        <s:v/>
      </s:c>
      <s:c r="V280" s="85" t="str">
        <s:f t="shared" si="6"/>
        <s:v/>
      </s:c>
      <s:c r="W280" s="88" t="str">
        <s:f t="shared" si="7"/>
        <s:v/>
      </s:c>
      <s:c r="X280" s="85" t="str">
        <s:f>IF(B280="","",IF(W280&lt;'04_Настройки'!$B$26,"",ROUND((IF(ISBLANK(T280),0,T280*'04_Настройки'!$B$16)+IF(ISBLANK(U280),0,U280*'04_Настройки'!$B$17)+IF(ISBLANK(V280),0,V280*'04_Настройки'!$B$18)+IF(ISBLANK(M280),0,M280/5*100*'04_Настройки'!$B$19)+IF(ISBLANK(N280),0,N280/5*100*'04_Настройки'!$B$20))/(IF(ISBLANK(T280),0,'04_Настройки'!$B$16)+IF(ISBLANK(U280),0,'04_Настройки'!$B$17)+IF(ISBLANK(V280),0,'04_Настройки'!$B$18)+IF(ISBLANK(M280),0,'04_Настройки'!$B$19)+IF(ISBLANK(N280),0,'04_Настройки'!$B$20)),1)))</s:f>
        <s:v/>
      </s:c>
      <s:c r="Y280" s="77" t="str">
        <s:f>IF(B280="","",IF(ISBLANK(X280),"Недостаточно данных",IF(X280&gt;='04_Настройки'!$B$24,"Высокий",IF(X280&gt;='04_Настройки'!$B$25,"Средний","Низкий"))))</s:f>
        <s:v/>
      </s:c>
      <s:c r="Z280" s="80">
        <s:f t="shared" si="8"/>
        <s:v>270</s:v>
      </s:c>
      <s:c r="AA280" s="93" t="str">
        <s:f>IF(B280="","",IF(S280&gt;1,"Проверить и объединить дубли",IF(W280&lt;'04_Настройки'!$B$26,"Дополнить исходные данные",IF(AND(M280&lt;&gt;"",M280&lt;=2),"Проверить соответствие запросу и бизнесу",IF(AND(G280&lt;&gt;"",G280&lt;=IF(J280="",'04_Настройки'!$B$14,J280)),"Удерживать позицию и обновлять контент",IF(Y280="Высокий",IF(O280="","Создать или назначить посадочную страницу","Оптимизировать страницу и усилить содержание"),IF(Y280="Средний","Включить в контент-план","Наблюдать или отложить")))))))</s:f>
        <s:v/>
      </s:c>
    </s:row>
    <s:row r="281" ht="22.5" customHeight="1">
      <s:c r="A281" s="70" t="str">
        <s:f t="shared" si="1"/>
        <s:v/>
      </s:c>
      <s:c r="B281" s="71"/>
      <s:c r="C281" s="71"/>
      <s:c r="D281" s="71"/>
      <s:c r="E281" s="95"/>
      <s:c r="F281" s="77" t="str">
        <s:f>IF(ISBLANK(E281),"",IF(E281&gt;='04_Настройки'!$B$11,"ВЧ",IF(E281&gt;='04_Настройки'!$B$12,"СЧ","НЧ")))</s:f>
      </s:c>
      <s:c r="G281" s="78"/>
      <s:c r="H281" s="78"/>
      <s:c r="I281" s="80" t="str">
        <s:f t="shared" si="2"/>
        <s:v/>
      </s:c>
      <s:c r="J281" s="78"/>
      <s:c r="K281" s="81"/>
      <s:c r="L281" s="78"/>
      <s:c r="M281" s="78"/>
      <s:c r="N281" s="78"/>
      <s:c r="O281" s="83"/>
      <s:c r="P281" s="84"/>
      <s:c r="Q281" s="84"/>
      <s:c r="R281" s="77" t="str">
        <s:f t="shared" si="3"/>
        <s:v/>
      </s:c>
      <s:c r="S281" s="85" t="str">
        <s:f t="shared" si="4"/>
        <s:v/>
      </s:c>
      <s:c r="T281" s="85" t="str">
        <s:f t="shared" si="5"/>
        <s:v/>
      </s:c>
      <s:c r="U281" s="85" t="str">
        <s:f>IF(OR(B281="",G281=""),"",ROUND(MAX(0,MIN(100,(G281-IF(J281="",'04_Настройки'!$B$14,J281))/(100-IF(J281="",'04_Настройки'!$B$14,J281))*100)),1))</s:f>
        <s:v/>
      </s:c>
      <s:c r="V281" s="85" t="str">
        <s:f t="shared" si="6"/>
        <s:v/>
      </s:c>
      <s:c r="W281" s="88" t="str">
        <s:f t="shared" si="7"/>
        <s:v/>
      </s:c>
      <s:c r="X281" s="85" t="str">
        <s:f>IF(B281="","",IF(W281&lt;'04_Настройки'!$B$26,"",ROUND((IF(ISBLANK(T281),0,T281*'04_Настройки'!$B$16)+IF(ISBLANK(U281),0,U281*'04_Настройки'!$B$17)+IF(ISBLANK(V281),0,V281*'04_Настройки'!$B$18)+IF(ISBLANK(M281),0,M281/5*100*'04_Настройки'!$B$19)+IF(ISBLANK(N281),0,N281/5*100*'04_Настройки'!$B$20))/(IF(ISBLANK(T281),0,'04_Настройки'!$B$16)+IF(ISBLANK(U281),0,'04_Настройки'!$B$17)+IF(ISBLANK(V281),0,'04_Настройки'!$B$18)+IF(ISBLANK(M281),0,'04_Настройки'!$B$19)+IF(ISBLANK(N281),0,'04_Настройки'!$B$20)),1)))</s:f>
        <s:v/>
      </s:c>
      <s:c r="Y281" s="77" t="str">
        <s:f>IF(B281="","",IF(ISBLANK(X281),"Недостаточно данных",IF(X281&gt;='04_Настройки'!$B$24,"Высокий",IF(X281&gt;='04_Настройки'!$B$25,"Средний","Низкий"))))</s:f>
        <s:v/>
      </s:c>
      <s:c r="Z281" s="80">
        <s:f t="shared" si="8"/>
        <s:v>271</s:v>
      </s:c>
      <s:c r="AA281" s="93" t="str">
        <s:f>IF(B281="","",IF(S281&gt;1,"Проверить и объединить дубли",IF(W281&lt;'04_Настройки'!$B$26,"Дополнить исходные данные",IF(AND(M281&lt;&gt;"",M281&lt;=2),"Проверить соответствие запросу и бизнесу",IF(AND(G281&lt;&gt;"",G281&lt;=IF(J281="",'04_Настройки'!$B$14,J281)),"Удерживать позицию и обновлять контент",IF(Y281="Высокий",IF(O281="","Создать или назначить посадочную страницу","Оптимизировать страницу и усилить содержание"),IF(Y281="Средний","Включить в контент-план","Наблюдать или отложить")))))))</s:f>
        <s:v/>
      </s:c>
    </s:row>
    <s:row r="282" ht="22.5" customHeight="1">
      <s:c r="A282" s="70" t="str">
        <s:f t="shared" si="1"/>
        <s:v/>
      </s:c>
      <s:c r="B282" s="71"/>
      <s:c r="C282" s="71"/>
      <s:c r="D282" s="71"/>
      <s:c r="E282" s="95"/>
      <s:c r="F282" s="77" t="str">
        <s:f>IF(ISBLANK(E282),"",IF(E282&gt;='04_Настройки'!$B$11,"ВЧ",IF(E282&gt;='04_Настройки'!$B$12,"СЧ","НЧ")))</s:f>
      </s:c>
      <s:c r="G282" s="78"/>
      <s:c r="H282" s="78"/>
      <s:c r="I282" s="80" t="str">
        <s:f t="shared" si="2"/>
        <s:v/>
      </s:c>
      <s:c r="J282" s="78"/>
      <s:c r="K282" s="81"/>
      <s:c r="L282" s="78"/>
      <s:c r="M282" s="78"/>
      <s:c r="N282" s="78"/>
      <s:c r="O282" s="83"/>
      <s:c r="P282" s="84"/>
      <s:c r="Q282" s="84"/>
      <s:c r="R282" s="77" t="str">
        <s:f t="shared" si="3"/>
        <s:v/>
      </s:c>
      <s:c r="S282" s="85" t="str">
        <s:f t="shared" si="4"/>
        <s:v/>
      </s:c>
      <s:c r="T282" s="85" t="str">
        <s:f t="shared" si="5"/>
        <s:v/>
      </s:c>
      <s:c r="U282" s="85" t="str">
        <s:f>IF(OR(B282="",G282=""),"",ROUND(MAX(0,MIN(100,(G282-IF(J282="",'04_Настройки'!$B$14,J282))/(100-IF(J282="",'04_Настройки'!$B$14,J282))*100)),1))</s:f>
        <s:v/>
      </s:c>
      <s:c r="V282" s="85" t="str">
        <s:f t="shared" si="6"/>
        <s:v/>
      </s:c>
      <s:c r="W282" s="88" t="str">
        <s:f t="shared" si="7"/>
        <s:v/>
      </s:c>
      <s:c r="X282" s="85" t="str">
        <s:f>IF(B282="","",IF(W282&lt;'04_Настройки'!$B$26,"",ROUND((IF(ISBLANK(T282),0,T282*'04_Настройки'!$B$16)+IF(ISBLANK(U282),0,U282*'04_Настройки'!$B$17)+IF(ISBLANK(V282),0,V282*'04_Настройки'!$B$18)+IF(ISBLANK(M282),0,M282/5*100*'04_Настройки'!$B$19)+IF(ISBLANK(N282),0,N282/5*100*'04_Настройки'!$B$20))/(IF(ISBLANK(T282),0,'04_Настройки'!$B$16)+IF(ISBLANK(U282),0,'04_Настройки'!$B$17)+IF(ISBLANK(V282),0,'04_Настройки'!$B$18)+IF(ISBLANK(M282),0,'04_Настройки'!$B$19)+IF(ISBLANK(N282),0,'04_Настройки'!$B$20)),1)))</s:f>
        <s:v/>
      </s:c>
      <s:c r="Y282" s="77" t="str">
        <s:f>IF(B282="","",IF(ISBLANK(X282),"Недостаточно данных",IF(X282&gt;='04_Настройки'!$B$24,"Высокий",IF(X282&gt;='04_Настройки'!$B$25,"Средний","Низкий"))))</s:f>
        <s:v/>
      </s:c>
      <s:c r="Z282" s="80">
        <s:f t="shared" si="8"/>
        <s:v>272</s:v>
      </s:c>
      <s:c r="AA282" s="93" t="str">
        <s:f>IF(B282="","",IF(S282&gt;1,"Проверить и объединить дубли",IF(W282&lt;'04_Настройки'!$B$26,"Дополнить исходные данные",IF(AND(M282&lt;&gt;"",M282&lt;=2),"Проверить соответствие запросу и бизнесу",IF(AND(G282&lt;&gt;"",G282&lt;=IF(J282="",'04_Настройки'!$B$14,J282)),"Удерживать позицию и обновлять контент",IF(Y282="Высокий",IF(O282="","Создать или назначить посадочную страницу","Оптимизировать страницу и усилить содержание"),IF(Y282="Средний","Включить в контент-план","Наблюдать или отложить")))))))</s:f>
        <s:v/>
      </s:c>
    </s:row>
    <s:row r="283" ht="22.5" customHeight="1">
      <s:c r="A283" s="70" t="str">
        <s:f t="shared" si="1"/>
        <s:v/>
      </s:c>
      <s:c r="B283" s="71"/>
      <s:c r="C283" s="71"/>
      <s:c r="D283" s="71"/>
      <s:c r="E283" s="95"/>
      <s:c r="F283" s="77" t="str">
        <s:f>IF(ISBLANK(E283),"",IF(E283&gt;='04_Настройки'!$B$11,"ВЧ",IF(E283&gt;='04_Настройки'!$B$12,"СЧ","НЧ")))</s:f>
      </s:c>
      <s:c r="G283" s="78"/>
      <s:c r="H283" s="78"/>
      <s:c r="I283" s="80" t="str">
        <s:f t="shared" si="2"/>
        <s:v/>
      </s:c>
      <s:c r="J283" s="78"/>
      <s:c r="K283" s="81"/>
      <s:c r="L283" s="78"/>
      <s:c r="M283" s="78"/>
      <s:c r="N283" s="78"/>
      <s:c r="O283" s="83"/>
      <s:c r="P283" s="84"/>
      <s:c r="Q283" s="84"/>
      <s:c r="R283" s="77" t="str">
        <s:f t="shared" si="3"/>
        <s:v/>
      </s:c>
      <s:c r="S283" s="85" t="str">
        <s:f t="shared" si="4"/>
        <s:v/>
      </s:c>
      <s:c r="T283" s="85" t="str">
        <s:f t="shared" si="5"/>
        <s:v/>
      </s:c>
      <s:c r="U283" s="85" t="str">
        <s:f>IF(OR(B283="",G283=""),"",ROUND(MAX(0,MIN(100,(G283-IF(J283="",'04_Настройки'!$B$14,J283))/(100-IF(J283="",'04_Настройки'!$B$14,J283))*100)),1))</s:f>
        <s:v/>
      </s:c>
      <s:c r="V283" s="85" t="str">
        <s:f t="shared" si="6"/>
        <s:v/>
      </s:c>
      <s:c r="W283" s="88" t="str">
        <s:f t="shared" si="7"/>
        <s:v/>
      </s:c>
      <s:c r="X283" s="85" t="str">
        <s:f>IF(B283="","",IF(W283&lt;'04_Настройки'!$B$26,"",ROUND((IF(ISBLANK(T283),0,T283*'04_Настройки'!$B$16)+IF(ISBLANK(U283),0,U283*'04_Настройки'!$B$17)+IF(ISBLANK(V283),0,V283*'04_Настройки'!$B$18)+IF(ISBLANK(M283),0,M283/5*100*'04_Настройки'!$B$19)+IF(ISBLANK(N283),0,N283/5*100*'04_Настройки'!$B$20))/(IF(ISBLANK(T283),0,'04_Настройки'!$B$16)+IF(ISBLANK(U283),0,'04_Настройки'!$B$17)+IF(ISBLANK(V283),0,'04_Настройки'!$B$18)+IF(ISBLANK(M283),0,'04_Настройки'!$B$19)+IF(ISBLANK(N283),0,'04_Настройки'!$B$20)),1)))</s:f>
        <s:v/>
      </s:c>
      <s:c r="Y283" s="77" t="str">
        <s:f>IF(B283="","",IF(ISBLANK(X283),"Недостаточно данных",IF(X283&gt;='04_Настройки'!$B$24,"Высокий",IF(X283&gt;='04_Настройки'!$B$25,"Средний","Низкий"))))</s:f>
        <s:v/>
      </s:c>
      <s:c r="Z283" s="80">
        <s:f t="shared" si="8"/>
        <s:v>273</s:v>
      </s:c>
      <s:c r="AA283" s="93" t="str">
        <s:f>IF(B283="","",IF(S283&gt;1,"Проверить и объединить дубли",IF(W283&lt;'04_Настройки'!$B$26,"Дополнить исходные данные",IF(AND(M283&lt;&gt;"",M283&lt;=2),"Проверить соответствие запросу и бизнесу",IF(AND(G283&lt;&gt;"",G283&lt;=IF(J283="",'04_Настройки'!$B$14,J283)),"Удерживать позицию и обновлять контент",IF(Y283="Высокий",IF(O283="","Создать или назначить посадочную страницу","Оптимизировать страницу и усилить содержание"),IF(Y283="Средний","Включить в контент-план","Наблюдать или отложить")))))))</s:f>
        <s:v/>
      </s:c>
    </s:row>
    <s:row r="284" ht="22.5" customHeight="1">
      <s:c r="A284" s="70" t="str">
        <s:f t="shared" si="1"/>
        <s:v/>
      </s:c>
      <s:c r="B284" s="71"/>
      <s:c r="C284" s="71"/>
      <s:c r="D284" s="71"/>
      <s:c r="E284" s="95"/>
      <s:c r="F284" s="77" t="str">
        <s:f>IF(ISBLANK(E284),"",IF(E284&gt;='04_Настройки'!$B$11,"ВЧ",IF(E284&gt;='04_Настройки'!$B$12,"СЧ","НЧ")))</s:f>
      </s:c>
      <s:c r="G284" s="78"/>
      <s:c r="H284" s="78"/>
      <s:c r="I284" s="80" t="str">
        <s:f t="shared" si="2"/>
        <s:v/>
      </s:c>
      <s:c r="J284" s="78"/>
      <s:c r="K284" s="81"/>
      <s:c r="L284" s="78"/>
      <s:c r="M284" s="78"/>
      <s:c r="N284" s="78"/>
      <s:c r="O284" s="83"/>
      <s:c r="P284" s="84"/>
      <s:c r="Q284" s="84"/>
      <s:c r="R284" s="77" t="str">
        <s:f t="shared" si="3"/>
        <s:v/>
      </s:c>
      <s:c r="S284" s="85" t="str">
        <s:f t="shared" si="4"/>
        <s:v/>
      </s:c>
      <s:c r="T284" s="85" t="str">
        <s:f t="shared" si="5"/>
        <s:v/>
      </s:c>
      <s:c r="U284" s="85" t="str">
        <s:f>IF(OR(B284="",G284=""),"",ROUND(MAX(0,MIN(100,(G284-IF(J284="",'04_Настройки'!$B$14,J284))/(100-IF(J284="",'04_Настройки'!$B$14,J284))*100)),1))</s:f>
        <s:v/>
      </s:c>
      <s:c r="V284" s="85" t="str">
        <s:f t="shared" si="6"/>
        <s:v/>
      </s:c>
      <s:c r="W284" s="88" t="str">
        <s:f t="shared" si="7"/>
        <s:v/>
      </s:c>
      <s:c r="X284" s="85" t="str">
        <s:f>IF(B284="","",IF(W284&lt;'04_Настройки'!$B$26,"",ROUND((IF(ISBLANK(T284),0,T284*'04_Настройки'!$B$16)+IF(ISBLANK(U284),0,U284*'04_Настройки'!$B$17)+IF(ISBLANK(V284),0,V284*'04_Настройки'!$B$18)+IF(ISBLANK(M284),0,M284/5*100*'04_Настройки'!$B$19)+IF(ISBLANK(N284),0,N284/5*100*'04_Настройки'!$B$20))/(IF(ISBLANK(T284),0,'04_Настройки'!$B$16)+IF(ISBLANK(U284),0,'04_Настройки'!$B$17)+IF(ISBLANK(V284),0,'04_Настройки'!$B$18)+IF(ISBLANK(M284),0,'04_Настройки'!$B$19)+IF(ISBLANK(N284),0,'04_Настройки'!$B$20)),1)))</s:f>
        <s:v/>
      </s:c>
      <s:c r="Y284" s="77" t="str">
        <s:f>IF(B284="","",IF(ISBLANK(X284),"Недостаточно данных",IF(X284&gt;='04_Настройки'!$B$24,"Высокий",IF(X284&gt;='04_Настройки'!$B$25,"Средний","Низкий"))))</s:f>
        <s:v/>
      </s:c>
      <s:c r="Z284" s="80">
        <s:f t="shared" si="8"/>
        <s:v>274</s:v>
      </s:c>
      <s:c r="AA284" s="93" t="str">
        <s:f>IF(B284="","",IF(S284&gt;1,"Проверить и объединить дубли",IF(W284&lt;'04_Настройки'!$B$26,"Дополнить исходные данные",IF(AND(M284&lt;&gt;"",M284&lt;=2),"Проверить соответствие запросу и бизнесу",IF(AND(G284&lt;&gt;"",G284&lt;=IF(J284="",'04_Настройки'!$B$14,J284)),"Удерживать позицию и обновлять контент",IF(Y284="Высокий",IF(O284="","Создать или назначить посадочную страницу","Оптимизировать страницу и усилить содержание"),IF(Y284="Средний","Включить в контент-план","Наблюдать или отложить")))))))</s:f>
        <s:v/>
      </s:c>
    </s:row>
    <s:row r="285" ht="22.5" customHeight="1">
      <s:c r="A285" s="70" t="str">
        <s:f t="shared" si="1"/>
        <s:v/>
      </s:c>
      <s:c r="B285" s="71"/>
      <s:c r="C285" s="71"/>
      <s:c r="D285" s="71"/>
      <s:c r="E285" s="95"/>
      <s:c r="F285" s="77" t="str">
        <s:f>IF(ISBLANK(E285),"",IF(E285&gt;='04_Настройки'!$B$11,"ВЧ",IF(E285&gt;='04_Настройки'!$B$12,"СЧ","НЧ")))</s:f>
      </s:c>
      <s:c r="G285" s="78"/>
      <s:c r="H285" s="78"/>
      <s:c r="I285" s="80" t="str">
        <s:f t="shared" si="2"/>
        <s:v/>
      </s:c>
      <s:c r="J285" s="78"/>
      <s:c r="K285" s="81"/>
      <s:c r="L285" s="78"/>
      <s:c r="M285" s="78"/>
      <s:c r="N285" s="78"/>
      <s:c r="O285" s="83"/>
      <s:c r="P285" s="84"/>
      <s:c r="Q285" s="84"/>
      <s:c r="R285" s="77" t="str">
        <s:f t="shared" si="3"/>
        <s:v/>
      </s:c>
      <s:c r="S285" s="85" t="str">
        <s:f t="shared" si="4"/>
        <s:v/>
      </s:c>
      <s:c r="T285" s="85" t="str">
        <s:f t="shared" si="5"/>
        <s:v/>
      </s:c>
      <s:c r="U285" s="85" t="str">
        <s:f>IF(OR(B285="",G285=""),"",ROUND(MAX(0,MIN(100,(G285-IF(J285="",'04_Настройки'!$B$14,J285))/(100-IF(J285="",'04_Настройки'!$B$14,J285))*100)),1))</s:f>
        <s:v/>
      </s:c>
      <s:c r="V285" s="85" t="str">
        <s:f t="shared" si="6"/>
        <s:v/>
      </s:c>
      <s:c r="W285" s="88" t="str">
        <s:f t="shared" si="7"/>
        <s:v/>
      </s:c>
      <s:c r="X285" s="85" t="str">
        <s:f>IF(B285="","",IF(W285&lt;'04_Настройки'!$B$26,"",ROUND((IF(ISBLANK(T285),0,T285*'04_Настройки'!$B$16)+IF(ISBLANK(U285),0,U285*'04_Настройки'!$B$17)+IF(ISBLANK(V285),0,V285*'04_Настройки'!$B$18)+IF(ISBLANK(M285),0,M285/5*100*'04_Настройки'!$B$19)+IF(ISBLANK(N285),0,N285/5*100*'04_Настройки'!$B$20))/(IF(ISBLANK(T285),0,'04_Настройки'!$B$16)+IF(ISBLANK(U285),0,'04_Настройки'!$B$17)+IF(ISBLANK(V285),0,'04_Настройки'!$B$18)+IF(ISBLANK(M285),0,'04_Настройки'!$B$19)+IF(ISBLANK(N285),0,'04_Настройки'!$B$20)),1)))</s:f>
        <s:v/>
      </s:c>
      <s:c r="Y285" s="77" t="str">
        <s:f>IF(B285="","",IF(ISBLANK(X285),"Недостаточно данных",IF(X285&gt;='04_Настройки'!$B$24,"Высокий",IF(X285&gt;='04_Настройки'!$B$25,"Средний","Низкий"))))</s:f>
        <s:v/>
      </s:c>
      <s:c r="Z285" s="80">
        <s:f t="shared" si="8"/>
        <s:v>275</s:v>
      </s:c>
      <s:c r="AA285" s="93" t="str">
        <s:f>IF(B285="","",IF(S285&gt;1,"Проверить и объединить дубли",IF(W285&lt;'04_Настройки'!$B$26,"Дополнить исходные данные",IF(AND(M285&lt;&gt;"",M285&lt;=2),"Проверить соответствие запросу и бизнесу",IF(AND(G285&lt;&gt;"",G285&lt;=IF(J285="",'04_Настройки'!$B$14,J285)),"Удерживать позицию и обновлять контент",IF(Y285="Высокий",IF(O285="","Создать или назначить посадочную страницу","Оптимизировать страницу и усилить содержание"),IF(Y285="Средний","Включить в контент-план","Наблюдать или отложить")))))))</s:f>
        <s:v/>
      </s:c>
    </s:row>
    <s:row r="286" ht="22.5" customHeight="1">
      <s:c r="A286" s="70" t="str">
        <s:f t="shared" si="1"/>
        <s:v/>
      </s:c>
      <s:c r="B286" s="71"/>
      <s:c r="C286" s="71"/>
      <s:c r="D286" s="71"/>
      <s:c r="E286" s="95"/>
      <s:c r="F286" s="77" t="str">
        <s:f>IF(ISBLANK(E286),"",IF(E286&gt;='04_Настройки'!$B$11,"ВЧ",IF(E286&gt;='04_Настройки'!$B$12,"СЧ","НЧ")))</s:f>
      </s:c>
      <s:c r="G286" s="78"/>
      <s:c r="H286" s="78"/>
      <s:c r="I286" s="80" t="str">
        <s:f t="shared" si="2"/>
        <s:v/>
      </s:c>
      <s:c r="J286" s="78"/>
      <s:c r="K286" s="81"/>
      <s:c r="L286" s="78"/>
      <s:c r="M286" s="78"/>
      <s:c r="N286" s="78"/>
      <s:c r="O286" s="83"/>
      <s:c r="P286" s="84"/>
      <s:c r="Q286" s="84"/>
      <s:c r="R286" s="77" t="str">
        <s:f t="shared" si="3"/>
        <s:v/>
      </s:c>
      <s:c r="S286" s="85" t="str">
        <s:f t="shared" si="4"/>
        <s:v/>
      </s:c>
      <s:c r="T286" s="85" t="str">
        <s:f t="shared" si="5"/>
        <s:v/>
      </s:c>
      <s:c r="U286" s="85" t="str">
        <s:f>IF(OR(B286="",G286=""),"",ROUND(MAX(0,MIN(100,(G286-IF(J286="",'04_Настройки'!$B$14,J286))/(100-IF(J286="",'04_Настройки'!$B$14,J286))*100)),1))</s:f>
        <s:v/>
      </s:c>
      <s:c r="V286" s="85" t="str">
        <s:f t="shared" si="6"/>
        <s:v/>
      </s:c>
      <s:c r="W286" s="88" t="str">
        <s:f t="shared" si="7"/>
        <s:v/>
      </s:c>
      <s:c r="X286" s="85" t="str">
        <s:f>IF(B286="","",IF(W286&lt;'04_Настройки'!$B$26,"",ROUND((IF(ISBLANK(T286),0,T286*'04_Настройки'!$B$16)+IF(ISBLANK(U286),0,U286*'04_Настройки'!$B$17)+IF(ISBLANK(V286),0,V286*'04_Настройки'!$B$18)+IF(ISBLANK(M286),0,M286/5*100*'04_Настройки'!$B$19)+IF(ISBLANK(N286),0,N286/5*100*'04_Настройки'!$B$20))/(IF(ISBLANK(T286),0,'04_Настройки'!$B$16)+IF(ISBLANK(U286),0,'04_Настройки'!$B$17)+IF(ISBLANK(V286),0,'04_Настройки'!$B$18)+IF(ISBLANK(M286),0,'04_Настройки'!$B$19)+IF(ISBLANK(N286),0,'04_Настройки'!$B$20)),1)))</s:f>
        <s:v/>
      </s:c>
      <s:c r="Y286" s="77" t="str">
        <s:f>IF(B286="","",IF(ISBLANK(X286),"Недостаточно данных",IF(X286&gt;='04_Настройки'!$B$24,"Высокий",IF(X286&gt;='04_Настройки'!$B$25,"Средний","Низкий"))))</s:f>
        <s:v/>
      </s:c>
      <s:c r="Z286" s="80">
        <s:f t="shared" si="8"/>
        <s:v>276</s:v>
      </s:c>
      <s:c r="AA286" s="93" t="str">
        <s:f>IF(B286="","",IF(S286&gt;1,"Проверить и объединить дубли",IF(W286&lt;'04_Настройки'!$B$26,"Дополнить исходные данные",IF(AND(M286&lt;&gt;"",M286&lt;=2),"Проверить соответствие запросу и бизнесу",IF(AND(G286&lt;&gt;"",G286&lt;=IF(J286="",'04_Настройки'!$B$14,J286)),"Удерживать позицию и обновлять контент",IF(Y286="Высокий",IF(O286="","Создать или назначить посадочную страницу","Оптимизировать страницу и усилить содержание"),IF(Y286="Средний","Включить в контент-план","Наблюдать или отложить")))))))</s:f>
        <s:v/>
      </s:c>
    </s:row>
    <s:row r="287" ht="22.5" customHeight="1">
      <s:c r="A287" s="70" t="str">
        <s:f t="shared" si="1"/>
        <s:v/>
      </s:c>
      <s:c r="B287" s="71"/>
      <s:c r="C287" s="71"/>
      <s:c r="D287" s="71"/>
      <s:c r="E287" s="95"/>
      <s:c r="F287" s="77" t="str">
        <s:f>IF(ISBLANK(E287),"",IF(E287&gt;='04_Настройки'!$B$11,"ВЧ",IF(E287&gt;='04_Настройки'!$B$12,"СЧ","НЧ")))</s:f>
      </s:c>
      <s:c r="G287" s="78"/>
      <s:c r="H287" s="78"/>
      <s:c r="I287" s="80" t="str">
        <s:f t="shared" si="2"/>
        <s:v/>
      </s:c>
      <s:c r="J287" s="78"/>
      <s:c r="K287" s="81"/>
      <s:c r="L287" s="78"/>
      <s:c r="M287" s="78"/>
      <s:c r="N287" s="78"/>
      <s:c r="O287" s="83"/>
      <s:c r="P287" s="84"/>
      <s:c r="Q287" s="84"/>
      <s:c r="R287" s="77" t="str">
        <s:f t="shared" si="3"/>
        <s:v/>
      </s:c>
      <s:c r="S287" s="85" t="str">
        <s:f t="shared" si="4"/>
        <s:v/>
      </s:c>
      <s:c r="T287" s="85" t="str">
        <s:f t="shared" si="5"/>
        <s:v/>
      </s:c>
      <s:c r="U287" s="85" t="str">
        <s:f>IF(OR(B287="",G287=""),"",ROUND(MAX(0,MIN(100,(G287-IF(J287="",'04_Настройки'!$B$14,J287))/(100-IF(J287="",'04_Настройки'!$B$14,J287))*100)),1))</s:f>
        <s:v/>
      </s:c>
      <s:c r="V287" s="85" t="str">
        <s:f t="shared" si="6"/>
        <s:v/>
      </s:c>
      <s:c r="W287" s="88" t="str">
        <s:f t="shared" si="7"/>
        <s:v/>
      </s:c>
      <s:c r="X287" s="85" t="str">
        <s:f>IF(B287="","",IF(W287&lt;'04_Настройки'!$B$26,"",ROUND((IF(ISBLANK(T287),0,T287*'04_Настройки'!$B$16)+IF(ISBLANK(U287),0,U287*'04_Настройки'!$B$17)+IF(ISBLANK(V287),0,V287*'04_Настройки'!$B$18)+IF(ISBLANK(M287),0,M287/5*100*'04_Настройки'!$B$19)+IF(ISBLANK(N287),0,N287/5*100*'04_Настройки'!$B$20))/(IF(ISBLANK(T287),0,'04_Настройки'!$B$16)+IF(ISBLANK(U287),0,'04_Настройки'!$B$17)+IF(ISBLANK(V287),0,'04_Настройки'!$B$18)+IF(ISBLANK(M287),0,'04_Настройки'!$B$19)+IF(ISBLANK(N287),0,'04_Настройки'!$B$20)),1)))</s:f>
        <s:v/>
      </s:c>
      <s:c r="Y287" s="77" t="str">
        <s:f>IF(B287="","",IF(ISBLANK(X287),"Недостаточно данных",IF(X287&gt;='04_Настройки'!$B$24,"Высокий",IF(X287&gt;='04_Настройки'!$B$25,"Средний","Низкий"))))</s:f>
        <s:v/>
      </s:c>
      <s:c r="Z287" s="80">
        <s:f t="shared" si="8"/>
        <s:v>277</s:v>
      </s:c>
      <s:c r="AA287" s="93" t="str">
        <s:f>IF(B287="","",IF(S287&gt;1,"Проверить и объединить дубли",IF(W287&lt;'04_Настройки'!$B$26,"Дополнить исходные данные",IF(AND(M287&lt;&gt;"",M287&lt;=2),"Проверить соответствие запросу и бизнесу",IF(AND(G287&lt;&gt;"",G287&lt;=IF(J287="",'04_Настройки'!$B$14,J287)),"Удерживать позицию и обновлять контент",IF(Y287="Высокий",IF(O287="","Создать или назначить посадочную страницу","Оптимизировать страницу и усилить содержание"),IF(Y287="Средний","Включить в контент-план","Наблюдать или отложить")))))))</s:f>
        <s:v/>
      </s:c>
    </s:row>
    <s:row r="288" ht="22.5" customHeight="1">
      <s:c r="A288" s="70" t="str">
        <s:f t="shared" si="1"/>
        <s:v/>
      </s:c>
      <s:c r="B288" s="71"/>
      <s:c r="C288" s="71"/>
      <s:c r="D288" s="71"/>
      <s:c r="E288" s="95"/>
      <s:c r="F288" s="77" t="str">
        <s:f>IF(ISBLANK(E288),"",IF(E288&gt;='04_Настройки'!$B$11,"ВЧ",IF(E288&gt;='04_Настройки'!$B$12,"СЧ","НЧ")))</s:f>
      </s:c>
      <s:c r="G288" s="78"/>
      <s:c r="H288" s="78"/>
      <s:c r="I288" s="80" t="str">
        <s:f t="shared" si="2"/>
        <s:v/>
      </s:c>
      <s:c r="J288" s="78"/>
      <s:c r="K288" s="81"/>
      <s:c r="L288" s="78"/>
      <s:c r="M288" s="78"/>
      <s:c r="N288" s="78"/>
      <s:c r="O288" s="83"/>
      <s:c r="P288" s="84"/>
      <s:c r="Q288" s="84"/>
      <s:c r="R288" s="77" t="str">
        <s:f t="shared" si="3"/>
        <s:v/>
      </s:c>
      <s:c r="S288" s="85" t="str">
        <s:f t="shared" si="4"/>
        <s:v/>
      </s:c>
      <s:c r="T288" s="85" t="str">
        <s:f t="shared" si="5"/>
        <s:v/>
      </s:c>
      <s:c r="U288" s="85" t="str">
        <s:f>IF(OR(B288="",G288=""),"",ROUND(MAX(0,MIN(100,(G288-IF(J288="",'04_Настройки'!$B$14,J288))/(100-IF(J288="",'04_Настройки'!$B$14,J288))*100)),1))</s:f>
        <s:v/>
      </s:c>
      <s:c r="V288" s="85" t="str">
        <s:f t="shared" si="6"/>
        <s:v/>
      </s:c>
      <s:c r="W288" s="88" t="str">
        <s:f t="shared" si="7"/>
        <s:v/>
      </s:c>
      <s:c r="X288" s="85" t="str">
        <s:f>IF(B288="","",IF(W288&lt;'04_Настройки'!$B$26,"",ROUND((IF(ISBLANK(T288),0,T288*'04_Настройки'!$B$16)+IF(ISBLANK(U288),0,U288*'04_Настройки'!$B$17)+IF(ISBLANK(V288),0,V288*'04_Настройки'!$B$18)+IF(ISBLANK(M288),0,M288/5*100*'04_Настройки'!$B$19)+IF(ISBLANK(N288),0,N288/5*100*'04_Настройки'!$B$20))/(IF(ISBLANK(T288),0,'04_Настройки'!$B$16)+IF(ISBLANK(U288),0,'04_Настройки'!$B$17)+IF(ISBLANK(V288),0,'04_Настройки'!$B$18)+IF(ISBLANK(M288),0,'04_Настройки'!$B$19)+IF(ISBLANK(N288),0,'04_Настройки'!$B$20)),1)))</s:f>
        <s:v/>
      </s:c>
      <s:c r="Y288" s="77" t="str">
        <s:f>IF(B288="","",IF(ISBLANK(X288),"Недостаточно данных",IF(X288&gt;='04_Настройки'!$B$24,"Высокий",IF(X288&gt;='04_Настройки'!$B$25,"Средний","Низкий"))))</s:f>
        <s:v/>
      </s:c>
      <s:c r="Z288" s="80">
        <s:f t="shared" si="8"/>
        <s:v>278</s:v>
      </s:c>
      <s:c r="AA288" s="93" t="str">
        <s:f>IF(B288="","",IF(S288&gt;1,"Проверить и объединить дубли",IF(W288&lt;'04_Настройки'!$B$26,"Дополнить исходные данные",IF(AND(M288&lt;&gt;"",M288&lt;=2),"Проверить соответствие запросу и бизнесу",IF(AND(G288&lt;&gt;"",G288&lt;=IF(J288="",'04_Настройки'!$B$14,J288)),"Удерживать позицию и обновлять контент",IF(Y288="Высокий",IF(O288="","Создать или назначить посадочную страницу","Оптимизировать страницу и усилить содержание"),IF(Y288="Средний","Включить в контент-план","Наблюдать или отложить")))))))</s:f>
        <s:v/>
      </s:c>
    </s:row>
    <s:row r="289" ht="22.5" customHeight="1">
      <s:c r="A289" s="70" t="str">
        <s:f t="shared" si="1"/>
        <s:v/>
      </s:c>
      <s:c r="B289" s="71"/>
      <s:c r="C289" s="71"/>
      <s:c r="D289" s="71"/>
      <s:c r="E289" s="95"/>
      <s:c r="F289" s="77" t="str">
        <s:f>IF(ISBLANK(E289),"",IF(E289&gt;='04_Настройки'!$B$11,"ВЧ",IF(E289&gt;='04_Настройки'!$B$12,"СЧ","НЧ")))</s:f>
      </s:c>
      <s:c r="G289" s="78"/>
      <s:c r="H289" s="78"/>
      <s:c r="I289" s="80" t="str">
        <s:f t="shared" si="2"/>
        <s:v/>
      </s:c>
      <s:c r="J289" s="78"/>
      <s:c r="K289" s="81"/>
      <s:c r="L289" s="78"/>
      <s:c r="M289" s="78"/>
      <s:c r="N289" s="78"/>
      <s:c r="O289" s="83"/>
      <s:c r="P289" s="84"/>
      <s:c r="Q289" s="84"/>
      <s:c r="R289" s="77" t="str">
        <s:f t="shared" si="3"/>
        <s:v/>
      </s:c>
      <s:c r="S289" s="85" t="str">
        <s:f t="shared" si="4"/>
        <s:v/>
      </s:c>
      <s:c r="T289" s="85" t="str">
        <s:f t="shared" si="5"/>
        <s:v/>
      </s:c>
      <s:c r="U289" s="85" t="str">
        <s:f>IF(OR(B289="",G289=""),"",ROUND(MAX(0,MIN(100,(G289-IF(J289="",'04_Настройки'!$B$14,J289))/(100-IF(J289="",'04_Настройки'!$B$14,J289))*100)),1))</s:f>
        <s:v/>
      </s:c>
      <s:c r="V289" s="85" t="str">
        <s:f t="shared" si="6"/>
        <s:v/>
      </s:c>
      <s:c r="W289" s="88" t="str">
        <s:f t="shared" si="7"/>
        <s:v/>
      </s:c>
      <s:c r="X289" s="85" t="str">
        <s:f>IF(B289="","",IF(W289&lt;'04_Настройки'!$B$26,"",ROUND((IF(ISBLANK(T289),0,T289*'04_Настройки'!$B$16)+IF(ISBLANK(U289),0,U289*'04_Настройки'!$B$17)+IF(ISBLANK(V289),0,V289*'04_Настройки'!$B$18)+IF(ISBLANK(M289),0,M289/5*100*'04_Настройки'!$B$19)+IF(ISBLANK(N289),0,N289/5*100*'04_Настройки'!$B$20))/(IF(ISBLANK(T289),0,'04_Настройки'!$B$16)+IF(ISBLANK(U289),0,'04_Настройки'!$B$17)+IF(ISBLANK(V289),0,'04_Настройки'!$B$18)+IF(ISBLANK(M289),0,'04_Настройки'!$B$19)+IF(ISBLANK(N289),0,'04_Настройки'!$B$20)),1)))</s:f>
        <s:v/>
      </s:c>
      <s:c r="Y289" s="77" t="str">
        <s:f>IF(B289="","",IF(ISBLANK(X289),"Недостаточно данных",IF(X289&gt;='04_Настройки'!$B$24,"Высокий",IF(X289&gt;='04_Настройки'!$B$25,"Средний","Низкий"))))</s:f>
        <s:v/>
      </s:c>
      <s:c r="Z289" s="80">
        <s:f t="shared" si="8"/>
        <s:v>279</s:v>
      </s:c>
      <s:c r="AA289" s="93" t="str">
        <s:f>IF(B289="","",IF(S289&gt;1,"Проверить и объединить дубли",IF(W289&lt;'04_Настройки'!$B$26,"Дополнить исходные данные",IF(AND(M289&lt;&gt;"",M289&lt;=2),"Проверить соответствие запросу и бизнесу",IF(AND(G289&lt;&gt;"",G289&lt;=IF(J289="",'04_Настройки'!$B$14,J289)),"Удерживать позицию и обновлять контент",IF(Y289="Высокий",IF(O289="","Создать или назначить посадочную страницу","Оптимизировать страницу и усилить содержание"),IF(Y289="Средний","Включить в контент-план","Наблюдать или отложить")))))))</s:f>
        <s:v/>
      </s:c>
    </s:row>
    <s:row r="290" ht="22.5" customHeight="1">
      <s:c r="A290" s="70" t="str">
        <s:f t="shared" si="1"/>
        <s:v/>
      </s:c>
      <s:c r="B290" s="71"/>
      <s:c r="C290" s="71"/>
      <s:c r="D290" s="71"/>
      <s:c r="E290" s="95"/>
      <s:c r="F290" s="77" t="str">
        <s:f>IF(ISBLANK(E290),"",IF(E290&gt;='04_Настройки'!$B$11,"ВЧ",IF(E290&gt;='04_Настройки'!$B$12,"СЧ","НЧ")))</s:f>
      </s:c>
      <s:c r="G290" s="78"/>
      <s:c r="H290" s="78"/>
      <s:c r="I290" s="80" t="str">
        <s:f t="shared" si="2"/>
        <s:v/>
      </s:c>
      <s:c r="J290" s="78"/>
      <s:c r="K290" s="81"/>
      <s:c r="L290" s="78"/>
      <s:c r="M290" s="78"/>
      <s:c r="N290" s="78"/>
      <s:c r="O290" s="83"/>
      <s:c r="P290" s="84"/>
      <s:c r="Q290" s="84"/>
      <s:c r="R290" s="77" t="str">
        <s:f t="shared" si="3"/>
        <s:v/>
      </s:c>
      <s:c r="S290" s="85" t="str">
        <s:f t="shared" si="4"/>
        <s:v/>
      </s:c>
      <s:c r="T290" s="85" t="str">
        <s:f t="shared" si="5"/>
        <s:v/>
      </s:c>
      <s:c r="U290" s="85" t="str">
        <s:f>IF(OR(B290="",G290=""),"",ROUND(MAX(0,MIN(100,(G290-IF(J290="",'04_Настройки'!$B$14,J290))/(100-IF(J290="",'04_Настройки'!$B$14,J290))*100)),1))</s:f>
        <s:v/>
      </s:c>
      <s:c r="V290" s="85" t="str">
        <s:f t="shared" si="6"/>
        <s:v/>
      </s:c>
      <s:c r="W290" s="88" t="str">
        <s:f t="shared" si="7"/>
        <s:v/>
      </s:c>
      <s:c r="X290" s="85" t="str">
        <s:f>IF(B290="","",IF(W290&lt;'04_Настройки'!$B$26,"",ROUND((IF(ISBLANK(T290),0,T290*'04_Настройки'!$B$16)+IF(ISBLANK(U290),0,U290*'04_Настройки'!$B$17)+IF(ISBLANK(V290),0,V290*'04_Настройки'!$B$18)+IF(ISBLANK(M290),0,M290/5*100*'04_Настройки'!$B$19)+IF(ISBLANK(N290),0,N290/5*100*'04_Настройки'!$B$20))/(IF(ISBLANK(T290),0,'04_Настройки'!$B$16)+IF(ISBLANK(U290),0,'04_Настройки'!$B$17)+IF(ISBLANK(V290),0,'04_Настройки'!$B$18)+IF(ISBLANK(M290),0,'04_Настройки'!$B$19)+IF(ISBLANK(N290),0,'04_Настройки'!$B$20)),1)))</s:f>
        <s:v/>
      </s:c>
      <s:c r="Y290" s="77" t="str">
        <s:f>IF(B290="","",IF(ISBLANK(X290),"Недостаточно данных",IF(X290&gt;='04_Настройки'!$B$24,"Высокий",IF(X290&gt;='04_Настройки'!$B$25,"Средний","Низкий"))))</s:f>
        <s:v/>
      </s:c>
      <s:c r="Z290" s="80">
        <s:f t="shared" si="8"/>
        <s:v>280</s:v>
      </s:c>
      <s:c r="AA290" s="93" t="str">
        <s:f>IF(B290="","",IF(S290&gt;1,"Проверить и объединить дубли",IF(W290&lt;'04_Настройки'!$B$26,"Дополнить исходные данные",IF(AND(M290&lt;&gt;"",M290&lt;=2),"Проверить соответствие запросу и бизнесу",IF(AND(G290&lt;&gt;"",G290&lt;=IF(J290="",'04_Настройки'!$B$14,J290)),"Удерживать позицию и обновлять контент",IF(Y290="Высокий",IF(O290="","Создать или назначить посадочную страницу","Оптимизировать страницу и усилить содержание"),IF(Y290="Средний","Включить в контент-план","Наблюдать или отложить")))))))</s:f>
        <s:v/>
      </s:c>
    </s:row>
    <s:row r="291" ht="22.5" customHeight="1">
      <s:c r="A291" s="70" t="str">
        <s:f t="shared" si="1"/>
        <s:v/>
      </s:c>
      <s:c r="B291" s="71"/>
      <s:c r="C291" s="71"/>
      <s:c r="D291" s="71"/>
      <s:c r="E291" s="95"/>
      <s:c r="F291" s="77" t="str">
        <s:f>IF(ISBLANK(E291),"",IF(E291&gt;='04_Настройки'!$B$11,"ВЧ",IF(E291&gt;='04_Настройки'!$B$12,"СЧ","НЧ")))</s:f>
      </s:c>
      <s:c r="G291" s="78"/>
      <s:c r="H291" s="78"/>
      <s:c r="I291" s="80" t="str">
        <s:f t="shared" si="2"/>
        <s:v/>
      </s:c>
      <s:c r="J291" s="78"/>
      <s:c r="K291" s="81"/>
      <s:c r="L291" s="78"/>
      <s:c r="M291" s="78"/>
      <s:c r="N291" s="78"/>
      <s:c r="O291" s="83"/>
      <s:c r="P291" s="84"/>
      <s:c r="Q291" s="84"/>
      <s:c r="R291" s="77" t="str">
        <s:f t="shared" si="3"/>
        <s:v/>
      </s:c>
      <s:c r="S291" s="85" t="str">
        <s:f t="shared" si="4"/>
        <s:v/>
      </s:c>
      <s:c r="T291" s="85" t="str">
        <s:f t="shared" si="5"/>
        <s:v/>
      </s:c>
      <s:c r="U291" s="85" t="str">
        <s:f>IF(OR(B291="",G291=""),"",ROUND(MAX(0,MIN(100,(G291-IF(J291="",'04_Настройки'!$B$14,J291))/(100-IF(J291="",'04_Настройки'!$B$14,J291))*100)),1))</s:f>
        <s:v/>
      </s:c>
      <s:c r="V291" s="85" t="str">
        <s:f t="shared" si="6"/>
        <s:v/>
      </s:c>
      <s:c r="W291" s="88" t="str">
        <s:f t="shared" si="7"/>
        <s:v/>
      </s:c>
      <s:c r="X291" s="85" t="str">
        <s:f>IF(B291="","",IF(W291&lt;'04_Настройки'!$B$26,"",ROUND((IF(ISBLANK(T291),0,T291*'04_Настройки'!$B$16)+IF(ISBLANK(U291),0,U291*'04_Настройки'!$B$17)+IF(ISBLANK(V291),0,V291*'04_Настройки'!$B$18)+IF(ISBLANK(M291),0,M291/5*100*'04_Настройки'!$B$19)+IF(ISBLANK(N291),0,N291/5*100*'04_Настройки'!$B$20))/(IF(ISBLANK(T291),0,'04_Настройки'!$B$16)+IF(ISBLANK(U291),0,'04_Настройки'!$B$17)+IF(ISBLANK(V291),0,'04_Настройки'!$B$18)+IF(ISBLANK(M291),0,'04_Настройки'!$B$19)+IF(ISBLANK(N291),0,'04_Настройки'!$B$20)),1)))</s:f>
        <s:v/>
      </s:c>
      <s:c r="Y291" s="77" t="str">
        <s:f>IF(B291="","",IF(ISBLANK(X291),"Недостаточно данных",IF(X291&gt;='04_Настройки'!$B$24,"Высокий",IF(X291&gt;='04_Настройки'!$B$25,"Средний","Низкий"))))</s:f>
        <s:v/>
      </s:c>
      <s:c r="Z291" s="80">
        <s:f t="shared" si="8"/>
        <s:v>281</s:v>
      </s:c>
      <s:c r="AA291" s="93" t="str">
        <s:f>IF(B291="","",IF(S291&gt;1,"Проверить и объединить дубли",IF(W291&lt;'04_Настройки'!$B$26,"Дополнить исходные данные",IF(AND(M291&lt;&gt;"",M291&lt;=2),"Проверить соответствие запросу и бизнесу",IF(AND(G291&lt;&gt;"",G291&lt;=IF(J291="",'04_Настройки'!$B$14,J291)),"Удерживать позицию и обновлять контент",IF(Y291="Высокий",IF(O291="","Создать или назначить посадочную страницу","Оптимизировать страницу и усилить содержание"),IF(Y291="Средний","Включить в контент-план","Наблюдать или отложить")))))))</s:f>
        <s:v/>
      </s:c>
    </s:row>
    <s:row r="292" ht="22.5" customHeight="1">
      <s:c r="A292" s="70" t="str">
        <s:f t="shared" si="1"/>
        <s:v/>
      </s:c>
      <s:c r="B292" s="71"/>
      <s:c r="C292" s="71"/>
      <s:c r="D292" s="71"/>
      <s:c r="E292" s="95"/>
      <s:c r="F292" s="77" t="str">
        <s:f>IF(ISBLANK(E292),"",IF(E292&gt;='04_Настройки'!$B$11,"ВЧ",IF(E292&gt;='04_Настройки'!$B$12,"СЧ","НЧ")))</s:f>
      </s:c>
      <s:c r="G292" s="78"/>
      <s:c r="H292" s="78"/>
      <s:c r="I292" s="80" t="str">
        <s:f t="shared" si="2"/>
        <s:v/>
      </s:c>
      <s:c r="J292" s="78"/>
      <s:c r="K292" s="81"/>
      <s:c r="L292" s="78"/>
      <s:c r="M292" s="78"/>
      <s:c r="N292" s="78"/>
      <s:c r="O292" s="83"/>
      <s:c r="P292" s="84"/>
      <s:c r="Q292" s="84"/>
      <s:c r="R292" s="77" t="str">
        <s:f t="shared" si="3"/>
        <s:v/>
      </s:c>
      <s:c r="S292" s="85" t="str">
        <s:f t="shared" si="4"/>
        <s:v/>
      </s:c>
      <s:c r="T292" s="85" t="str">
        <s:f t="shared" si="5"/>
        <s:v/>
      </s:c>
      <s:c r="U292" s="85" t="str">
        <s:f>IF(OR(B292="",G292=""),"",ROUND(MAX(0,MIN(100,(G292-IF(J292="",'04_Настройки'!$B$14,J292))/(100-IF(J292="",'04_Настройки'!$B$14,J292))*100)),1))</s:f>
        <s:v/>
      </s:c>
      <s:c r="V292" s="85" t="str">
        <s:f t="shared" si="6"/>
        <s:v/>
      </s:c>
      <s:c r="W292" s="88" t="str">
        <s:f t="shared" si="7"/>
        <s:v/>
      </s:c>
      <s:c r="X292" s="85" t="str">
        <s:f>IF(B292="","",IF(W292&lt;'04_Настройки'!$B$26,"",ROUND((IF(ISBLANK(T292),0,T292*'04_Настройки'!$B$16)+IF(ISBLANK(U292),0,U292*'04_Настройки'!$B$17)+IF(ISBLANK(V292),0,V292*'04_Настройки'!$B$18)+IF(ISBLANK(M292),0,M292/5*100*'04_Настройки'!$B$19)+IF(ISBLANK(N292),0,N292/5*100*'04_Настройки'!$B$20))/(IF(ISBLANK(T292),0,'04_Настройки'!$B$16)+IF(ISBLANK(U292),0,'04_Настройки'!$B$17)+IF(ISBLANK(V292),0,'04_Настройки'!$B$18)+IF(ISBLANK(M292),0,'04_Настройки'!$B$19)+IF(ISBLANK(N292),0,'04_Настройки'!$B$20)),1)))</s:f>
        <s:v/>
      </s:c>
      <s:c r="Y292" s="77" t="str">
        <s:f>IF(B292="","",IF(ISBLANK(X292),"Недостаточно данных",IF(X292&gt;='04_Настройки'!$B$24,"Высокий",IF(X292&gt;='04_Настройки'!$B$25,"Средний","Низкий"))))</s:f>
        <s:v/>
      </s:c>
      <s:c r="Z292" s="80">
        <s:f t="shared" si="8"/>
        <s:v>282</s:v>
      </s:c>
      <s:c r="AA292" s="93" t="str">
        <s:f>IF(B292="","",IF(S292&gt;1,"Проверить и объединить дубли",IF(W292&lt;'04_Настройки'!$B$26,"Дополнить исходные данные",IF(AND(M292&lt;&gt;"",M292&lt;=2),"Проверить соответствие запросу и бизнесу",IF(AND(G292&lt;&gt;"",G292&lt;=IF(J292="",'04_Настройки'!$B$14,J292)),"Удерживать позицию и обновлять контент",IF(Y292="Высокий",IF(O292="","Создать или назначить посадочную страницу","Оптимизировать страницу и усилить содержание"),IF(Y292="Средний","Включить в контент-план","Наблюдать или отложить")))))))</s:f>
        <s:v/>
      </s:c>
    </s:row>
    <s:row r="293" ht="22.5" customHeight="1">
      <s:c r="A293" s="70" t="str">
        <s:f t="shared" si="1"/>
        <s:v/>
      </s:c>
      <s:c r="B293" s="71"/>
      <s:c r="C293" s="71"/>
      <s:c r="D293" s="71"/>
      <s:c r="E293" s="95"/>
      <s:c r="F293" s="77" t="str">
        <s:f>IF(ISBLANK(E293),"",IF(E293&gt;='04_Настройки'!$B$11,"ВЧ",IF(E293&gt;='04_Настройки'!$B$12,"СЧ","НЧ")))</s:f>
      </s:c>
      <s:c r="G293" s="78"/>
      <s:c r="H293" s="78"/>
      <s:c r="I293" s="80" t="str">
        <s:f t="shared" si="2"/>
        <s:v/>
      </s:c>
      <s:c r="J293" s="78"/>
      <s:c r="K293" s="81"/>
      <s:c r="L293" s="78"/>
      <s:c r="M293" s="78"/>
      <s:c r="N293" s="78"/>
      <s:c r="O293" s="83"/>
      <s:c r="P293" s="84"/>
      <s:c r="Q293" s="84"/>
      <s:c r="R293" s="77" t="str">
        <s:f t="shared" si="3"/>
        <s:v/>
      </s:c>
      <s:c r="S293" s="85" t="str">
        <s:f t="shared" si="4"/>
        <s:v/>
      </s:c>
      <s:c r="T293" s="85" t="str">
        <s:f t="shared" si="5"/>
        <s:v/>
      </s:c>
      <s:c r="U293" s="85" t="str">
        <s:f>IF(OR(B293="",G293=""),"",ROUND(MAX(0,MIN(100,(G293-IF(J293="",'04_Настройки'!$B$14,J293))/(100-IF(J293="",'04_Настройки'!$B$14,J293))*100)),1))</s:f>
        <s:v/>
      </s:c>
      <s:c r="V293" s="85" t="str">
        <s:f t="shared" si="6"/>
        <s:v/>
      </s:c>
      <s:c r="W293" s="88" t="str">
        <s:f t="shared" si="7"/>
        <s:v/>
      </s:c>
      <s:c r="X293" s="85" t="str">
        <s:f>IF(B293="","",IF(W293&lt;'04_Настройки'!$B$26,"",ROUND((IF(ISBLANK(T293),0,T293*'04_Настройки'!$B$16)+IF(ISBLANK(U293),0,U293*'04_Настройки'!$B$17)+IF(ISBLANK(V293),0,V293*'04_Настройки'!$B$18)+IF(ISBLANK(M293),0,M293/5*100*'04_Настройки'!$B$19)+IF(ISBLANK(N293),0,N293/5*100*'04_Настройки'!$B$20))/(IF(ISBLANK(T293),0,'04_Настройки'!$B$16)+IF(ISBLANK(U293),0,'04_Настройки'!$B$17)+IF(ISBLANK(V293),0,'04_Настройки'!$B$18)+IF(ISBLANK(M293),0,'04_Настройки'!$B$19)+IF(ISBLANK(N293),0,'04_Настройки'!$B$20)),1)))</s:f>
        <s:v/>
      </s:c>
      <s:c r="Y293" s="77" t="str">
        <s:f>IF(B293="","",IF(ISBLANK(X293),"Недостаточно данных",IF(X293&gt;='04_Настройки'!$B$24,"Высокий",IF(X293&gt;='04_Настройки'!$B$25,"Средний","Низкий"))))</s:f>
        <s:v/>
      </s:c>
      <s:c r="Z293" s="80">
        <s:f t="shared" si="8"/>
        <s:v>283</s:v>
      </s:c>
      <s:c r="AA293" s="93" t="str">
        <s:f>IF(B293="","",IF(S293&gt;1,"Проверить и объединить дубли",IF(W293&lt;'04_Настройки'!$B$26,"Дополнить исходные данные",IF(AND(M293&lt;&gt;"",M293&lt;=2),"Проверить соответствие запросу и бизнесу",IF(AND(G293&lt;&gt;"",G293&lt;=IF(J293="",'04_Настройки'!$B$14,J293)),"Удерживать позицию и обновлять контент",IF(Y293="Высокий",IF(O293="","Создать или назначить посадочную страницу","Оптимизировать страницу и усилить содержание"),IF(Y293="Средний","Включить в контент-план","Наблюдать или отложить")))))))</s:f>
        <s:v/>
      </s:c>
    </s:row>
    <s:row r="294" ht="22.5" customHeight="1">
      <s:c r="A294" s="70" t="str">
        <s:f t="shared" si="1"/>
        <s:v/>
      </s:c>
      <s:c r="B294" s="71"/>
      <s:c r="C294" s="71"/>
      <s:c r="D294" s="71"/>
      <s:c r="E294" s="95"/>
      <s:c r="F294" s="77" t="str">
        <s:f>IF(ISBLANK(E294),"",IF(E294&gt;='04_Настройки'!$B$11,"ВЧ",IF(E294&gt;='04_Настройки'!$B$12,"СЧ","НЧ")))</s:f>
      </s:c>
      <s:c r="G294" s="78"/>
      <s:c r="H294" s="78"/>
      <s:c r="I294" s="80" t="str">
        <s:f t="shared" si="2"/>
        <s:v/>
      </s:c>
      <s:c r="J294" s="78"/>
      <s:c r="K294" s="81"/>
      <s:c r="L294" s="78"/>
      <s:c r="M294" s="78"/>
      <s:c r="N294" s="78"/>
      <s:c r="O294" s="83"/>
      <s:c r="P294" s="84"/>
      <s:c r="Q294" s="84"/>
      <s:c r="R294" s="77" t="str">
        <s:f t="shared" si="3"/>
        <s:v/>
      </s:c>
      <s:c r="S294" s="85" t="str">
        <s:f t="shared" si="4"/>
        <s:v/>
      </s:c>
      <s:c r="T294" s="85" t="str">
        <s:f t="shared" si="5"/>
        <s:v/>
      </s:c>
      <s:c r="U294" s="85" t="str">
        <s:f>IF(OR(B294="",G294=""),"",ROUND(MAX(0,MIN(100,(G294-IF(J294="",'04_Настройки'!$B$14,J294))/(100-IF(J294="",'04_Настройки'!$B$14,J294))*100)),1))</s:f>
        <s:v/>
      </s:c>
      <s:c r="V294" s="85" t="str">
        <s:f t="shared" si="6"/>
        <s:v/>
      </s:c>
      <s:c r="W294" s="88" t="str">
        <s:f t="shared" si="7"/>
        <s:v/>
      </s:c>
      <s:c r="X294" s="85" t="str">
        <s:f>IF(B294="","",IF(W294&lt;'04_Настройки'!$B$26,"",ROUND((IF(ISBLANK(T294),0,T294*'04_Настройки'!$B$16)+IF(ISBLANK(U294),0,U294*'04_Настройки'!$B$17)+IF(ISBLANK(V294),0,V294*'04_Настройки'!$B$18)+IF(ISBLANK(M294),0,M294/5*100*'04_Настройки'!$B$19)+IF(ISBLANK(N294),0,N294/5*100*'04_Настройки'!$B$20))/(IF(ISBLANK(T294),0,'04_Настройки'!$B$16)+IF(ISBLANK(U294),0,'04_Настройки'!$B$17)+IF(ISBLANK(V294),0,'04_Настройки'!$B$18)+IF(ISBLANK(M294),0,'04_Настройки'!$B$19)+IF(ISBLANK(N294),0,'04_Настройки'!$B$20)),1)))</s:f>
        <s:v/>
      </s:c>
      <s:c r="Y294" s="77" t="str">
        <s:f>IF(B294="","",IF(ISBLANK(X294),"Недостаточно данных",IF(X294&gt;='04_Настройки'!$B$24,"Высокий",IF(X294&gt;='04_Настройки'!$B$25,"Средний","Низкий"))))</s:f>
        <s:v/>
      </s:c>
      <s:c r="Z294" s="80">
        <s:f t="shared" si="8"/>
        <s:v>284</s:v>
      </s:c>
      <s:c r="AA294" s="93" t="str">
        <s:f>IF(B294="","",IF(S294&gt;1,"Проверить и объединить дубли",IF(W294&lt;'04_Настройки'!$B$26,"Дополнить исходные данные",IF(AND(M294&lt;&gt;"",M294&lt;=2),"Проверить соответствие запросу и бизнесу",IF(AND(G294&lt;&gt;"",G294&lt;=IF(J294="",'04_Настройки'!$B$14,J294)),"Удерживать позицию и обновлять контент",IF(Y294="Высокий",IF(O294="","Создать или назначить посадочную страницу","Оптимизировать страницу и усилить содержание"),IF(Y294="Средний","Включить в контент-план","Наблюдать или отложить")))))))</s:f>
        <s:v/>
      </s:c>
    </s:row>
    <s:row r="295" ht="22.5" customHeight="1">
      <s:c r="A295" s="70" t="str">
        <s:f t="shared" si="1"/>
        <s:v/>
      </s:c>
      <s:c r="B295" s="71"/>
      <s:c r="C295" s="71"/>
      <s:c r="D295" s="71"/>
      <s:c r="E295" s="95"/>
      <s:c r="F295" s="77" t="str">
        <s:f>IF(ISBLANK(E295),"",IF(E295&gt;='04_Настройки'!$B$11,"ВЧ",IF(E295&gt;='04_Настройки'!$B$12,"СЧ","НЧ")))</s:f>
      </s:c>
      <s:c r="G295" s="78"/>
      <s:c r="H295" s="78"/>
      <s:c r="I295" s="80" t="str">
        <s:f t="shared" si="2"/>
        <s:v/>
      </s:c>
      <s:c r="J295" s="78"/>
      <s:c r="K295" s="81"/>
      <s:c r="L295" s="78"/>
      <s:c r="M295" s="78"/>
      <s:c r="N295" s="78"/>
      <s:c r="O295" s="83"/>
      <s:c r="P295" s="84"/>
      <s:c r="Q295" s="84"/>
      <s:c r="R295" s="77" t="str">
        <s:f t="shared" si="3"/>
        <s:v/>
      </s:c>
      <s:c r="S295" s="85" t="str">
        <s:f t="shared" si="4"/>
        <s:v/>
      </s:c>
      <s:c r="T295" s="85" t="str">
        <s:f t="shared" si="5"/>
        <s:v/>
      </s:c>
      <s:c r="U295" s="85" t="str">
        <s:f>IF(OR(B295="",G295=""),"",ROUND(MAX(0,MIN(100,(G295-IF(J295="",'04_Настройки'!$B$14,J295))/(100-IF(J295="",'04_Настройки'!$B$14,J295))*100)),1))</s:f>
        <s:v/>
      </s:c>
      <s:c r="V295" s="85" t="str">
        <s:f t="shared" si="6"/>
        <s:v/>
      </s:c>
      <s:c r="W295" s="88" t="str">
        <s:f t="shared" si="7"/>
        <s:v/>
      </s:c>
      <s:c r="X295" s="85" t="str">
        <s:f>IF(B295="","",IF(W295&lt;'04_Настройки'!$B$26,"",ROUND((IF(ISBLANK(T295),0,T295*'04_Настройки'!$B$16)+IF(ISBLANK(U295),0,U295*'04_Настройки'!$B$17)+IF(ISBLANK(V295),0,V295*'04_Настройки'!$B$18)+IF(ISBLANK(M295),0,M295/5*100*'04_Настройки'!$B$19)+IF(ISBLANK(N295),0,N295/5*100*'04_Настройки'!$B$20))/(IF(ISBLANK(T295),0,'04_Настройки'!$B$16)+IF(ISBLANK(U295),0,'04_Настройки'!$B$17)+IF(ISBLANK(V295),0,'04_Настройки'!$B$18)+IF(ISBLANK(M295),0,'04_Настройки'!$B$19)+IF(ISBLANK(N295),0,'04_Настройки'!$B$20)),1)))</s:f>
        <s:v/>
      </s:c>
      <s:c r="Y295" s="77" t="str">
        <s:f>IF(B295="","",IF(ISBLANK(X295),"Недостаточно данных",IF(X295&gt;='04_Настройки'!$B$24,"Высокий",IF(X295&gt;='04_Настройки'!$B$25,"Средний","Низкий"))))</s:f>
        <s:v/>
      </s:c>
      <s:c r="Z295" s="80">
        <s:f t="shared" si="8"/>
        <s:v>285</s:v>
      </s:c>
      <s:c r="AA295" s="93" t="str">
        <s:f>IF(B295="","",IF(S295&gt;1,"Проверить и объединить дубли",IF(W295&lt;'04_Настройки'!$B$26,"Дополнить исходные данные",IF(AND(M295&lt;&gt;"",M295&lt;=2),"Проверить соответствие запросу и бизнесу",IF(AND(G295&lt;&gt;"",G295&lt;=IF(J295="",'04_Настройки'!$B$14,J295)),"Удерживать позицию и обновлять контент",IF(Y295="Высокий",IF(O295="","Создать или назначить посадочную страницу","Оптимизировать страницу и усилить содержание"),IF(Y295="Средний","Включить в контент-план","Наблюдать или отложить")))))))</s:f>
        <s:v/>
      </s:c>
    </s:row>
    <s:row r="296" ht="22.5" customHeight="1">
      <s:c r="A296" s="70" t="str">
        <s:f t="shared" si="1"/>
        <s:v/>
      </s:c>
      <s:c r="B296" s="71"/>
      <s:c r="C296" s="71"/>
      <s:c r="D296" s="71"/>
      <s:c r="E296" s="95"/>
      <s:c r="F296" s="77" t="str">
        <s:f>IF(ISBLANK(E296),"",IF(E296&gt;='04_Настройки'!$B$11,"ВЧ",IF(E296&gt;='04_Настройки'!$B$12,"СЧ","НЧ")))</s:f>
      </s:c>
      <s:c r="G296" s="78"/>
      <s:c r="H296" s="78"/>
      <s:c r="I296" s="80" t="str">
        <s:f t="shared" si="2"/>
        <s:v/>
      </s:c>
      <s:c r="J296" s="78"/>
      <s:c r="K296" s="81"/>
      <s:c r="L296" s="78"/>
      <s:c r="M296" s="78"/>
      <s:c r="N296" s="78"/>
      <s:c r="O296" s="83"/>
      <s:c r="P296" s="84"/>
      <s:c r="Q296" s="84"/>
      <s:c r="R296" s="77" t="str">
        <s:f t="shared" si="3"/>
        <s:v/>
      </s:c>
      <s:c r="S296" s="85" t="str">
        <s:f t="shared" si="4"/>
        <s:v/>
      </s:c>
      <s:c r="T296" s="85" t="str">
        <s:f t="shared" si="5"/>
        <s:v/>
      </s:c>
      <s:c r="U296" s="85" t="str">
        <s:f>IF(OR(B296="",G296=""),"",ROUND(MAX(0,MIN(100,(G296-IF(J296="",'04_Настройки'!$B$14,J296))/(100-IF(J296="",'04_Настройки'!$B$14,J296))*100)),1))</s:f>
        <s:v/>
      </s:c>
      <s:c r="V296" s="85" t="str">
        <s:f t="shared" si="6"/>
        <s:v/>
      </s:c>
      <s:c r="W296" s="88" t="str">
        <s:f t="shared" si="7"/>
        <s:v/>
      </s:c>
      <s:c r="X296" s="85" t="str">
        <s:f>IF(B296="","",IF(W296&lt;'04_Настройки'!$B$26,"",ROUND((IF(ISBLANK(T296),0,T296*'04_Настройки'!$B$16)+IF(ISBLANK(U296),0,U296*'04_Настройки'!$B$17)+IF(ISBLANK(V296),0,V296*'04_Настройки'!$B$18)+IF(ISBLANK(M296),0,M296/5*100*'04_Настройки'!$B$19)+IF(ISBLANK(N296),0,N296/5*100*'04_Настройки'!$B$20))/(IF(ISBLANK(T296),0,'04_Настройки'!$B$16)+IF(ISBLANK(U296),0,'04_Настройки'!$B$17)+IF(ISBLANK(V296),0,'04_Настройки'!$B$18)+IF(ISBLANK(M296),0,'04_Настройки'!$B$19)+IF(ISBLANK(N296),0,'04_Настройки'!$B$20)),1)))</s:f>
        <s:v/>
      </s:c>
      <s:c r="Y296" s="77" t="str">
        <s:f>IF(B296="","",IF(ISBLANK(X296),"Недостаточно данных",IF(X296&gt;='04_Настройки'!$B$24,"Высокий",IF(X296&gt;='04_Настройки'!$B$25,"Средний","Низкий"))))</s:f>
        <s:v/>
      </s:c>
      <s:c r="Z296" s="80">
        <s:f t="shared" si="8"/>
        <s:v>286</s:v>
      </s:c>
      <s:c r="AA296" s="93" t="str">
        <s:f>IF(B296="","",IF(S296&gt;1,"Проверить и объединить дубли",IF(W296&lt;'04_Настройки'!$B$26,"Дополнить исходные данные",IF(AND(M296&lt;&gt;"",M296&lt;=2),"Проверить соответствие запросу и бизнесу",IF(AND(G296&lt;&gt;"",G296&lt;=IF(J296="",'04_Настройки'!$B$14,J296)),"Удерживать позицию и обновлять контент",IF(Y296="Высокий",IF(O296="","Создать или назначить посадочную страницу","Оптимизировать страницу и усилить содержание"),IF(Y296="Средний","Включить в контент-план","Наблюдать или отложить")))))))</s:f>
        <s:v/>
      </s:c>
    </s:row>
    <s:row r="297" ht="22.5" customHeight="1">
      <s:c r="A297" s="70" t="str">
        <s:f t="shared" si="1"/>
        <s:v/>
      </s:c>
      <s:c r="B297" s="71"/>
      <s:c r="C297" s="71"/>
      <s:c r="D297" s="71"/>
      <s:c r="E297" s="95"/>
      <s:c r="F297" s="77" t="str">
        <s:f>IF(ISBLANK(E297),"",IF(E297&gt;='04_Настройки'!$B$11,"ВЧ",IF(E297&gt;='04_Настройки'!$B$12,"СЧ","НЧ")))</s:f>
      </s:c>
      <s:c r="G297" s="78"/>
      <s:c r="H297" s="78"/>
      <s:c r="I297" s="80" t="str">
        <s:f t="shared" si="2"/>
        <s:v/>
      </s:c>
      <s:c r="J297" s="78"/>
      <s:c r="K297" s="81"/>
      <s:c r="L297" s="78"/>
      <s:c r="M297" s="78"/>
      <s:c r="N297" s="78"/>
      <s:c r="O297" s="83"/>
      <s:c r="P297" s="84"/>
      <s:c r="Q297" s="84"/>
      <s:c r="R297" s="77" t="str">
        <s:f t="shared" si="3"/>
        <s:v/>
      </s:c>
      <s:c r="S297" s="85" t="str">
        <s:f t="shared" si="4"/>
        <s:v/>
      </s:c>
      <s:c r="T297" s="85" t="str">
        <s:f t="shared" si="5"/>
        <s:v/>
      </s:c>
      <s:c r="U297" s="85" t="str">
        <s:f>IF(OR(B297="",G297=""),"",ROUND(MAX(0,MIN(100,(G297-IF(J297="",'04_Настройки'!$B$14,J297))/(100-IF(J297="",'04_Настройки'!$B$14,J297))*100)),1))</s:f>
        <s:v/>
      </s:c>
      <s:c r="V297" s="85" t="str">
        <s:f t="shared" si="6"/>
        <s:v/>
      </s:c>
      <s:c r="W297" s="88" t="str">
        <s:f t="shared" si="7"/>
        <s:v/>
      </s:c>
      <s:c r="X297" s="85" t="str">
        <s:f>IF(B297="","",IF(W297&lt;'04_Настройки'!$B$26,"",ROUND((IF(ISBLANK(T297),0,T297*'04_Настройки'!$B$16)+IF(ISBLANK(U297),0,U297*'04_Настройки'!$B$17)+IF(ISBLANK(V297),0,V297*'04_Настройки'!$B$18)+IF(ISBLANK(M297),0,M297/5*100*'04_Настройки'!$B$19)+IF(ISBLANK(N297),0,N297/5*100*'04_Настройки'!$B$20))/(IF(ISBLANK(T297),0,'04_Настройки'!$B$16)+IF(ISBLANK(U297),0,'04_Настройки'!$B$17)+IF(ISBLANK(V297),0,'04_Настройки'!$B$18)+IF(ISBLANK(M297),0,'04_Настройки'!$B$19)+IF(ISBLANK(N297),0,'04_Настройки'!$B$20)),1)))</s:f>
        <s:v/>
      </s:c>
      <s:c r="Y297" s="77" t="str">
        <s:f>IF(B297="","",IF(ISBLANK(X297),"Недостаточно данных",IF(X297&gt;='04_Настройки'!$B$24,"Высокий",IF(X297&gt;='04_Настройки'!$B$25,"Средний","Низкий"))))</s:f>
        <s:v/>
      </s:c>
      <s:c r="Z297" s="80">
        <s:f t="shared" si="8"/>
        <s:v>287</s:v>
      </s:c>
      <s:c r="AA297" s="93" t="str">
        <s:f>IF(B297="","",IF(S297&gt;1,"Проверить и объединить дубли",IF(W297&lt;'04_Настройки'!$B$26,"Дополнить исходные данные",IF(AND(M297&lt;&gt;"",M297&lt;=2),"Проверить соответствие запросу и бизнесу",IF(AND(G297&lt;&gt;"",G297&lt;=IF(J297="",'04_Настройки'!$B$14,J297)),"Удерживать позицию и обновлять контент",IF(Y297="Высокий",IF(O297="","Создать или назначить посадочную страницу","Оптимизировать страницу и усилить содержание"),IF(Y297="Средний","Включить в контент-план","Наблюдать или отложить")))))))</s:f>
        <s:v/>
      </s:c>
    </s:row>
    <s:row r="298" ht="22.5" customHeight="1">
      <s:c r="A298" s="70" t="str">
        <s:f t="shared" si="1"/>
        <s:v/>
      </s:c>
      <s:c r="B298" s="71"/>
      <s:c r="C298" s="71"/>
      <s:c r="D298" s="71"/>
      <s:c r="E298" s="95"/>
      <s:c r="F298" s="77" t="str">
        <s:f>IF(ISBLANK(E298),"",IF(E298&gt;='04_Настройки'!$B$11,"ВЧ",IF(E298&gt;='04_Настройки'!$B$12,"СЧ","НЧ")))</s:f>
      </s:c>
      <s:c r="G298" s="78"/>
      <s:c r="H298" s="78"/>
      <s:c r="I298" s="80" t="str">
        <s:f t="shared" si="2"/>
        <s:v/>
      </s:c>
      <s:c r="J298" s="78"/>
      <s:c r="K298" s="81"/>
      <s:c r="L298" s="78"/>
      <s:c r="M298" s="78"/>
      <s:c r="N298" s="78"/>
      <s:c r="O298" s="83"/>
      <s:c r="P298" s="84"/>
      <s:c r="Q298" s="84"/>
      <s:c r="R298" s="77" t="str">
        <s:f t="shared" si="3"/>
        <s:v/>
      </s:c>
      <s:c r="S298" s="85" t="str">
        <s:f t="shared" si="4"/>
        <s:v/>
      </s:c>
      <s:c r="T298" s="85" t="str">
        <s:f t="shared" si="5"/>
        <s:v/>
      </s:c>
      <s:c r="U298" s="85" t="str">
        <s:f>IF(OR(B298="",G298=""),"",ROUND(MAX(0,MIN(100,(G298-IF(J298="",'04_Настройки'!$B$14,J298))/(100-IF(J298="",'04_Настройки'!$B$14,J298))*100)),1))</s:f>
        <s:v/>
      </s:c>
      <s:c r="V298" s="85" t="str">
        <s:f t="shared" si="6"/>
        <s:v/>
      </s:c>
      <s:c r="W298" s="88" t="str">
        <s:f t="shared" si="7"/>
        <s:v/>
      </s:c>
      <s:c r="X298" s="85" t="str">
        <s:f>IF(B298="","",IF(W298&lt;'04_Настройки'!$B$26,"",ROUND((IF(ISBLANK(T298),0,T298*'04_Настройки'!$B$16)+IF(ISBLANK(U298),0,U298*'04_Настройки'!$B$17)+IF(ISBLANK(V298),0,V298*'04_Настройки'!$B$18)+IF(ISBLANK(M298),0,M298/5*100*'04_Настройки'!$B$19)+IF(ISBLANK(N298),0,N298/5*100*'04_Настройки'!$B$20))/(IF(ISBLANK(T298),0,'04_Настройки'!$B$16)+IF(ISBLANK(U298),0,'04_Настройки'!$B$17)+IF(ISBLANK(V298),0,'04_Настройки'!$B$18)+IF(ISBLANK(M298),0,'04_Настройки'!$B$19)+IF(ISBLANK(N298),0,'04_Настройки'!$B$20)),1)))</s:f>
        <s:v/>
      </s:c>
      <s:c r="Y298" s="77" t="str">
        <s:f>IF(B298="","",IF(ISBLANK(X298),"Недостаточно данных",IF(X298&gt;='04_Настройки'!$B$24,"Высокий",IF(X298&gt;='04_Настройки'!$B$25,"Средний","Низкий"))))</s:f>
        <s:v/>
      </s:c>
      <s:c r="Z298" s="80">
        <s:f t="shared" si="8"/>
        <s:v>288</s:v>
      </s:c>
      <s:c r="AA298" s="93" t="str">
        <s:f>IF(B298="","",IF(S298&gt;1,"Проверить и объединить дубли",IF(W298&lt;'04_Настройки'!$B$26,"Дополнить исходные данные",IF(AND(M298&lt;&gt;"",M298&lt;=2),"Проверить соответствие запросу и бизнесу",IF(AND(G298&lt;&gt;"",G298&lt;=IF(J298="",'04_Настройки'!$B$14,J298)),"Удерживать позицию и обновлять контент",IF(Y298="Высокий",IF(O298="","Создать или назначить посадочную страницу","Оптимизировать страницу и усилить содержание"),IF(Y298="Средний","Включить в контент-план","Наблюдать или отложить")))))))</s:f>
        <s:v/>
      </s:c>
    </s:row>
    <s:row r="299" ht="22.5" customHeight="1">
      <s:c r="A299" s="70" t="str">
        <s:f t="shared" si="1"/>
        <s:v/>
      </s:c>
      <s:c r="B299" s="71"/>
      <s:c r="C299" s="71"/>
      <s:c r="D299" s="71"/>
      <s:c r="E299" s="95"/>
      <s:c r="F299" s="77" t="str">
        <s:f>IF(ISBLANK(E299),"",IF(E299&gt;='04_Настройки'!$B$11,"ВЧ",IF(E299&gt;='04_Настройки'!$B$12,"СЧ","НЧ")))</s:f>
      </s:c>
      <s:c r="G299" s="78"/>
      <s:c r="H299" s="78"/>
      <s:c r="I299" s="80" t="str">
        <s:f t="shared" si="2"/>
        <s:v/>
      </s:c>
      <s:c r="J299" s="78"/>
      <s:c r="K299" s="81"/>
      <s:c r="L299" s="78"/>
      <s:c r="M299" s="78"/>
      <s:c r="N299" s="78"/>
      <s:c r="O299" s="83"/>
      <s:c r="P299" s="84"/>
      <s:c r="Q299" s="84"/>
      <s:c r="R299" s="77" t="str">
        <s:f t="shared" si="3"/>
        <s:v/>
      </s:c>
      <s:c r="S299" s="85" t="str">
        <s:f t="shared" si="4"/>
        <s:v/>
      </s:c>
      <s:c r="T299" s="85" t="str">
        <s:f t="shared" si="5"/>
        <s:v/>
      </s:c>
      <s:c r="U299" s="85" t="str">
        <s:f>IF(OR(B299="",G299=""),"",ROUND(MAX(0,MIN(100,(G299-IF(J299="",'04_Настройки'!$B$14,J299))/(100-IF(J299="",'04_Настройки'!$B$14,J299))*100)),1))</s:f>
        <s:v/>
      </s:c>
      <s:c r="V299" s="85" t="str">
        <s:f t="shared" si="6"/>
        <s:v/>
      </s:c>
      <s:c r="W299" s="88" t="str">
        <s:f t="shared" si="7"/>
        <s:v/>
      </s:c>
      <s:c r="X299" s="85" t="str">
        <s:f>IF(B299="","",IF(W299&lt;'04_Настройки'!$B$26,"",ROUND((IF(ISBLANK(T299),0,T299*'04_Настройки'!$B$16)+IF(ISBLANK(U299),0,U299*'04_Настройки'!$B$17)+IF(ISBLANK(V299),0,V299*'04_Настройки'!$B$18)+IF(ISBLANK(M299),0,M299/5*100*'04_Настройки'!$B$19)+IF(ISBLANK(N299),0,N299/5*100*'04_Настройки'!$B$20))/(IF(ISBLANK(T299),0,'04_Настройки'!$B$16)+IF(ISBLANK(U299),0,'04_Настройки'!$B$17)+IF(ISBLANK(V299),0,'04_Настройки'!$B$18)+IF(ISBLANK(M299),0,'04_Настройки'!$B$19)+IF(ISBLANK(N299),0,'04_Настройки'!$B$20)),1)))</s:f>
        <s:v/>
      </s:c>
      <s:c r="Y299" s="77" t="str">
        <s:f>IF(B299="","",IF(ISBLANK(X299),"Недостаточно данных",IF(X299&gt;='04_Настройки'!$B$24,"Высокий",IF(X299&gt;='04_Настройки'!$B$25,"Средний","Низкий"))))</s:f>
        <s:v/>
      </s:c>
      <s:c r="Z299" s="80">
        <s:f t="shared" si="8"/>
        <s:v>289</s:v>
      </s:c>
      <s:c r="AA299" s="93" t="str">
        <s:f>IF(B299="","",IF(S299&gt;1,"Проверить и объединить дубли",IF(W299&lt;'04_Настройки'!$B$26,"Дополнить исходные данные",IF(AND(M299&lt;&gt;"",M299&lt;=2),"Проверить соответствие запросу и бизнесу",IF(AND(G299&lt;&gt;"",G299&lt;=IF(J299="",'04_Настройки'!$B$14,J299)),"Удерживать позицию и обновлять контент",IF(Y299="Высокий",IF(O299="","Создать или назначить посадочную страницу","Оптимизировать страницу и усилить содержание"),IF(Y299="Средний","Включить в контент-план","Наблюдать или отложить")))))))</s:f>
        <s:v/>
      </s:c>
    </s:row>
    <s:row r="300" ht="22.5" customHeight="1">
      <s:c r="A300" s="70" t="str">
        <s:f t="shared" si="1"/>
        <s:v/>
      </s:c>
      <s:c r="B300" s="71"/>
      <s:c r="C300" s="71"/>
      <s:c r="D300" s="71"/>
      <s:c r="E300" s="95"/>
      <s:c r="F300" s="77" t="str">
        <s:f>IF(ISBLANK(E300),"",IF(E300&gt;='04_Настройки'!$B$11,"ВЧ",IF(E300&gt;='04_Настройки'!$B$12,"СЧ","НЧ")))</s:f>
      </s:c>
      <s:c r="G300" s="78"/>
      <s:c r="H300" s="78"/>
      <s:c r="I300" s="80" t="str">
        <s:f t="shared" si="2"/>
        <s:v/>
      </s:c>
      <s:c r="J300" s="78"/>
      <s:c r="K300" s="81"/>
      <s:c r="L300" s="78"/>
      <s:c r="M300" s="78"/>
      <s:c r="N300" s="78"/>
      <s:c r="O300" s="83"/>
      <s:c r="P300" s="84"/>
      <s:c r="Q300" s="84"/>
      <s:c r="R300" s="77" t="str">
        <s:f t="shared" si="3"/>
        <s:v/>
      </s:c>
      <s:c r="S300" s="85" t="str">
        <s:f t="shared" si="4"/>
        <s:v/>
      </s:c>
      <s:c r="T300" s="85" t="str">
        <s:f t="shared" si="5"/>
        <s:v/>
      </s:c>
      <s:c r="U300" s="85" t="str">
        <s:f>IF(OR(B300="",G300=""),"",ROUND(MAX(0,MIN(100,(G300-IF(J300="",'04_Настройки'!$B$14,J300))/(100-IF(J300="",'04_Настройки'!$B$14,J300))*100)),1))</s:f>
        <s:v/>
      </s:c>
      <s:c r="V300" s="85" t="str">
        <s:f t="shared" si="6"/>
        <s:v/>
      </s:c>
      <s:c r="W300" s="88" t="str">
        <s:f t="shared" si="7"/>
        <s:v/>
      </s:c>
      <s:c r="X300" s="85" t="str">
        <s:f>IF(B300="","",IF(W300&lt;'04_Настройки'!$B$26,"",ROUND((IF(ISBLANK(T300),0,T300*'04_Настройки'!$B$16)+IF(ISBLANK(U300),0,U300*'04_Настройки'!$B$17)+IF(ISBLANK(V300),0,V300*'04_Настройки'!$B$18)+IF(ISBLANK(M300),0,M300/5*100*'04_Настройки'!$B$19)+IF(ISBLANK(N300),0,N300/5*100*'04_Настройки'!$B$20))/(IF(ISBLANK(T300),0,'04_Настройки'!$B$16)+IF(ISBLANK(U300),0,'04_Настройки'!$B$17)+IF(ISBLANK(V300),0,'04_Настройки'!$B$18)+IF(ISBLANK(M300),0,'04_Настройки'!$B$19)+IF(ISBLANK(N300),0,'04_Настройки'!$B$20)),1)))</s:f>
        <s:v/>
      </s:c>
      <s:c r="Y300" s="77" t="str">
        <s:f>IF(B300="","",IF(ISBLANK(X300),"Недостаточно данных",IF(X300&gt;='04_Настройки'!$B$24,"Высокий",IF(X300&gt;='04_Настройки'!$B$25,"Средний","Низкий"))))</s:f>
        <s:v/>
      </s:c>
      <s:c r="Z300" s="80">
        <s:f t="shared" si="8"/>
        <s:v>290</s:v>
      </s:c>
      <s:c r="AA300" s="93" t="str">
        <s:f>IF(B300="","",IF(S300&gt;1,"Проверить и объединить дубли",IF(W300&lt;'04_Настройки'!$B$26,"Дополнить исходные данные",IF(AND(M300&lt;&gt;"",M300&lt;=2),"Проверить соответствие запросу и бизнесу",IF(AND(G300&lt;&gt;"",G300&lt;=IF(J300="",'04_Настройки'!$B$14,J300)),"Удерживать позицию и обновлять контент",IF(Y300="Высокий",IF(O300="","Создать или назначить посадочную страницу","Оптимизировать страницу и усилить содержание"),IF(Y300="Средний","Включить в контент-план","Наблюдать или отложить")))))))</s:f>
        <s:v/>
      </s:c>
    </s:row>
    <s:row r="301" ht="22.5" customHeight="1">
      <s:c r="A301" s="70" t="str">
        <s:f t="shared" si="1"/>
        <s:v/>
      </s:c>
      <s:c r="B301" s="71"/>
      <s:c r="C301" s="71"/>
      <s:c r="D301" s="71"/>
      <s:c r="E301" s="95"/>
      <s:c r="F301" s="77" t="str">
        <s:f>IF(ISBLANK(E301),"",IF(E301&gt;='04_Настройки'!$B$11,"ВЧ",IF(E301&gt;='04_Настройки'!$B$12,"СЧ","НЧ")))</s:f>
      </s:c>
      <s:c r="G301" s="78"/>
      <s:c r="H301" s="78"/>
      <s:c r="I301" s="80" t="str">
        <s:f t="shared" si="2"/>
        <s:v/>
      </s:c>
      <s:c r="J301" s="78"/>
      <s:c r="K301" s="81"/>
      <s:c r="L301" s="78"/>
      <s:c r="M301" s="78"/>
      <s:c r="N301" s="78"/>
      <s:c r="O301" s="83"/>
      <s:c r="P301" s="84"/>
      <s:c r="Q301" s="84"/>
      <s:c r="R301" s="77" t="str">
        <s:f t="shared" si="3"/>
        <s:v/>
      </s:c>
      <s:c r="S301" s="85" t="str">
        <s:f t="shared" si="4"/>
        <s:v/>
      </s:c>
      <s:c r="T301" s="85" t="str">
        <s:f t="shared" si="5"/>
        <s:v/>
      </s:c>
      <s:c r="U301" s="85" t="str">
        <s:f>IF(OR(B301="",G301=""),"",ROUND(MAX(0,MIN(100,(G301-IF(J301="",'04_Настройки'!$B$14,J301))/(100-IF(J301="",'04_Настройки'!$B$14,J301))*100)),1))</s:f>
        <s:v/>
      </s:c>
      <s:c r="V301" s="85" t="str">
        <s:f t="shared" si="6"/>
        <s:v/>
      </s:c>
      <s:c r="W301" s="88" t="str">
        <s:f t="shared" si="7"/>
        <s:v/>
      </s:c>
      <s:c r="X301" s="85" t="str">
        <s:f>IF(B301="","",IF(W301&lt;'04_Настройки'!$B$26,"",ROUND((IF(ISBLANK(T301),0,T301*'04_Настройки'!$B$16)+IF(ISBLANK(U301),0,U301*'04_Настройки'!$B$17)+IF(ISBLANK(V301),0,V301*'04_Настройки'!$B$18)+IF(ISBLANK(M301),0,M301/5*100*'04_Настройки'!$B$19)+IF(ISBLANK(N301),0,N301/5*100*'04_Настройки'!$B$20))/(IF(ISBLANK(T301),0,'04_Настройки'!$B$16)+IF(ISBLANK(U301),0,'04_Настройки'!$B$17)+IF(ISBLANK(V301),0,'04_Настройки'!$B$18)+IF(ISBLANK(M301),0,'04_Настройки'!$B$19)+IF(ISBLANK(N301),0,'04_Настройки'!$B$20)),1)))</s:f>
        <s:v/>
      </s:c>
      <s:c r="Y301" s="77" t="str">
        <s:f>IF(B301="","",IF(ISBLANK(X301),"Недостаточно данных",IF(X301&gt;='04_Настройки'!$B$24,"Высокий",IF(X301&gt;='04_Настройки'!$B$25,"Средний","Низкий"))))</s:f>
        <s:v/>
      </s:c>
      <s:c r="Z301" s="80">
        <s:f t="shared" si="8"/>
        <s:v>291</s:v>
      </s:c>
      <s:c r="AA301" s="93" t="str">
        <s:f>IF(B301="","",IF(S301&gt;1,"Проверить и объединить дубли",IF(W301&lt;'04_Настройки'!$B$26,"Дополнить исходные данные",IF(AND(M301&lt;&gt;"",M301&lt;=2),"Проверить соответствие запросу и бизнесу",IF(AND(G301&lt;&gt;"",G301&lt;=IF(J301="",'04_Настройки'!$B$14,J301)),"Удерживать позицию и обновлять контент",IF(Y301="Высокий",IF(O301="","Создать или назначить посадочную страницу","Оптимизировать страницу и усилить содержание"),IF(Y301="Средний","Включить в контент-план","Наблюдать или отложить")))))))</s:f>
        <s:v/>
      </s:c>
    </s:row>
    <s:row r="302" ht="22.5" customHeight="1">
      <s:c r="A302" s="70" t="str">
        <s:f t="shared" si="1"/>
        <s:v/>
      </s:c>
      <s:c r="B302" s="71"/>
      <s:c r="C302" s="71"/>
      <s:c r="D302" s="71"/>
      <s:c r="E302" s="95"/>
      <s:c r="F302" s="77" t="str">
        <s:f>IF(ISBLANK(E302),"",IF(E302&gt;='04_Настройки'!$B$11,"ВЧ",IF(E302&gt;='04_Настройки'!$B$12,"СЧ","НЧ")))</s:f>
      </s:c>
      <s:c r="G302" s="78"/>
      <s:c r="H302" s="78"/>
      <s:c r="I302" s="80" t="str">
        <s:f t="shared" si="2"/>
        <s:v/>
      </s:c>
      <s:c r="J302" s="78"/>
      <s:c r="K302" s="81"/>
      <s:c r="L302" s="78"/>
      <s:c r="M302" s="78"/>
      <s:c r="N302" s="78"/>
      <s:c r="O302" s="83"/>
      <s:c r="P302" s="84"/>
      <s:c r="Q302" s="84"/>
      <s:c r="R302" s="77" t="str">
        <s:f t="shared" si="3"/>
        <s:v/>
      </s:c>
      <s:c r="S302" s="85" t="str">
        <s:f t="shared" si="4"/>
        <s:v/>
      </s:c>
      <s:c r="T302" s="85" t="str">
        <s:f t="shared" si="5"/>
        <s:v/>
      </s:c>
      <s:c r="U302" s="85" t="str">
        <s:f>IF(OR(B302="",G302=""),"",ROUND(MAX(0,MIN(100,(G302-IF(J302="",'04_Настройки'!$B$14,J302))/(100-IF(J302="",'04_Настройки'!$B$14,J302))*100)),1))</s:f>
        <s:v/>
      </s:c>
      <s:c r="V302" s="85" t="str">
        <s:f t="shared" si="6"/>
        <s:v/>
      </s:c>
      <s:c r="W302" s="88" t="str">
        <s:f t="shared" si="7"/>
        <s:v/>
      </s:c>
      <s:c r="X302" s="85" t="str">
        <s:f>IF(B302="","",IF(W302&lt;'04_Настройки'!$B$26,"",ROUND((IF(ISBLANK(T302),0,T302*'04_Настройки'!$B$16)+IF(ISBLANK(U302),0,U302*'04_Настройки'!$B$17)+IF(ISBLANK(V302),0,V302*'04_Настройки'!$B$18)+IF(ISBLANK(M302),0,M302/5*100*'04_Настройки'!$B$19)+IF(ISBLANK(N302),0,N302/5*100*'04_Настройки'!$B$20))/(IF(ISBLANK(T302),0,'04_Настройки'!$B$16)+IF(ISBLANK(U302),0,'04_Настройки'!$B$17)+IF(ISBLANK(V302),0,'04_Настройки'!$B$18)+IF(ISBLANK(M302),0,'04_Настройки'!$B$19)+IF(ISBLANK(N302),0,'04_Настройки'!$B$20)),1)))</s:f>
        <s:v/>
      </s:c>
      <s:c r="Y302" s="77" t="str">
        <s:f>IF(B302="","",IF(ISBLANK(X302),"Недостаточно данных",IF(X302&gt;='04_Настройки'!$B$24,"Высокий",IF(X302&gt;='04_Настройки'!$B$25,"Средний","Низкий"))))</s:f>
        <s:v/>
      </s:c>
      <s:c r="Z302" s="80">
        <s:f t="shared" si="8"/>
        <s:v>292</s:v>
      </s:c>
      <s:c r="AA302" s="93" t="str">
        <s:f>IF(B302="","",IF(S302&gt;1,"Проверить и объединить дубли",IF(W302&lt;'04_Настройки'!$B$26,"Дополнить исходные данные",IF(AND(M302&lt;&gt;"",M302&lt;=2),"Проверить соответствие запросу и бизнесу",IF(AND(G302&lt;&gt;"",G302&lt;=IF(J302="",'04_Настройки'!$B$14,J302)),"Удерживать позицию и обновлять контент",IF(Y302="Высокий",IF(O302="","Создать или назначить посадочную страницу","Оптимизировать страницу и усилить содержание"),IF(Y302="Средний","Включить в контент-план","Наблюдать или отложить")))))))</s:f>
        <s:v/>
      </s:c>
    </s:row>
    <s:row r="303" ht="22.5" customHeight="1">
      <s:c r="A303" s="70" t="str">
        <s:f t="shared" si="1"/>
        <s:v/>
      </s:c>
      <s:c r="B303" s="71"/>
      <s:c r="C303" s="71"/>
      <s:c r="D303" s="71"/>
      <s:c r="E303" s="95"/>
      <s:c r="F303" s="77" t="str">
        <s:f>IF(ISBLANK(E303),"",IF(E303&gt;='04_Настройки'!$B$11,"ВЧ",IF(E303&gt;='04_Настройки'!$B$12,"СЧ","НЧ")))</s:f>
      </s:c>
      <s:c r="G303" s="78"/>
      <s:c r="H303" s="78"/>
      <s:c r="I303" s="80" t="str">
        <s:f t="shared" si="2"/>
        <s:v/>
      </s:c>
      <s:c r="J303" s="78"/>
      <s:c r="K303" s="81"/>
      <s:c r="L303" s="78"/>
      <s:c r="M303" s="78"/>
      <s:c r="N303" s="78"/>
      <s:c r="O303" s="83"/>
      <s:c r="P303" s="84"/>
      <s:c r="Q303" s="84"/>
      <s:c r="R303" s="77" t="str">
        <s:f t="shared" si="3"/>
        <s:v/>
      </s:c>
      <s:c r="S303" s="85" t="str">
        <s:f t="shared" si="4"/>
        <s:v/>
      </s:c>
      <s:c r="T303" s="85" t="str">
        <s:f t="shared" si="5"/>
        <s:v/>
      </s:c>
      <s:c r="U303" s="85" t="str">
        <s:f>IF(OR(B303="",G303=""),"",ROUND(MAX(0,MIN(100,(G303-IF(J303="",'04_Настройки'!$B$14,J303))/(100-IF(J303="",'04_Настройки'!$B$14,J303))*100)),1))</s:f>
        <s:v/>
      </s:c>
      <s:c r="V303" s="85" t="str">
        <s:f t="shared" si="6"/>
        <s:v/>
      </s:c>
      <s:c r="W303" s="88" t="str">
        <s:f t="shared" si="7"/>
        <s:v/>
      </s:c>
      <s:c r="X303" s="85" t="str">
        <s:f>IF(B303="","",IF(W303&lt;'04_Настройки'!$B$26,"",ROUND((IF(ISBLANK(T303),0,T303*'04_Настройки'!$B$16)+IF(ISBLANK(U303),0,U303*'04_Настройки'!$B$17)+IF(ISBLANK(V303),0,V303*'04_Настройки'!$B$18)+IF(ISBLANK(M303),0,M303/5*100*'04_Настройки'!$B$19)+IF(ISBLANK(N303),0,N303/5*100*'04_Настройки'!$B$20))/(IF(ISBLANK(T303),0,'04_Настройки'!$B$16)+IF(ISBLANK(U303),0,'04_Настройки'!$B$17)+IF(ISBLANK(V303),0,'04_Настройки'!$B$18)+IF(ISBLANK(M303),0,'04_Настройки'!$B$19)+IF(ISBLANK(N303),0,'04_Настройки'!$B$20)),1)))</s:f>
        <s:v/>
      </s:c>
      <s:c r="Y303" s="77" t="str">
        <s:f>IF(B303="","",IF(ISBLANK(X303),"Недостаточно данных",IF(X303&gt;='04_Настройки'!$B$24,"Высокий",IF(X303&gt;='04_Настройки'!$B$25,"Средний","Низкий"))))</s:f>
        <s:v/>
      </s:c>
      <s:c r="Z303" s="80">
        <s:f t="shared" si="8"/>
        <s:v>293</s:v>
      </s:c>
      <s:c r="AA303" s="93" t="str">
        <s:f>IF(B303="","",IF(S303&gt;1,"Проверить и объединить дубли",IF(W303&lt;'04_Настройки'!$B$26,"Дополнить исходные данные",IF(AND(M303&lt;&gt;"",M303&lt;=2),"Проверить соответствие запросу и бизнесу",IF(AND(G303&lt;&gt;"",G303&lt;=IF(J303="",'04_Настройки'!$B$14,J303)),"Удерживать позицию и обновлять контент",IF(Y303="Высокий",IF(O303="","Создать или назначить посадочную страницу","Оптимизировать страницу и усилить содержание"),IF(Y303="Средний","Включить в контент-план","Наблюдать или отложить")))))))</s:f>
        <s:v/>
      </s:c>
    </s:row>
    <s:row r="304" ht="22.5" customHeight="1">
      <s:c r="A304" s="70" t="str">
        <s:f t="shared" si="1"/>
        <s:v/>
      </s:c>
      <s:c r="B304" s="71"/>
      <s:c r="C304" s="71"/>
      <s:c r="D304" s="71"/>
      <s:c r="E304" s="95"/>
      <s:c r="F304" s="77" t="str">
        <s:f>IF(ISBLANK(E304),"",IF(E304&gt;='04_Настройки'!$B$11,"ВЧ",IF(E304&gt;='04_Настройки'!$B$12,"СЧ","НЧ")))</s:f>
      </s:c>
      <s:c r="G304" s="78"/>
      <s:c r="H304" s="78"/>
      <s:c r="I304" s="80" t="str">
        <s:f t="shared" si="2"/>
        <s:v/>
      </s:c>
      <s:c r="J304" s="78"/>
      <s:c r="K304" s="81"/>
      <s:c r="L304" s="78"/>
      <s:c r="M304" s="78"/>
      <s:c r="N304" s="78"/>
      <s:c r="O304" s="83"/>
      <s:c r="P304" s="84"/>
      <s:c r="Q304" s="84"/>
      <s:c r="R304" s="77" t="str">
        <s:f t="shared" si="3"/>
        <s:v/>
      </s:c>
      <s:c r="S304" s="85" t="str">
        <s:f t="shared" si="4"/>
        <s:v/>
      </s:c>
      <s:c r="T304" s="85" t="str">
        <s:f t="shared" si="5"/>
        <s:v/>
      </s:c>
      <s:c r="U304" s="85" t="str">
        <s:f>IF(OR(B304="",G304=""),"",ROUND(MAX(0,MIN(100,(G304-IF(J304="",'04_Настройки'!$B$14,J304))/(100-IF(J304="",'04_Настройки'!$B$14,J304))*100)),1))</s:f>
        <s:v/>
      </s:c>
      <s:c r="V304" s="85" t="str">
        <s:f t="shared" si="6"/>
        <s:v/>
      </s:c>
      <s:c r="W304" s="88" t="str">
        <s:f t="shared" si="7"/>
        <s:v/>
      </s:c>
      <s:c r="X304" s="85" t="str">
        <s:f>IF(B304="","",IF(W304&lt;'04_Настройки'!$B$26,"",ROUND((IF(ISBLANK(T304),0,T304*'04_Настройки'!$B$16)+IF(ISBLANK(U304),0,U304*'04_Настройки'!$B$17)+IF(ISBLANK(V304),0,V304*'04_Настройки'!$B$18)+IF(ISBLANK(M304),0,M304/5*100*'04_Настройки'!$B$19)+IF(ISBLANK(N304),0,N304/5*100*'04_Настройки'!$B$20))/(IF(ISBLANK(T304),0,'04_Настройки'!$B$16)+IF(ISBLANK(U304),0,'04_Настройки'!$B$17)+IF(ISBLANK(V304),0,'04_Настройки'!$B$18)+IF(ISBLANK(M304),0,'04_Настройки'!$B$19)+IF(ISBLANK(N304),0,'04_Настройки'!$B$20)),1)))</s:f>
        <s:v/>
      </s:c>
      <s:c r="Y304" s="77" t="str">
        <s:f>IF(B304="","",IF(ISBLANK(X304),"Недостаточно данных",IF(X304&gt;='04_Настройки'!$B$24,"Высокий",IF(X304&gt;='04_Настройки'!$B$25,"Средний","Низкий"))))</s:f>
        <s:v/>
      </s:c>
      <s:c r="Z304" s="80">
        <s:f t="shared" si="8"/>
        <s:v>294</s:v>
      </s:c>
      <s:c r="AA304" s="93" t="str">
        <s:f>IF(B304="","",IF(S304&gt;1,"Проверить и объединить дубли",IF(W304&lt;'04_Настройки'!$B$26,"Дополнить исходные данные",IF(AND(M304&lt;&gt;"",M304&lt;=2),"Проверить соответствие запросу и бизнесу",IF(AND(G304&lt;&gt;"",G304&lt;=IF(J304="",'04_Настройки'!$B$14,J304)),"Удерживать позицию и обновлять контент",IF(Y304="Высокий",IF(O304="","Создать или назначить посадочную страницу","Оптимизировать страницу и усилить содержание"),IF(Y304="Средний","Включить в контент-план","Наблюдать или отложить")))))))</s:f>
        <s:v/>
      </s:c>
    </s:row>
    <s:row r="305" ht="22.5" customHeight="1">
      <s:c r="A305" s="70" t="str">
        <s:f t="shared" si="1"/>
        <s:v/>
      </s:c>
      <s:c r="B305" s="71"/>
      <s:c r="C305" s="71"/>
      <s:c r="D305" s="71"/>
      <s:c r="E305" s="95"/>
      <s:c r="F305" s="77" t="str">
        <s:f>IF(ISBLANK(E305),"",IF(E305&gt;='04_Настройки'!$B$11,"ВЧ",IF(E305&gt;='04_Настройки'!$B$12,"СЧ","НЧ")))</s:f>
      </s:c>
      <s:c r="G305" s="78"/>
      <s:c r="H305" s="78"/>
      <s:c r="I305" s="80" t="str">
        <s:f t="shared" si="2"/>
        <s:v/>
      </s:c>
      <s:c r="J305" s="78"/>
      <s:c r="K305" s="81"/>
      <s:c r="L305" s="78"/>
      <s:c r="M305" s="78"/>
      <s:c r="N305" s="78"/>
      <s:c r="O305" s="83"/>
      <s:c r="P305" s="84"/>
      <s:c r="Q305" s="84"/>
      <s:c r="R305" s="77" t="str">
        <s:f t="shared" si="3"/>
        <s:v/>
      </s:c>
      <s:c r="S305" s="85" t="str">
        <s:f t="shared" si="4"/>
        <s:v/>
      </s:c>
      <s:c r="T305" s="85" t="str">
        <s:f t="shared" si="5"/>
        <s:v/>
      </s:c>
      <s:c r="U305" s="85" t="str">
        <s:f>IF(OR(B305="",G305=""),"",ROUND(MAX(0,MIN(100,(G305-IF(J305="",'04_Настройки'!$B$14,J305))/(100-IF(J305="",'04_Настройки'!$B$14,J305))*100)),1))</s:f>
        <s:v/>
      </s:c>
      <s:c r="V305" s="85" t="str">
        <s:f t="shared" si="6"/>
        <s:v/>
      </s:c>
      <s:c r="W305" s="88" t="str">
        <s:f t="shared" si="7"/>
        <s:v/>
      </s:c>
      <s:c r="X305" s="85" t="str">
        <s:f>IF(B305="","",IF(W305&lt;'04_Настройки'!$B$26,"",ROUND((IF(ISBLANK(T305),0,T305*'04_Настройки'!$B$16)+IF(ISBLANK(U305),0,U305*'04_Настройки'!$B$17)+IF(ISBLANK(V305),0,V305*'04_Настройки'!$B$18)+IF(ISBLANK(M305),0,M305/5*100*'04_Настройки'!$B$19)+IF(ISBLANK(N305),0,N305/5*100*'04_Настройки'!$B$20))/(IF(ISBLANK(T305),0,'04_Настройки'!$B$16)+IF(ISBLANK(U305),0,'04_Настройки'!$B$17)+IF(ISBLANK(V305),0,'04_Настройки'!$B$18)+IF(ISBLANK(M305),0,'04_Настройки'!$B$19)+IF(ISBLANK(N305),0,'04_Настройки'!$B$20)),1)))</s:f>
        <s:v/>
      </s:c>
      <s:c r="Y305" s="77" t="str">
        <s:f>IF(B305="","",IF(ISBLANK(X305),"Недостаточно данных",IF(X305&gt;='04_Настройки'!$B$24,"Высокий",IF(X305&gt;='04_Настройки'!$B$25,"Средний","Низкий"))))</s:f>
        <s:v/>
      </s:c>
      <s:c r="Z305" s="80">
        <s:f t="shared" si="8"/>
        <s:v>295</s:v>
      </s:c>
      <s:c r="AA305" s="93" t="str">
        <s:f>IF(B305="","",IF(S305&gt;1,"Проверить и объединить дубли",IF(W305&lt;'04_Настройки'!$B$26,"Дополнить исходные данные",IF(AND(M305&lt;&gt;"",M305&lt;=2),"Проверить соответствие запросу и бизнесу",IF(AND(G305&lt;&gt;"",G305&lt;=IF(J305="",'04_Настройки'!$B$14,J305)),"Удерживать позицию и обновлять контент",IF(Y305="Высокий",IF(O305="","Создать или назначить посадочную страницу","Оптимизировать страницу и усилить содержание"),IF(Y305="Средний","Включить в контент-план","Наблюдать или отложить")))))))</s:f>
        <s:v/>
      </s:c>
    </s:row>
    <s:row r="306" ht="22.5" customHeight="1">
      <s:c r="A306" s="70" t="str">
        <s:f t="shared" si="1"/>
        <s:v/>
      </s:c>
      <s:c r="B306" s="71"/>
      <s:c r="C306" s="71"/>
      <s:c r="D306" s="71"/>
      <s:c r="E306" s="95"/>
      <s:c r="F306" s="77" t="str">
        <s:f>IF(ISBLANK(E306),"",IF(E306&gt;='04_Настройки'!$B$11,"ВЧ",IF(E306&gt;='04_Настройки'!$B$12,"СЧ","НЧ")))</s:f>
      </s:c>
      <s:c r="G306" s="78"/>
      <s:c r="H306" s="78"/>
      <s:c r="I306" s="80" t="str">
        <s:f t="shared" si="2"/>
        <s:v/>
      </s:c>
      <s:c r="J306" s="78"/>
      <s:c r="K306" s="81"/>
      <s:c r="L306" s="78"/>
      <s:c r="M306" s="78"/>
      <s:c r="N306" s="78"/>
      <s:c r="O306" s="83"/>
      <s:c r="P306" s="84"/>
      <s:c r="Q306" s="84"/>
      <s:c r="R306" s="77" t="str">
        <s:f t="shared" si="3"/>
        <s:v/>
      </s:c>
      <s:c r="S306" s="85" t="str">
        <s:f t="shared" si="4"/>
        <s:v/>
      </s:c>
      <s:c r="T306" s="85" t="str">
        <s:f t="shared" si="5"/>
        <s:v/>
      </s:c>
      <s:c r="U306" s="85" t="str">
        <s:f>IF(OR(B306="",G306=""),"",ROUND(MAX(0,MIN(100,(G306-IF(J306="",'04_Настройки'!$B$14,J306))/(100-IF(J306="",'04_Настройки'!$B$14,J306))*100)),1))</s:f>
        <s:v/>
      </s:c>
      <s:c r="V306" s="85" t="str">
        <s:f t="shared" si="6"/>
        <s:v/>
      </s:c>
      <s:c r="W306" s="88" t="str">
        <s:f t="shared" si="7"/>
        <s:v/>
      </s:c>
      <s:c r="X306" s="85" t="str">
        <s:f>IF(B306="","",IF(W306&lt;'04_Настройки'!$B$26,"",ROUND((IF(ISBLANK(T306),0,T306*'04_Настройки'!$B$16)+IF(ISBLANK(U306),0,U306*'04_Настройки'!$B$17)+IF(ISBLANK(V306),0,V306*'04_Настройки'!$B$18)+IF(ISBLANK(M306),0,M306/5*100*'04_Настройки'!$B$19)+IF(ISBLANK(N306),0,N306/5*100*'04_Настройки'!$B$20))/(IF(ISBLANK(T306),0,'04_Настройки'!$B$16)+IF(ISBLANK(U306),0,'04_Настройки'!$B$17)+IF(ISBLANK(V306),0,'04_Настройки'!$B$18)+IF(ISBLANK(M306),0,'04_Настройки'!$B$19)+IF(ISBLANK(N306),0,'04_Настройки'!$B$20)),1)))</s:f>
        <s:v/>
      </s:c>
      <s:c r="Y306" s="77" t="str">
        <s:f>IF(B306="","",IF(ISBLANK(X306),"Недостаточно данных",IF(X306&gt;='04_Настройки'!$B$24,"Высокий",IF(X306&gt;='04_Настройки'!$B$25,"Средний","Низкий"))))</s:f>
        <s:v/>
      </s:c>
      <s:c r="Z306" s="80">
        <s:f t="shared" si="8"/>
        <s:v>296</s:v>
      </s:c>
      <s:c r="AA306" s="93" t="str">
        <s:f>IF(B306="","",IF(S306&gt;1,"Проверить и объединить дубли",IF(W306&lt;'04_Настройки'!$B$26,"Дополнить исходные данные",IF(AND(M306&lt;&gt;"",M306&lt;=2),"Проверить соответствие запросу и бизнесу",IF(AND(G306&lt;&gt;"",G306&lt;=IF(J306="",'04_Настройки'!$B$14,J306)),"Удерживать позицию и обновлять контент",IF(Y306="Высокий",IF(O306="","Создать или назначить посадочную страницу","Оптимизировать страницу и усилить содержание"),IF(Y306="Средний","Включить в контент-план","Наблюдать или отложить")))))))</s:f>
        <s:v/>
      </s:c>
    </s:row>
    <s:row r="307" ht="22.5" customHeight="1">
      <s:c r="A307" s="70" t="str">
        <s:f t="shared" si="1"/>
        <s:v/>
      </s:c>
      <s:c r="B307" s="71"/>
      <s:c r="C307" s="71"/>
      <s:c r="D307" s="71"/>
      <s:c r="E307" s="95"/>
      <s:c r="F307" s="77" t="str">
        <s:f>IF(ISBLANK(E307),"",IF(E307&gt;='04_Настройки'!$B$11,"ВЧ",IF(E307&gt;='04_Настройки'!$B$12,"СЧ","НЧ")))</s:f>
      </s:c>
      <s:c r="G307" s="78"/>
      <s:c r="H307" s="78"/>
      <s:c r="I307" s="80" t="str">
        <s:f t="shared" si="2"/>
        <s:v/>
      </s:c>
      <s:c r="J307" s="78"/>
      <s:c r="K307" s="81"/>
      <s:c r="L307" s="78"/>
      <s:c r="M307" s="78"/>
      <s:c r="N307" s="78"/>
      <s:c r="O307" s="83"/>
      <s:c r="P307" s="84"/>
      <s:c r="Q307" s="84"/>
      <s:c r="R307" s="77" t="str">
        <s:f t="shared" si="3"/>
        <s:v/>
      </s:c>
      <s:c r="S307" s="85" t="str">
        <s:f t="shared" si="4"/>
        <s:v/>
      </s:c>
      <s:c r="T307" s="85" t="str">
        <s:f t="shared" si="5"/>
        <s:v/>
      </s:c>
      <s:c r="U307" s="85" t="str">
        <s:f>IF(OR(B307="",G307=""),"",ROUND(MAX(0,MIN(100,(G307-IF(J307="",'04_Настройки'!$B$14,J307))/(100-IF(J307="",'04_Настройки'!$B$14,J307))*100)),1))</s:f>
        <s:v/>
      </s:c>
      <s:c r="V307" s="85" t="str">
        <s:f t="shared" si="6"/>
        <s:v/>
      </s:c>
      <s:c r="W307" s="88" t="str">
        <s:f t="shared" si="7"/>
        <s:v/>
      </s:c>
      <s:c r="X307" s="85" t="str">
        <s:f>IF(B307="","",IF(W307&lt;'04_Настройки'!$B$26,"",ROUND((IF(ISBLANK(T307),0,T307*'04_Настройки'!$B$16)+IF(ISBLANK(U307),0,U307*'04_Настройки'!$B$17)+IF(ISBLANK(V307),0,V307*'04_Настройки'!$B$18)+IF(ISBLANK(M307),0,M307/5*100*'04_Настройки'!$B$19)+IF(ISBLANK(N307),0,N307/5*100*'04_Настройки'!$B$20))/(IF(ISBLANK(T307),0,'04_Настройки'!$B$16)+IF(ISBLANK(U307),0,'04_Настройки'!$B$17)+IF(ISBLANK(V307),0,'04_Настройки'!$B$18)+IF(ISBLANK(M307),0,'04_Настройки'!$B$19)+IF(ISBLANK(N307),0,'04_Настройки'!$B$20)),1)))</s:f>
        <s:v/>
      </s:c>
      <s:c r="Y307" s="77" t="str">
        <s:f>IF(B307="","",IF(ISBLANK(X307),"Недостаточно данных",IF(X307&gt;='04_Настройки'!$B$24,"Высокий",IF(X307&gt;='04_Настройки'!$B$25,"Средний","Низкий"))))</s:f>
        <s:v/>
      </s:c>
      <s:c r="Z307" s="80">
        <s:f t="shared" si="8"/>
        <s:v>297</s:v>
      </s:c>
      <s:c r="AA307" s="93" t="str">
        <s:f>IF(B307="","",IF(S307&gt;1,"Проверить и объединить дубли",IF(W307&lt;'04_Настройки'!$B$26,"Дополнить исходные данные",IF(AND(M307&lt;&gt;"",M307&lt;=2),"Проверить соответствие запросу и бизнесу",IF(AND(G307&lt;&gt;"",G307&lt;=IF(J307="",'04_Настройки'!$B$14,J307)),"Удерживать позицию и обновлять контент",IF(Y307="Высокий",IF(O307="","Создать или назначить посадочную страницу","Оптимизировать страницу и усилить содержание"),IF(Y307="Средний","Включить в контент-план","Наблюдать или отложить")))))))</s:f>
        <s:v/>
      </s:c>
    </s:row>
    <s:row r="308" ht="22.5" customHeight="1">
      <s:c r="A308" s="70" t="str">
        <s:f t="shared" si="1"/>
        <s:v/>
      </s:c>
      <s:c r="B308" s="71"/>
      <s:c r="C308" s="71"/>
      <s:c r="D308" s="71"/>
      <s:c r="E308" s="95"/>
      <s:c r="F308" s="77" t="str">
        <s:f>IF(ISBLANK(E308),"",IF(E308&gt;='04_Настройки'!$B$11,"ВЧ",IF(E308&gt;='04_Настройки'!$B$12,"СЧ","НЧ")))</s:f>
      </s:c>
      <s:c r="G308" s="78"/>
      <s:c r="H308" s="78"/>
      <s:c r="I308" s="80" t="str">
        <s:f t="shared" si="2"/>
        <s:v/>
      </s:c>
      <s:c r="J308" s="78"/>
      <s:c r="K308" s="81"/>
      <s:c r="L308" s="78"/>
      <s:c r="M308" s="78"/>
      <s:c r="N308" s="78"/>
      <s:c r="O308" s="83"/>
      <s:c r="P308" s="84"/>
      <s:c r="Q308" s="84"/>
      <s:c r="R308" s="77" t="str">
        <s:f t="shared" si="3"/>
        <s:v/>
      </s:c>
      <s:c r="S308" s="85" t="str">
        <s:f t="shared" si="4"/>
        <s:v/>
      </s:c>
      <s:c r="T308" s="85" t="str">
        <s:f t="shared" si="5"/>
        <s:v/>
      </s:c>
      <s:c r="U308" s="85" t="str">
        <s:f>IF(OR(B308="",G308=""),"",ROUND(MAX(0,MIN(100,(G308-IF(J308="",'04_Настройки'!$B$14,J308))/(100-IF(J308="",'04_Настройки'!$B$14,J308))*100)),1))</s:f>
        <s:v/>
      </s:c>
      <s:c r="V308" s="85" t="str">
        <s:f t="shared" si="6"/>
        <s:v/>
      </s:c>
      <s:c r="W308" s="88" t="str">
        <s:f t="shared" si="7"/>
        <s:v/>
      </s:c>
      <s:c r="X308" s="85" t="str">
        <s:f>IF(B308="","",IF(W308&lt;'04_Настройки'!$B$26,"",ROUND((IF(ISBLANK(T308),0,T308*'04_Настройки'!$B$16)+IF(ISBLANK(U308),0,U308*'04_Настройки'!$B$17)+IF(ISBLANK(V308),0,V308*'04_Настройки'!$B$18)+IF(ISBLANK(M308),0,M308/5*100*'04_Настройки'!$B$19)+IF(ISBLANK(N308),0,N308/5*100*'04_Настройки'!$B$20))/(IF(ISBLANK(T308),0,'04_Настройки'!$B$16)+IF(ISBLANK(U308),0,'04_Настройки'!$B$17)+IF(ISBLANK(V308),0,'04_Настройки'!$B$18)+IF(ISBLANK(M308),0,'04_Настройки'!$B$19)+IF(ISBLANK(N308),0,'04_Настройки'!$B$20)),1)))</s:f>
        <s:v/>
      </s:c>
      <s:c r="Y308" s="77" t="str">
        <s:f>IF(B308="","",IF(ISBLANK(X308),"Недостаточно данных",IF(X308&gt;='04_Настройки'!$B$24,"Высокий",IF(X308&gt;='04_Настройки'!$B$25,"Средний","Низкий"))))</s:f>
        <s:v/>
      </s:c>
      <s:c r="Z308" s="80">
        <s:f t="shared" si="8"/>
        <s:v>298</s:v>
      </s:c>
      <s:c r="AA308" s="93" t="str">
        <s:f>IF(B308="","",IF(S308&gt;1,"Проверить и объединить дубли",IF(W308&lt;'04_Настройки'!$B$26,"Дополнить исходные данные",IF(AND(M308&lt;&gt;"",M308&lt;=2),"Проверить соответствие запросу и бизнесу",IF(AND(G308&lt;&gt;"",G308&lt;=IF(J308="",'04_Настройки'!$B$14,J308)),"Удерживать позицию и обновлять контент",IF(Y308="Высокий",IF(O308="","Создать или назначить посадочную страницу","Оптимизировать страницу и усилить содержание"),IF(Y308="Средний","Включить в контент-план","Наблюдать или отложить")))))))</s:f>
        <s:v/>
      </s:c>
    </s:row>
    <s:row r="309" ht="22.5" customHeight="1">
      <s:c r="A309" s="70" t="str">
        <s:f t="shared" si="1"/>
        <s:v/>
      </s:c>
      <s:c r="B309" s="71"/>
      <s:c r="C309" s="71"/>
      <s:c r="D309" s="71"/>
      <s:c r="E309" s="95"/>
      <s:c r="F309" s="77" t="str">
        <s:f>IF(ISBLANK(E309),"",IF(E309&gt;='04_Настройки'!$B$11,"ВЧ",IF(E309&gt;='04_Настройки'!$B$12,"СЧ","НЧ")))</s:f>
      </s:c>
      <s:c r="G309" s="78"/>
      <s:c r="H309" s="78"/>
      <s:c r="I309" s="80" t="str">
        <s:f t="shared" si="2"/>
        <s:v/>
      </s:c>
      <s:c r="J309" s="78"/>
      <s:c r="K309" s="81"/>
      <s:c r="L309" s="78"/>
      <s:c r="M309" s="78"/>
      <s:c r="N309" s="78"/>
      <s:c r="O309" s="83"/>
      <s:c r="P309" s="84"/>
      <s:c r="Q309" s="84"/>
      <s:c r="R309" s="77" t="str">
        <s:f t="shared" si="3"/>
        <s:v/>
      </s:c>
      <s:c r="S309" s="85" t="str">
        <s:f t="shared" si="4"/>
        <s:v/>
      </s:c>
      <s:c r="T309" s="85" t="str">
        <s:f t="shared" si="5"/>
        <s:v/>
      </s:c>
      <s:c r="U309" s="85" t="str">
        <s:f>IF(OR(B309="",G309=""),"",ROUND(MAX(0,MIN(100,(G309-IF(J309="",'04_Настройки'!$B$14,J309))/(100-IF(J309="",'04_Настройки'!$B$14,J309))*100)),1))</s:f>
        <s:v/>
      </s:c>
      <s:c r="V309" s="85" t="str">
        <s:f t="shared" si="6"/>
        <s:v/>
      </s:c>
      <s:c r="W309" s="88" t="str">
        <s:f t="shared" si="7"/>
        <s:v/>
      </s:c>
      <s:c r="X309" s="85" t="str">
        <s:f>IF(B309="","",IF(W309&lt;'04_Настройки'!$B$26,"",ROUND((IF(ISBLANK(T309),0,T309*'04_Настройки'!$B$16)+IF(ISBLANK(U309),0,U309*'04_Настройки'!$B$17)+IF(ISBLANK(V309),0,V309*'04_Настройки'!$B$18)+IF(ISBLANK(M309),0,M309/5*100*'04_Настройки'!$B$19)+IF(ISBLANK(N309),0,N309/5*100*'04_Настройки'!$B$20))/(IF(ISBLANK(T309),0,'04_Настройки'!$B$16)+IF(ISBLANK(U309),0,'04_Настройки'!$B$17)+IF(ISBLANK(V309),0,'04_Настройки'!$B$18)+IF(ISBLANK(M309),0,'04_Настройки'!$B$19)+IF(ISBLANK(N309),0,'04_Настройки'!$B$20)),1)))</s:f>
        <s:v/>
      </s:c>
      <s:c r="Y309" s="77" t="str">
        <s:f>IF(B309="","",IF(ISBLANK(X309),"Недостаточно данных",IF(X309&gt;='04_Настройки'!$B$24,"Высокий",IF(X309&gt;='04_Настройки'!$B$25,"Средний","Низкий"))))</s:f>
        <s:v/>
      </s:c>
      <s:c r="Z309" s="80">
        <s:f t="shared" si="8"/>
        <s:v>299</s:v>
      </s:c>
      <s:c r="AA309" s="93" t="str">
        <s:f>IF(B309="","",IF(S309&gt;1,"Проверить и объединить дубли",IF(W309&lt;'04_Настройки'!$B$26,"Дополнить исходные данные",IF(AND(M309&lt;&gt;"",M309&lt;=2),"Проверить соответствие запросу и бизнесу",IF(AND(G309&lt;&gt;"",G309&lt;=IF(J309="",'04_Настройки'!$B$14,J309)),"Удерживать позицию и обновлять контент",IF(Y309="Высокий",IF(O309="","Создать или назначить посадочную страницу","Оптимизировать страницу и усилить содержание"),IF(Y309="Средний","Включить в контент-план","Наблюдать или отложить")))))))</s:f>
        <s:v/>
      </s:c>
    </s:row>
    <s:row r="310" ht="22.5" customHeight="1">
      <s:c r="A310" s="70" t="str">
        <s:f t="shared" si="1"/>
        <s:v/>
      </s:c>
      <s:c r="B310" s="71"/>
      <s:c r="C310" s="71"/>
      <s:c r="D310" s="71"/>
      <s:c r="E310" s="95"/>
      <s:c r="F310" s="77" t="str">
        <s:f>IF(ISBLANK(E310),"",IF(E310&gt;='04_Настройки'!$B$11,"ВЧ",IF(E310&gt;='04_Настройки'!$B$12,"СЧ","НЧ")))</s:f>
      </s:c>
      <s:c r="G310" s="78"/>
      <s:c r="H310" s="78"/>
      <s:c r="I310" s="80" t="str">
        <s:f t="shared" si="2"/>
        <s:v/>
      </s:c>
      <s:c r="J310" s="78"/>
      <s:c r="K310" s="81"/>
      <s:c r="L310" s="78"/>
      <s:c r="M310" s="78"/>
      <s:c r="N310" s="78"/>
      <s:c r="O310" s="83"/>
      <s:c r="P310" s="84"/>
      <s:c r="Q310" s="84"/>
      <s:c r="R310" s="77" t="str">
        <s:f t="shared" si="3"/>
        <s:v/>
      </s:c>
      <s:c r="S310" s="85" t="str">
        <s:f t="shared" si="4"/>
        <s:v/>
      </s:c>
      <s:c r="T310" s="85" t="str">
        <s:f t="shared" si="5"/>
        <s:v/>
      </s:c>
      <s:c r="U310" s="85" t="str">
        <s:f>IF(OR(B310="",G310=""),"",ROUND(MAX(0,MIN(100,(G310-IF(J310="",'04_Настройки'!$B$14,J310))/(100-IF(J310="",'04_Настройки'!$B$14,J310))*100)),1))</s:f>
        <s:v/>
      </s:c>
      <s:c r="V310" s="85" t="str">
        <s:f t="shared" si="6"/>
        <s:v/>
      </s:c>
      <s:c r="W310" s="88" t="str">
        <s:f t="shared" si="7"/>
        <s:v/>
      </s:c>
      <s:c r="X310" s="85" t="str">
        <s:f>IF(B310="","",IF(W310&lt;'04_Настройки'!$B$26,"",ROUND((IF(ISBLANK(T310),0,T310*'04_Настройки'!$B$16)+IF(ISBLANK(U310),0,U310*'04_Настройки'!$B$17)+IF(ISBLANK(V310),0,V310*'04_Настройки'!$B$18)+IF(ISBLANK(M310),0,M310/5*100*'04_Настройки'!$B$19)+IF(ISBLANK(N310),0,N310/5*100*'04_Настройки'!$B$20))/(IF(ISBLANK(T310),0,'04_Настройки'!$B$16)+IF(ISBLANK(U310),0,'04_Настройки'!$B$17)+IF(ISBLANK(V310),0,'04_Настройки'!$B$18)+IF(ISBLANK(M310),0,'04_Настройки'!$B$19)+IF(ISBLANK(N310),0,'04_Настройки'!$B$20)),1)))</s:f>
        <s:v/>
      </s:c>
      <s:c r="Y310" s="77" t="str">
        <s:f>IF(B310="","",IF(ISBLANK(X310),"Недостаточно данных",IF(X310&gt;='04_Настройки'!$B$24,"Высокий",IF(X310&gt;='04_Настройки'!$B$25,"Средний","Низкий"))))</s:f>
        <s:v/>
      </s:c>
      <s:c r="Z310" s="80">
        <s:f t="shared" si="8"/>
        <s:v>300</s:v>
      </s:c>
      <s:c r="AA310" s="93" t="str">
        <s:f>IF(B310="","",IF(S310&gt;1,"Проверить и объединить дубли",IF(W310&lt;'04_Настройки'!$B$26,"Дополнить исходные данные",IF(AND(M310&lt;&gt;"",M310&lt;=2),"Проверить соответствие запросу и бизнесу",IF(AND(G310&lt;&gt;"",G310&lt;=IF(J310="",'04_Настройки'!$B$14,J310)),"Удерживать позицию и обновлять контент",IF(Y310="Высокий",IF(O310="","Создать или назначить посадочную страницу","Оптимизировать страницу и усилить содержание"),IF(Y310="Средний","Включить в контент-план","Наблюдать или отложить")))))))</s:f>
        <s:v/>
      </s:c>
    </s:row>
    <s:row r="311" ht="22.5" customHeight="1">
      <s:c r="A311" s="70" t="str">
        <s:f t="shared" si="1"/>
        <s:v/>
      </s:c>
      <s:c r="B311" s="71"/>
      <s:c r="C311" s="71"/>
      <s:c r="D311" s="71"/>
      <s:c r="E311" s="95"/>
      <s:c r="F311" s="77" t="str">
        <s:f>IF(ISBLANK(E311),"",IF(E311&gt;='04_Настройки'!$B$11,"ВЧ",IF(E311&gt;='04_Настройки'!$B$12,"СЧ","НЧ")))</s:f>
      </s:c>
      <s:c r="G311" s="78"/>
      <s:c r="H311" s="78"/>
      <s:c r="I311" s="80" t="str">
        <s:f t="shared" si="2"/>
        <s:v/>
      </s:c>
      <s:c r="J311" s="78"/>
      <s:c r="K311" s="81"/>
      <s:c r="L311" s="78"/>
      <s:c r="M311" s="78"/>
      <s:c r="N311" s="78"/>
      <s:c r="O311" s="83"/>
      <s:c r="P311" s="84"/>
      <s:c r="Q311" s="84"/>
      <s:c r="R311" s="77" t="str">
        <s:f t="shared" si="3"/>
        <s:v/>
      </s:c>
      <s:c r="S311" s="85" t="str">
        <s:f t="shared" si="4"/>
        <s:v/>
      </s:c>
      <s:c r="T311" s="85" t="str">
        <s:f t="shared" si="5"/>
        <s:v/>
      </s:c>
      <s:c r="U311" s="85" t="str">
        <s:f>IF(OR(B311="",G311=""),"",ROUND(MAX(0,MIN(100,(G311-IF(J311="",'04_Настройки'!$B$14,J311))/(100-IF(J311="",'04_Настройки'!$B$14,J311))*100)),1))</s:f>
        <s:v/>
      </s:c>
      <s:c r="V311" s="85" t="str">
        <s:f t="shared" si="6"/>
        <s:v/>
      </s:c>
      <s:c r="W311" s="88" t="str">
        <s:f t="shared" si="7"/>
        <s:v/>
      </s:c>
      <s:c r="X311" s="85" t="str">
        <s:f>IF(B311="","",IF(W311&lt;'04_Настройки'!$B$26,"",ROUND((IF(ISBLANK(T311),0,T311*'04_Настройки'!$B$16)+IF(ISBLANK(U311),0,U311*'04_Настройки'!$B$17)+IF(ISBLANK(V311),0,V311*'04_Настройки'!$B$18)+IF(ISBLANK(M311),0,M311/5*100*'04_Настройки'!$B$19)+IF(ISBLANK(N311),0,N311/5*100*'04_Настройки'!$B$20))/(IF(ISBLANK(T311),0,'04_Настройки'!$B$16)+IF(ISBLANK(U311),0,'04_Настройки'!$B$17)+IF(ISBLANK(V311),0,'04_Настройки'!$B$18)+IF(ISBLANK(M311),0,'04_Настройки'!$B$19)+IF(ISBLANK(N311),0,'04_Настройки'!$B$20)),1)))</s:f>
        <s:v/>
      </s:c>
      <s:c r="Y311" s="77" t="str">
        <s:f>IF(B311="","",IF(ISBLANK(X311),"Недостаточно данных",IF(X311&gt;='04_Настройки'!$B$24,"Высокий",IF(X311&gt;='04_Настройки'!$B$25,"Средний","Низкий"))))</s:f>
        <s:v/>
      </s:c>
      <s:c r="Z311" s="80">
        <s:f t="shared" si="8"/>
        <s:v>301</s:v>
      </s:c>
      <s:c r="AA311" s="93" t="str">
        <s:f>IF(B311="","",IF(S311&gt;1,"Проверить и объединить дубли",IF(W311&lt;'04_Настройки'!$B$26,"Дополнить исходные данные",IF(AND(M311&lt;&gt;"",M311&lt;=2),"Проверить соответствие запросу и бизнесу",IF(AND(G311&lt;&gt;"",G311&lt;=IF(J311="",'04_Настройки'!$B$14,J311)),"Удерживать позицию и обновлять контент",IF(Y311="Высокий",IF(O311="","Создать или назначить посадочную страницу","Оптимизировать страницу и усилить содержание"),IF(Y311="Средний","Включить в контент-план","Наблюдать или отложить")))))))</s:f>
        <s:v/>
      </s:c>
    </s:row>
    <s:row r="312" ht="22.5" customHeight="1">
      <s:c r="A312" s="70" t="str">
        <s:f t="shared" si="1"/>
        <s:v/>
      </s:c>
      <s:c r="B312" s="71"/>
      <s:c r="C312" s="71"/>
      <s:c r="D312" s="71"/>
      <s:c r="E312" s="95"/>
      <s:c r="F312" s="77" t="str">
        <s:f>IF(ISBLANK(E312),"",IF(E312&gt;='04_Настройки'!$B$11,"ВЧ",IF(E312&gt;='04_Настройки'!$B$12,"СЧ","НЧ")))</s:f>
      </s:c>
      <s:c r="G312" s="78"/>
      <s:c r="H312" s="78"/>
      <s:c r="I312" s="80" t="str">
        <s:f t="shared" si="2"/>
        <s:v/>
      </s:c>
      <s:c r="J312" s="78"/>
      <s:c r="K312" s="81"/>
      <s:c r="L312" s="78"/>
      <s:c r="M312" s="78"/>
      <s:c r="N312" s="78"/>
      <s:c r="O312" s="83"/>
      <s:c r="P312" s="84"/>
      <s:c r="Q312" s="84"/>
      <s:c r="R312" s="77" t="str">
        <s:f t="shared" si="3"/>
        <s:v/>
      </s:c>
      <s:c r="S312" s="85" t="str">
        <s:f t="shared" si="4"/>
        <s:v/>
      </s:c>
      <s:c r="T312" s="85" t="str">
        <s:f t="shared" si="5"/>
        <s:v/>
      </s:c>
      <s:c r="U312" s="85" t="str">
        <s:f>IF(OR(B312="",G312=""),"",ROUND(MAX(0,MIN(100,(G312-IF(J312="",'04_Настройки'!$B$14,J312))/(100-IF(J312="",'04_Настройки'!$B$14,J312))*100)),1))</s:f>
        <s:v/>
      </s:c>
      <s:c r="V312" s="85" t="str">
        <s:f t="shared" si="6"/>
        <s:v/>
      </s:c>
      <s:c r="W312" s="88" t="str">
        <s:f t="shared" si="7"/>
        <s:v/>
      </s:c>
      <s:c r="X312" s="85" t="str">
        <s:f>IF(B312="","",IF(W312&lt;'04_Настройки'!$B$26,"",ROUND((IF(ISBLANK(T312),0,T312*'04_Настройки'!$B$16)+IF(ISBLANK(U312),0,U312*'04_Настройки'!$B$17)+IF(ISBLANK(V312),0,V312*'04_Настройки'!$B$18)+IF(ISBLANK(M312),0,M312/5*100*'04_Настройки'!$B$19)+IF(ISBLANK(N312),0,N312/5*100*'04_Настройки'!$B$20))/(IF(ISBLANK(T312),0,'04_Настройки'!$B$16)+IF(ISBLANK(U312),0,'04_Настройки'!$B$17)+IF(ISBLANK(V312),0,'04_Настройки'!$B$18)+IF(ISBLANK(M312),0,'04_Настройки'!$B$19)+IF(ISBLANK(N312),0,'04_Настройки'!$B$20)),1)))</s:f>
        <s:v/>
      </s:c>
      <s:c r="Y312" s="77" t="str">
        <s:f>IF(B312="","",IF(ISBLANK(X312),"Недостаточно данных",IF(X312&gt;='04_Настройки'!$B$24,"Высокий",IF(X312&gt;='04_Настройки'!$B$25,"Средний","Низкий"))))</s:f>
        <s:v/>
      </s:c>
      <s:c r="Z312" s="80">
        <s:f t="shared" si="8"/>
        <s:v>302</s:v>
      </s:c>
      <s:c r="AA312" s="93" t="str">
        <s:f>IF(B312="","",IF(S312&gt;1,"Проверить и объединить дубли",IF(W312&lt;'04_Настройки'!$B$26,"Дополнить исходные данные",IF(AND(M312&lt;&gt;"",M312&lt;=2),"Проверить соответствие запросу и бизнесу",IF(AND(G312&lt;&gt;"",G312&lt;=IF(J312="",'04_Настройки'!$B$14,J312)),"Удерживать позицию и обновлять контент",IF(Y312="Высокий",IF(O312="","Создать или назначить посадочную страницу","Оптимизировать страницу и усилить содержание"),IF(Y312="Средний","Включить в контент-план","Наблюдать или отложить")))))))</s:f>
        <s:v/>
      </s:c>
    </s:row>
    <s:row r="313" ht="22.5" customHeight="1">
      <s:c r="A313" s="70" t="str">
        <s:f t="shared" si="1"/>
        <s:v/>
      </s:c>
      <s:c r="B313" s="71"/>
      <s:c r="C313" s="71"/>
      <s:c r="D313" s="71"/>
      <s:c r="E313" s="95"/>
      <s:c r="F313" s="77" t="str">
        <s:f>IF(ISBLANK(E313),"",IF(E313&gt;='04_Настройки'!$B$11,"ВЧ",IF(E313&gt;='04_Настройки'!$B$12,"СЧ","НЧ")))</s:f>
      </s:c>
      <s:c r="G313" s="78"/>
      <s:c r="H313" s="78"/>
      <s:c r="I313" s="80" t="str">
        <s:f t="shared" si="2"/>
        <s:v/>
      </s:c>
      <s:c r="J313" s="78"/>
      <s:c r="K313" s="81"/>
      <s:c r="L313" s="78"/>
      <s:c r="M313" s="78"/>
      <s:c r="N313" s="78"/>
      <s:c r="O313" s="83"/>
      <s:c r="P313" s="84"/>
      <s:c r="Q313" s="84"/>
      <s:c r="R313" s="77" t="str">
        <s:f t="shared" si="3"/>
        <s:v/>
      </s:c>
      <s:c r="S313" s="85" t="str">
        <s:f t="shared" si="4"/>
        <s:v/>
      </s:c>
      <s:c r="T313" s="85" t="str">
        <s:f t="shared" si="5"/>
        <s:v/>
      </s:c>
      <s:c r="U313" s="85" t="str">
        <s:f>IF(OR(B313="",G313=""),"",ROUND(MAX(0,MIN(100,(G313-IF(J313="",'04_Настройки'!$B$14,J313))/(100-IF(J313="",'04_Настройки'!$B$14,J313))*100)),1))</s:f>
        <s:v/>
      </s:c>
      <s:c r="V313" s="85" t="str">
        <s:f t="shared" si="6"/>
        <s:v/>
      </s:c>
      <s:c r="W313" s="88" t="str">
        <s:f t="shared" si="7"/>
        <s:v/>
      </s:c>
      <s:c r="X313" s="85" t="str">
        <s:f>IF(B313="","",IF(W313&lt;'04_Настройки'!$B$26,"",ROUND((IF(ISBLANK(T313),0,T313*'04_Настройки'!$B$16)+IF(ISBLANK(U313),0,U313*'04_Настройки'!$B$17)+IF(ISBLANK(V313),0,V313*'04_Настройки'!$B$18)+IF(ISBLANK(M313),0,M313/5*100*'04_Настройки'!$B$19)+IF(ISBLANK(N313),0,N313/5*100*'04_Настройки'!$B$20))/(IF(ISBLANK(T313),0,'04_Настройки'!$B$16)+IF(ISBLANK(U313),0,'04_Настройки'!$B$17)+IF(ISBLANK(V313),0,'04_Настройки'!$B$18)+IF(ISBLANK(M313),0,'04_Настройки'!$B$19)+IF(ISBLANK(N313),0,'04_Настройки'!$B$20)),1)))</s:f>
        <s:v/>
      </s:c>
      <s:c r="Y313" s="77" t="str">
        <s:f>IF(B313="","",IF(ISBLANK(X313),"Недостаточно данных",IF(X313&gt;='04_Настройки'!$B$24,"Высокий",IF(X313&gt;='04_Настройки'!$B$25,"Средний","Низкий"))))</s:f>
        <s:v/>
      </s:c>
      <s:c r="Z313" s="80">
        <s:f t="shared" si="8"/>
        <s:v>303</s:v>
      </s:c>
      <s:c r="AA313" s="93" t="str">
        <s:f>IF(B313="","",IF(S313&gt;1,"Проверить и объединить дубли",IF(W313&lt;'04_Настройки'!$B$26,"Дополнить исходные данные",IF(AND(M313&lt;&gt;"",M313&lt;=2),"Проверить соответствие запросу и бизнесу",IF(AND(G313&lt;&gt;"",G313&lt;=IF(J313="",'04_Настройки'!$B$14,J313)),"Удерживать позицию и обновлять контент",IF(Y313="Высокий",IF(O313="","Создать или назначить посадочную страницу","Оптимизировать страницу и усилить содержание"),IF(Y313="Средний","Включить в контент-план","Наблюдать или отложить")))))))</s:f>
        <s:v/>
      </s:c>
    </s:row>
    <s:row r="314" ht="22.5" customHeight="1">
      <s:c r="A314" s="70" t="str">
        <s:f t="shared" si="1"/>
        <s:v/>
      </s:c>
      <s:c r="B314" s="71"/>
      <s:c r="C314" s="71"/>
      <s:c r="D314" s="71"/>
      <s:c r="E314" s="95"/>
      <s:c r="F314" s="77" t="str">
        <s:f>IF(ISBLANK(E314),"",IF(E314&gt;='04_Настройки'!$B$11,"ВЧ",IF(E314&gt;='04_Настройки'!$B$12,"СЧ","НЧ")))</s:f>
      </s:c>
      <s:c r="G314" s="78"/>
      <s:c r="H314" s="78"/>
      <s:c r="I314" s="80" t="str">
        <s:f t="shared" si="2"/>
        <s:v/>
      </s:c>
      <s:c r="J314" s="78"/>
      <s:c r="K314" s="81"/>
      <s:c r="L314" s="78"/>
      <s:c r="M314" s="78"/>
      <s:c r="N314" s="78"/>
      <s:c r="O314" s="83"/>
      <s:c r="P314" s="84"/>
      <s:c r="Q314" s="84"/>
      <s:c r="R314" s="77" t="str">
        <s:f t="shared" si="3"/>
        <s:v/>
      </s:c>
      <s:c r="S314" s="85" t="str">
        <s:f t="shared" si="4"/>
        <s:v/>
      </s:c>
      <s:c r="T314" s="85" t="str">
        <s:f t="shared" si="5"/>
        <s:v/>
      </s:c>
      <s:c r="U314" s="85" t="str">
        <s:f>IF(OR(B314="",G314=""),"",ROUND(MAX(0,MIN(100,(G314-IF(J314="",'04_Настройки'!$B$14,J314))/(100-IF(J314="",'04_Настройки'!$B$14,J314))*100)),1))</s:f>
        <s:v/>
      </s:c>
      <s:c r="V314" s="85" t="str">
        <s:f t="shared" si="6"/>
        <s:v/>
      </s:c>
      <s:c r="W314" s="88" t="str">
        <s:f t="shared" si="7"/>
        <s:v/>
      </s:c>
      <s:c r="X314" s="85" t="str">
        <s:f>IF(B314="","",IF(W314&lt;'04_Настройки'!$B$26,"",ROUND((IF(ISBLANK(T314),0,T314*'04_Настройки'!$B$16)+IF(ISBLANK(U314),0,U314*'04_Настройки'!$B$17)+IF(ISBLANK(V314),0,V314*'04_Настройки'!$B$18)+IF(ISBLANK(M314),0,M314/5*100*'04_Настройки'!$B$19)+IF(ISBLANK(N314),0,N314/5*100*'04_Настройки'!$B$20))/(IF(ISBLANK(T314),0,'04_Настройки'!$B$16)+IF(ISBLANK(U314),0,'04_Настройки'!$B$17)+IF(ISBLANK(V314),0,'04_Настройки'!$B$18)+IF(ISBLANK(M314),0,'04_Настройки'!$B$19)+IF(ISBLANK(N314),0,'04_Настройки'!$B$20)),1)))</s:f>
        <s:v/>
      </s:c>
      <s:c r="Y314" s="77" t="str">
        <s:f>IF(B314="","",IF(ISBLANK(X314),"Недостаточно данных",IF(X314&gt;='04_Настройки'!$B$24,"Высокий",IF(X314&gt;='04_Настройки'!$B$25,"Средний","Низкий"))))</s:f>
        <s:v/>
      </s:c>
      <s:c r="Z314" s="80">
        <s:f t="shared" si="8"/>
        <s:v>304</s:v>
      </s:c>
      <s:c r="AA314" s="93" t="str">
        <s:f>IF(B314="","",IF(S314&gt;1,"Проверить и объединить дубли",IF(W314&lt;'04_Настройки'!$B$26,"Дополнить исходные данные",IF(AND(M314&lt;&gt;"",M314&lt;=2),"Проверить соответствие запросу и бизнесу",IF(AND(G314&lt;&gt;"",G314&lt;=IF(J314="",'04_Настройки'!$B$14,J314)),"Удерживать позицию и обновлять контент",IF(Y314="Высокий",IF(O314="","Создать или назначить посадочную страницу","Оптимизировать страницу и усилить содержание"),IF(Y314="Средний","Включить в контент-план","Наблюдать или отложить")))))))</s:f>
        <s:v/>
      </s:c>
    </s:row>
    <s:row r="315" ht="22.5" customHeight="1">
      <s:c r="A315" s="70" t="str">
        <s:f t="shared" si="1"/>
        <s:v/>
      </s:c>
      <s:c r="B315" s="71"/>
      <s:c r="C315" s="71"/>
      <s:c r="D315" s="71"/>
      <s:c r="E315" s="95"/>
      <s:c r="F315" s="77" t="str">
        <s:f>IF(ISBLANK(E315),"",IF(E315&gt;='04_Настройки'!$B$11,"ВЧ",IF(E315&gt;='04_Настройки'!$B$12,"СЧ","НЧ")))</s:f>
      </s:c>
      <s:c r="G315" s="78"/>
      <s:c r="H315" s="78"/>
      <s:c r="I315" s="80" t="str">
        <s:f t="shared" si="2"/>
        <s:v/>
      </s:c>
      <s:c r="J315" s="78"/>
      <s:c r="K315" s="81"/>
      <s:c r="L315" s="78"/>
      <s:c r="M315" s="78"/>
      <s:c r="N315" s="78"/>
      <s:c r="O315" s="83"/>
      <s:c r="P315" s="84"/>
      <s:c r="Q315" s="84"/>
      <s:c r="R315" s="77" t="str">
        <s:f t="shared" si="3"/>
        <s:v/>
      </s:c>
      <s:c r="S315" s="85" t="str">
        <s:f t="shared" si="4"/>
        <s:v/>
      </s:c>
      <s:c r="T315" s="85" t="str">
        <s:f t="shared" si="5"/>
        <s:v/>
      </s:c>
      <s:c r="U315" s="85" t="str">
        <s:f>IF(OR(B315="",G315=""),"",ROUND(MAX(0,MIN(100,(G315-IF(J315="",'04_Настройки'!$B$14,J315))/(100-IF(J315="",'04_Настройки'!$B$14,J315))*100)),1))</s:f>
        <s:v/>
      </s:c>
      <s:c r="V315" s="85" t="str">
        <s:f t="shared" si="6"/>
        <s:v/>
      </s:c>
      <s:c r="W315" s="88" t="str">
        <s:f t="shared" si="7"/>
        <s:v/>
      </s:c>
      <s:c r="X315" s="85" t="str">
        <s:f>IF(B315="","",IF(W315&lt;'04_Настройки'!$B$26,"",ROUND((IF(ISBLANK(T315),0,T315*'04_Настройки'!$B$16)+IF(ISBLANK(U315),0,U315*'04_Настройки'!$B$17)+IF(ISBLANK(V315),0,V315*'04_Настройки'!$B$18)+IF(ISBLANK(M315),0,M315/5*100*'04_Настройки'!$B$19)+IF(ISBLANK(N315),0,N315/5*100*'04_Настройки'!$B$20))/(IF(ISBLANK(T315),0,'04_Настройки'!$B$16)+IF(ISBLANK(U315),0,'04_Настройки'!$B$17)+IF(ISBLANK(V315),0,'04_Настройки'!$B$18)+IF(ISBLANK(M315),0,'04_Настройки'!$B$19)+IF(ISBLANK(N315),0,'04_Настройки'!$B$20)),1)))</s:f>
        <s:v/>
      </s:c>
      <s:c r="Y315" s="77" t="str">
        <s:f>IF(B315="","",IF(ISBLANK(X315),"Недостаточно данных",IF(X315&gt;='04_Настройки'!$B$24,"Высокий",IF(X315&gt;='04_Настройки'!$B$25,"Средний","Низкий"))))</s:f>
        <s:v/>
      </s:c>
      <s:c r="Z315" s="80">
        <s:f t="shared" si="8"/>
        <s:v>305</s:v>
      </s:c>
      <s:c r="AA315" s="93" t="str">
        <s:f>IF(B315="","",IF(S315&gt;1,"Проверить и объединить дубли",IF(W315&lt;'04_Настройки'!$B$26,"Дополнить исходные данные",IF(AND(M315&lt;&gt;"",M315&lt;=2),"Проверить соответствие запросу и бизнесу",IF(AND(G315&lt;&gt;"",G315&lt;=IF(J315="",'04_Настройки'!$B$14,J315)),"Удерживать позицию и обновлять контент",IF(Y315="Высокий",IF(O315="","Создать или назначить посадочную страницу","Оптимизировать страницу и усилить содержание"),IF(Y315="Средний","Включить в контент-план","Наблюдать или отложить")))))))</s:f>
        <s:v/>
      </s:c>
    </s:row>
    <s:row r="316" ht="22.5" customHeight="1">
      <s:c r="A316" s="70" t="str">
        <s:f t="shared" si="1"/>
        <s:v/>
      </s:c>
      <s:c r="B316" s="71"/>
      <s:c r="C316" s="71"/>
      <s:c r="D316" s="71"/>
      <s:c r="E316" s="95"/>
      <s:c r="F316" s="77" t="str">
        <s:f>IF(ISBLANK(E316),"",IF(E316&gt;='04_Настройки'!$B$11,"ВЧ",IF(E316&gt;='04_Настройки'!$B$12,"СЧ","НЧ")))</s:f>
      </s:c>
      <s:c r="G316" s="78"/>
      <s:c r="H316" s="78"/>
      <s:c r="I316" s="80" t="str">
        <s:f t="shared" si="2"/>
        <s:v/>
      </s:c>
      <s:c r="J316" s="78"/>
      <s:c r="K316" s="81"/>
      <s:c r="L316" s="78"/>
      <s:c r="M316" s="78"/>
      <s:c r="N316" s="78"/>
      <s:c r="O316" s="83"/>
      <s:c r="P316" s="84"/>
      <s:c r="Q316" s="84"/>
      <s:c r="R316" s="77" t="str">
        <s:f t="shared" si="3"/>
        <s:v/>
      </s:c>
      <s:c r="S316" s="85" t="str">
        <s:f t="shared" si="4"/>
        <s:v/>
      </s:c>
      <s:c r="T316" s="85" t="str">
        <s:f t="shared" si="5"/>
        <s:v/>
      </s:c>
      <s:c r="U316" s="85" t="str">
        <s:f>IF(OR(B316="",G316=""),"",ROUND(MAX(0,MIN(100,(G316-IF(J316="",'04_Настройки'!$B$14,J316))/(100-IF(J316="",'04_Настройки'!$B$14,J316))*100)),1))</s:f>
        <s:v/>
      </s:c>
      <s:c r="V316" s="85" t="str">
        <s:f t="shared" si="6"/>
        <s:v/>
      </s:c>
      <s:c r="W316" s="88" t="str">
        <s:f t="shared" si="7"/>
        <s:v/>
      </s:c>
      <s:c r="X316" s="85" t="str">
        <s:f>IF(B316="","",IF(W316&lt;'04_Настройки'!$B$26,"",ROUND((IF(ISBLANK(T316),0,T316*'04_Настройки'!$B$16)+IF(ISBLANK(U316),0,U316*'04_Настройки'!$B$17)+IF(ISBLANK(V316),0,V316*'04_Настройки'!$B$18)+IF(ISBLANK(M316),0,M316/5*100*'04_Настройки'!$B$19)+IF(ISBLANK(N316),0,N316/5*100*'04_Настройки'!$B$20))/(IF(ISBLANK(T316),0,'04_Настройки'!$B$16)+IF(ISBLANK(U316),0,'04_Настройки'!$B$17)+IF(ISBLANK(V316),0,'04_Настройки'!$B$18)+IF(ISBLANK(M316),0,'04_Настройки'!$B$19)+IF(ISBLANK(N316),0,'04_Настройки'!$B$20)),1)))</s:f>
        <s:v/>
      </s:c>
      <s:c r="Y316" s="77" t="str">
        <s:f>IF(B316="","",IF(ISBLANK(X316),"Недостаточно данных",IF(X316&gt;='04_Настройки'!$B$24,"Высокий",IF(X316&gt;='04_Настройки'!$B$25,"Средний","Низкий"))))</s:f>
        <s:v/>
      </s:c>
      <s:c r="Z316" s="80">
        <s:f t="shared" si="8"/>
        <s:v>306</s:v>
      </s:c>
      <s:c r="AA316" s="93" t="str">
        <s:f>IF(B316="","",IF(S316&gt;1,"Проверить и объединить дубли",IF(W316&lt;'04_Настройки'!$B$26,"Дополнить исходные данные",IF(AND(M316&lt;&gt;"",M316&lt;=2),"Проверить соответствие запросу и бизнесу",IF(AND(G316&lt;&gt;"",G316&lt;=IF(J316="",'04_Настройки'!$B$14,J316)),"Удерживать позицию и обновлять контент",IF(Y316="Высокий",IF(O316="","Создать или назначить посадочную страницу","Оптимизировать страницу и усилить содержание"),IF(Y316="Средний","Включить в контент-план","Наблюдать или отложить")))))))</s:f>
        <s:v/>
      </s:c>
    </s:row>
    <s:row r="317" ht="22.5" customHeight="1">
      <s:c r="A317" s="70" t="str">
        <s:f t="shared" si="1"/>
        <s:v/>
      </s:c>
      <s:c r="B317" s="71"/>
      <s:c r="C317" s="71"/>
      <s:c r="D317" s="71"/>
      <s:c r="E317" s="95"/>
      <s:c r="F317" s="77" t="str">
        <s:f>IF(ISBLANK(E317),"",IF(E317&gt;='04_Настройки'!$B$11,"ВЧ",IF(E317&gt;='04_Настройки'!$B$12,"СЧ","НЧ")))</s:f>
      </s:c>
      <s:c r="G317" s="78"/>
      <s:c r="H317" s="78"/>
      <s:c r="I317" s="80" t="str">
        <s:f t="shared" si="2"/>
        <s:v/>
      </s:c>
      <s:c r="J317" s="78"/>
      <s:c r="K317" s="81"/>
      <s:c r="L317" s="78"/>
      <s:c r="M317" s="78"/>
      <s:c r="N317" s="78"/>
      <s:c r="O317" s="83"/>
      <s:c r="P317" s="84"/>
      <s:c r="Q317" s="84"/>
      <s:c r="R317" s="77" t="str">
        <s:f t="shared" si="3"/>
        <s:v/>
      </s:c>
      <s:c r="S317" s="85" t="str">
        <s:f t="shared" si="4"/>
        <s:v/>
      </s:c>
      <s:c r="T317" s="85" t="str">
        <s:f t="shared" si="5"/>
        <s:v/>
      </s:c>
      <s:c r="U317" s="85" t="str">
        <s:f>IF(OR(B317="",G317=""),"",ROUND(MAX(0,MIN(100,(G317-IF(J317="",'04_Настройки'!$B$14,J317))/(100-IF(J317="",'04_Настройки'!$B$14,J317))*100)),1))</s:f>
        <s:v/>
      </s:c>
      <s:c r="V317" s="85" t="str">
        <s:f t="shared" si="6"/>
        <s:v/>
      </s:c>
      <s:c r="W317" s="88" t="str">
        <s:f t="shared" si="7"/>
        <s:v/>
      </s:c>
      <s:c r="X317" s="85" t="str">
        <s:f>IF(B317="","",IF(W317&lt;'04_Настройки'!$B$26,"",ROUND((IF(ISBLANK(T317),0,T317*'04_Настройки'!$B$16)+IF(ISBLANK(U317),0,U317*'04_Настройки'!$B$17)+IF(ISBLANK(V317),0,V317*'04_Настройки'!$B$18)+IF(ISBLANK(M317),0,M317/5*100*'04_Настройки'!$B$19)+IF(ISBLANK(N317),0,N317/5*100*'04_Настройки'!$B$20))/(IF(ISBLANK(T317),0,'04_Настройки'!$B$16)+IF(ISBLANK(U317),0,'04_Настройки'!$B$17)+IF(ISBLANK(V317),0,'04_Настройки'!$B$18)+IF(ISBLANK(M317),0,'04_Настройки'!$B$19)+IF(ISBLANK(N317),0,'04_Настройки'!$B$20)),1)))</s:f>
        <s:v/>
      </s:c>
      <s:c r="Y317" s="77" t="str">
        <s:f>IF(B317="","",IF(ISBLANK(X317),"Недостаточно данных",IF(X317&gt;='04_Настройки'!$B$24,"Высокий",IF(X317&gt;='04_Настройки'!$B$25,"Средний","Низкий"))))</s:f>
        <s:v/>
      </s:c>
      <s:c r="Z317" s="80">
        <s:f t="shared" si="8"/>
        <s:v>307</s:v>
      </s:c>
      <s:c r="AA317" s="93" t="str">
        <s:f>IF(B317="","",IF(S317&gt;1,"Проверить и объединить дубли",IF(W317&lt;'04_Настройки'!$B$26,"Дополнить исходные данные",IF(AND(M317&lt;&gt;"",M317&lt;=2),"Проверить соответствие запросу и бизнесу",IF(AND(G317&lt;&gt;"",G317&lt;=IF(J317="",'04_Настройки'!$B$14,J317)),"Удерживать позицию и обновлять контент",IF(Y317="Высокий",IF(O317="","Создать или назначить посадочную страницу","Оптимизировать страницу и усилить содержание"),IF(Y317="Средний","Включить в контент-план","Наблюдать или отложить")))))))</s:f>
        <s:v/>
      </s:c>
    </s:row>
    <s:row r="318" ht="22.5" customHeight="1">
      <s:c r="A318" s="70" t="str">
        <s:f t="shared" si="1"/>
        <s:v/>
      </s:c>
      <s:c r="B318" s="71"/>
      <s:c r="C318" s="71"/>
      <s:c r="D318" s="71"/>
      <s:c r="E318" s="95"/>
      <s:c r="F318" s="77" t="str">
        <s:f>IF(ISBLANK(E318),"",IF(E318&gt;='04_Настройки'!$B$11,"ВЧ",IF(E318&gt;='04_Настройки'!$B$12,"СЧ","НЧ")))</s:f>
      </s:c>
      <s:c r="G318" s="78"/>
      <s:c r="H318" s="78"/>
      <s:c r="I318" s="80" t="str">
        <s:f t="shared" si="2"/>
        <s:v/>
      </s:c>
      <s:c r="J318" s="78"/>
      <s:c r="K318" s="81"/>
      <s:c r="L318" s="78"/>
      <s:c r="M318" s="78"/>
      <s:c r="N318" s="78"/>
      <s:c r="O318" s="83"/>
      <s:c r="P318" s="84"/>
      <s:c r="Q318" s="84"/>
      <s:c r="R318" s="77" t="str">
        <s:f t="shared" si="3"/>
        <s:v/>
      </s:c>
      <s:c r="S318" s="85" t="str">
        <s:f t="shared" si="4"/>
        <s:v/>
      </s:c>
      <s:c r="T318" s="85" t="str">
        <s:f t="shared" si="5"/>
        <s:v/>
      </s:c>
      <s:c r="U318" s="85" t="str">
        <s:f>IF(OR(B318="",G318=""),"",ROUND(MAX(0,MIN(100,(G318-IF(J318="",'04_Настройки'!$B$14,J318))/(100-IF(J318="",'04_Настройки'!$B$14,J318))*100)),1))</s:f>
        <s:v/>
      </s:c>
      <s:c r="V318" s="85" t="str">
        <s:f t="shared" si="6"/>
        <s:v/>
      </s:c>
      <s:c r="W318" s="88" t="str">
        <s:f t="shared" si="7"/>
        <s:v/>
      </s:c>
      <s:c r="X318" s="85" t="str">
        <s:f>IF(B318="","",IF(W318&lt;'04_Настройки'!$B$26,"",ROUND((IF(ISBLANK(T318),0,T318*'04_Настройки'!$B$16)+IF(ISBLANK(U318),0,U318*'04_Настройки'!$B$17)+IF(ISBLANK(V318),0,V318*'04_Настройки'!$B$18)+IF(ISBLANK(M318),0,M318/5*100*'04_Настройки'!$B$19)+IF(ISBLANK(N318),0,N318/5*100*'04_Настройки'!$B$20))/(IF(ISBLANK(T318),0,'04_Настройки'!$B$16)+IF(ISBLANK(U318),0,'04_Настройки'!$B$17)+IF(ISBLANK(V318),0,'04_Настройки'!$B$18)+IF(ISBLANK(M318),0,'04_Настройки'!$B$19)+IF(ISBLANK(N318),0,'04_Настройки'!$B$20)),1)))</s:f>
        <s:v/>
      </s:c>
      <s:c r="Y318" s="77" t="str">
        <s:f>IF(B318="","",IF(ISBLANK(X318),"Недостаточно данных",IF(X318&gt;='04_Настройки'!$B$24,"Высокий",IF(X318&gt;='04_Настройки'!$B$25,"Средний","Низкий"))))</s:f>
        <s:v/>
      </s:c>
      <s:c r="Z318" s="80">
        <s:f t="shared" si="8"/>
        <s:v>308</s:v>
      </s:c>
      <s:c r="AA318" s="93" t="str">
        <s:f>IF(B318="","",IF(S318&gt;1,"Проверить и объединить дубли",IF(W318&lt;'04_Настройки'!$B$26,"Дополнить исходные данные",IF(AND(M318&lt;&gt;"",M318&lt;=2),"Проверить соответствие запросу и бизнесу",IF(AND(G318&lt;&gt;"",G318&lt;=IF(J318="",'04_Настройки'!$B$14,J318)),"Удерживать позицию и обновлять контент",IF(Y318="Высокий",IF(O318="","Создать или назначить посадочную страницу","Оптимизировать страницу и усилить содержание"),IF(Y318="Средний","Включить в контент-план","Наблюдать или отложить")))))))</s:f>
        <s:v/>
      </s:c>
    </s:row>
    <s:row r="319" ht="22.5" customHeight="1">
      <s:c r="A319" s="70" t="str">
        <s:f t="shared" si="1"/>
        <s:v/>
      </s:c>
      <s:c r="B319" s="71"/>
      <s:c r="C319" s="71"/>
      <s:c r="D319" s="71"/>
      <s:c r="E319" s="95"/>
      <s:c r="F319" s="77" t="str">
        <s:f>IF(ISBLANK(E319),"",IF(E319&gt;='04_Настройки'!$B$11,"ВЧ",IF(E319&gt;='04_Настройки'!$B$12,"СЧ","НЧ")))</s:f>
      </s:c>
      <s:c r="G319" s="78"/>
      <s:c r="H319" s="78"/>
      <s:c r="I319" s="80" t="str">
        <s:f t="shared" si="2"/>
        <s:v/>
      </s:c>
      <s:c r="J319" s="78"/>
      <s:c r="K319" s="81"/>
      <s:c r="L319" s="78"/>
      <s:c r="M319" s="78"/>
      <s:c r="N319" s="78"/>
      <s:c r="O319" s="83"/>
      <s:c r="P319" s="84"/>
      <s:c r="Q319" s="84"/>
      <s:c r="R319" s="77" t="str">
        <s:f t="shared" si="3"/>
        <s:v/>
      </s:c>
      <s:c r="S319" s="85" t="str">
        <s:f t="shared" si="4"/>
        <s:v/>
      </s:c>
      <s:c r="T319" s="85" t="str">
        <s:f t="shared" si="5"/>
        <s:v/>
      </s:c>
      <s:c r="U319" s="85" t="str">
        <s:f>IF(OR(B319="",G319=""),"",ROUND(MAX(0,MIN(100,(G319-IF(J319="",'04_Настройки'!$B$14,J319))/(100-IF(J319="",'04_Настройки'!$B$14,J319))*100)),1))</s:f>
        <s:v/>
      </s:c>
      <s:c r="V319" s="85" t="str">
        <s:f t="shared" si="6"/>
        <s:v/>
      </s:c>
      <s:c r="W319" s="88" t="str">
        <s:f t="shared" si="7"/>
        <s:v/>
      </s:c>
      <s:c r="X319" s="85" t="str">
        <s:f>IF(B319="","",IF(W319&lt;'04_Настройки'!$B$26,"",ROUND((IF(ISBLANK(T319),0,T319*'04_Настройки'!$B$16)+IF(ISBLANK(U319),0,U319*'04_Настройки'!$B$17)+IF(ISBLANK(V319),0,V319*'04_Настройки'!$B$18)+IF(ISBLANK(M319),0,M319/5*100*'04_Настройки'!$B$19)+IF(ISBLANK(N319),0,N319/5*100*'04_Настройки'!$B$20))/(IF(ISBLANK(T319),0,'04_Настройки'!$B$16)+IF(ISBLANK(U319),0,'04_Настройки'!$B$17)+IF(ISBLANK(V319),0,'04_Настройки'!$B$18)+IF(ISBLANK(M319),0,'04_Настройки'!$B$19)+IF(ISBLANK(N319),0,'04_Настройки'!$B$20)),1)))</s:f>
        <s:v/>
      </s:c>
      <s:c r="Y319" s="77" t="str">
        <s:f>IF(B319="","",IF(ISBLANK(X319),"Недостаточно данных",IF(X319&gt;='04_Настройки'!$B$24,"Высокий",IF(X319&gt;='04_Настройки'!$B$25,"Средний","Низкий"))))</s:f>
        <s:v/>
      </s:c>
      <s:c r="Z319" s="80">
        <s:f t="shared" si="8"/>
        <s:v>309</s:v>
      </s:c>
      <s:c r="AA319" s="93" t="str">
        <s:f>IF(B319="","",IF(S319&gt;1,"Проверить и объединить дубли",IF(W319&lt;'04_Настройки'!$B$26,"Дополнить исходные данные",IF(AND(M319&lt;&gt;"",M319&lt;=2),"Проверить соответствие запросу и бизнесу",IF(AND(G319&lt;&gt;"",G319&lt;=IF(J319="",'04_Настройки'!$B$14,J319)),"Удерживать позицию и обновлять контент",IF(Y319="Высокий",IF(O319="","Создать или назначить посадочную страницу","Оптимизировать страницу и усилить содержание"),IF(Y319="Средний","Включить в контент-план","Наблюдать или отложить")))))))</s:f>
        <s:v/>
      </s:c>
    </s:row>
    <s:row r="320" ht="22.5" customHeight="1">
      <s:c r="A320" s="70" t="str">
        <s:f t="shared" si="1"/>
        <s:v/>
      </s:c>
      <s:c r="B320" s="71"/>
      <s:c r="C320" s="71"/>
      <s:c r="D320" s="71"/>
      <s:c r="E320" s="95"/>
      <s:c r="F320" s="77" t="str">
        <s:f>IF(ISBLANK(E320),"",IF(E320&gt;='04_Настройки'!$B$11,"ВЧ",IF(E320&gt;='04_Настройки'!$B$12,"СЧ","НЧ")))</s:f>
      </s:c>
      <s:c r="G320" s="78"/>
      <s:c r="H320" s="78"/>
      <s:c r="I320" s="80" t="str">
        <s:f t="shared" si="2"/>
        <s:v/>
      </s:c>
      <s:c r="J320" s="78"/>
      <s:c r="K320" s="81"/>
      <s:c r="L320" s="78"/>
      <s:c r="M320" s="78"/>
      <s:c r="N320" s="78"/>
      <s:c r="O320" s="83"/>
      <s:c r="P320" s="84"/>
      <s:c r="Q320" s="84"/>
      <s:c r="R320" s="77" t="str">
        <s:f t="shared" si="3"/>
        <s:v/>
      </s:c>
      <s:c r="S320" s="85" t="str">
        <s:f t="shared" si="4"/>
        <s:v/>
      </s:c>
      <s:c r="T320" s="85" t="str">
        <s:f t="shared" si="5"/>
        <s:v/>
      </s:c>
      <s:c r="U320" s="85" t="str">
        <s:f>IF(OR(B320="",G320=""),"",ROUND(MAX(0,MIN(100,(G320-IF(J320="",'04_Настройки'!$B$14,J320))/(100-IF(J320="",'04_Настройки'!$B$14,J320))*100)),1))</s:f>
        <s:v/>
      </s:c>
      <s:c r="V320" s="85" t="str">
        <s:f t="shared" si="6"/>
        <s:v/>
      </s:c>
      <s:c r="W320" s="88" t="str">
        <s:f t="shared" si="7"/>
        <s:v/>
      </s:c>
      <s:c r="X320" s="85" t="str">
        <s:f>IF(B320="","",IF(W320&lt;'04_Настройки'!$B$26,"",ROUND((IF(ISBLANK(T320),0,T320*'04_Настройки'!$B$16)+IF(ISBLANK(U320),0,U320*'04_Настройки'!$B$17)+IF(ISBLANK(V320),0,V320*'04_Настройки'!$B$18)+IF(ISBLANK(M320),0,M320/5*100*'04_Настройки'!$B$19)+IF(ISBLANK(N320),0,N320/5*100*'04_Настройки'!$B$20))/(IF(ISBLANK(T320),0,'04_Настройки'!$B$16)+IF(ISBLANK(U320),0,'04_Настройки'!$B$17)+IF(ISBLANK(V320),0,'04_Настройки'!$B$18)+IF(ISBLANK(M320),0,'04_Настройки'!$B$19)+IF(ISBLANK(N320),0,'04_Настройки'!$B$20)),1)))</s:f>
        <s:v/>
      </s:c>
      <s:c r="Y320" s="77" t="str">
        <s:f>IF(B320="","",IF(ISBLANK(X320),"Недостаточно данных",IF(X320&gt;='04_Настройки'!$B$24,"Высокий",IF(X320&gt;='04_Настройки'!$B$25,"Средний","Низкий"))))</s:f>
        <s:v/>
      </s:c>
      <s:c r="Z320" s="80">
        <s:f t="shared" si="8"/>
        <s:v>310</s:v>
      </s:c>
      <s:c r="AA320" s="93" t="str">
        <s:f>IF(B320="","",IF(S320&gt;1,"Проверить и объединить дубли",IF(W320&lt;'04_Настройки'!$B$26,"Дополнить исходные данные",IF(AND(M320&lt;&gt;"",M320&lt;=2),"Проверить соответствие запросу и бизнесу",IF(AND(G320&lt;&gt;"",G320&lt;=IF(J320="",'04_Настройки'!$B$14,J320)),"Удерживать позицию и обновлять контент",IF(Y320="Высокий",IF(O320="","Создать или назначить посадочную страницу","Оптимизировать страницу и усилить содержание"),IF(Y320="Средний","Включить в контент-план","Наблюдать или отложить")))))))</s:f>
        <s:v/>
      </s:c>
    </s:row>
    <s:row r="321" ht="22.5" customHeight="1">
      <s:c r="A321" s="70" t="str">
        <s:f t="shared" si="1"/>
        <s:v/>
      </s:c>
      <s:c r="B321" s="71"/>
      <s:c r="C321" s="71"/>
      <s:c r="D321" s="71"/>
      <s:c r="E321" s="95"/>
      <s:c r="F321" s="77" t="str">
        <s:f>IF(ISBLANK(E321),"",IF(E321&gt;='04_Настройки'!$B$11,"ВЧ",IF(E321&gt;='04_Настройки'!$B$12,"СЧ","НЧ")))</s:f>
      </s:c>
      <s:c r="G321" s="78"/>
      <s:c r="H321" s="78"/>
      <s:c r="I321" s="80" t="str">
        <s:f t="shared" si="2"/>
        <s:v/>
      </s:c>
      <s:c r="J321" s="78"/>
      <s:c r="K321" s="81"/>
      <s:c r="L321" s="78"/>
      <s:c r="M321" s="78"/>
      <s:c r="N321" s="78"/>
      <s:c r="O321" s="83"/>
      <s:c r="P321" s="84"/>
      <s:c r="Q321" s="84"/>
      <s:c r="R321" s="77" t="str">
        <s:f t="shared" si="3"/>
        <s:v/>
      </s:c>
      <s:c r="S321" s="85" t="str">
        <s:f t="shared" si="4"/>
        <s:v/>
      </s:c>
      <s:c r="T321" s="85" t="str">
        <s:f t="shared" si="5"/>
        <s:v/>
      </s:c>
      <s:c r="U321" s="85" t="str">
        <s:f>IF(OR(B321="",G321=""),"",ROUND(MAX(0,MIN(100,(G321-IF(J321="",'04_Настройки'!$B$14,J321))/(100-IF(J321="",'04_Настройки'!$B$14,J321))*100)),1))</s:f>
        <s:v/>
      </s:c>
      <s:c r="V321" s="85" t="str">
        <s:f t="shared" si="6"/>
        <s:v/>
      </s:c>
      <s:c r="W321" s="88" t="str">
        <s:f t="shared" si="7"/>
        <s:v/>
      </s:c>
      <s:c r="X321" s="85" t="str">
        <s:f>IF(B321="","",IF(W321&lt;'04_Настройки'!$B$26,"",ROUND((IF(ISBLANK(T321),0,T321*'04_Настройки'!$B$16)+IF(ISBLANK(U321),0,U321*'04_Настройки'!$B$17)+IF(ISBLANK(V321),0,V321*'04_Настройки'!$B$18)+IF(ISBLANK(M321),0,M321/5*100*'04_Настройки'!$B$19)+IF(ISBLANK(N321),0,N321/5*100*'04_Настройки'!$B$20))/(IF(ISBLANK(T321),0,'04_Настройки'!$B$16)+IF(ISBLANK(U321),0,'04_Настройки'!$B$17)+IF(ISBLANK(V321),0,'04_Настройки'!$B$18)+IF(ISBLANK(M321),0,'04_Настройки'!$B$19)+IF(ISBLANK(N321),0,'04_Настройки'!$B$20)),1)))</s:f>
        <s:v/>
      </s:c>
      <s:c r="Y321" s="77" t="str">
        <s:f>IF(B321="","",IF(ISBLANK(X321),"Недостаточно данных",IF(X321&gt;='04_Настройки'!$B$24,"Высокий",IF(X321&gt;='04_Настройки'!$B$25,"Средний","Низкий"))))</s:f>
        <s:v/>
      </s:c>
      <s:c r="Z321" s="80">
        <s:f t="shared" si="8"/>
        <s:v>311</s:v>
      </s:c>
      <s:c r="AA321" s="93" t="str">
        <s:f>IF(B321="","",IF(S321&gt;1,"Проверить и объединить дубли",IF(W321&lt;'04_Настройки'!$B$26,"Дополнить исходные данные",IF(AND(M321&lt;&gt;"",M321&lt;=2),"Проверить соответствие запросу и бизнесу",IF(AND(G321&lt;&gt;"",G321&lt;=IF(J321="",'04_Настройки'!$B$14,J321)),"Удерживать позицию и обновлять контент",IF(Y321="Высокий",IF(O321="","Создать или назначить посадочную страницу","Оптимизировать страницу и усилить содержание"),IF(Y321="Средний","Включить в контент-план","Наблюдать или отложить")))))))</s:f>
        <s:v/>
      </s:c>
    </s:row>
    <s:row r="322" ht="22.5" customHeight="1">
      <s:c r="A322" s="70" t="str">
        <s:f t="shared" si="1"/>
        <s:v/>
      </s:c>
      <s:c r="B322" s="71"/>
      <s:c r="C322" s="71"/>
      <s:c r="D322" s="71"/>
      <s:c r="E322" s="95"/>
      <s:c r="F322" s="77" t="str">
        <s:f>IF(ISBLANK(E322),"",IF(E322&gt;='04_Настройки'!$B$11,"ВЧ",IF(E322&gt;='04_Настройки'!$B$12,"СЧ","НЧ")))</s:f>
      </s:c>
      <s:c r="G322" s="78"/>
      <s:c r="H322" s="78"/>
      <s:c r="I322" s="80" t="str">
        <s:f t="shared" si="2"/>
        <s:v/>
      </s:c>
      <s:c r="J322" s="78"/>
      <s:c r="K322" s="81"/>
      <s:c r="L322" s="78"/>
      <s:c r="M322" s="78"/>
      <s:c r="N322" s="78"/>
      <s:c r="O322" s="83"/>
      <s:c r="P322" s="84"/>
      <s:c r="Q322" s="84"/>
      <s:c r="R322" s="77" t="str">
        <s:f t="shared" si="3"/>
        <s:v/>
      </s:c>
      <s:c r="S322" s="85" t="str">
        <s:f t="shared" si="4"/>
        <s:v/>
      </s:c>
      <s:c r="T322" s="85" t="str">
        <s:f t="shared" si="5"/>
        <s:v/>
      </s:c>
      <s:c r="U322" s="85" t="str">
        <s:f>IF(OR(B322="",G322=""),"",ROUND(MAX(0,MIN(100,(G322-IF(J322="",'04_Настройки'!$B$14,J322))/(100-IF(J322="",'04_Настройки'!$B$14,J322))*100)),1))</s:f>
        <s:v/>
      </s:c>
      <s:c r="V322" s="85" t="str">
        <s:f t="shared" si="6"/>
        <s:v/>
      </s:c>
      <s:c r="W322" s="88" t="str">
        <s:f t="shared" si="7"/>
        <s:v/>
      </s:c>
      <s:c r="X322" s="85" t="str">
        <s:f>IF(B322="","",IF(W322&lt;'04_Настройки'!$B$26,"",ROUND((IF(ISBLANK(T322),0,T322*'04_Настройки'!$B$16)+IF(ISBLANK(U322),0,U322*'04_Настройки'!$B$17)+IF(ISBLANK(V322),0,V322*'04_Настройки'!$B$18)+IF(ISBLANK(M322),0,M322/5*100*'04_Настройки'!$B$19)+IF(ISBLANK(N322),0,N322/5*100*'04_Настройки'!$B$20))/(IF(ISBLANK(T322),0,'04_Настройки'!$B$16)+IF(ISBLANK(U322),0,'04_Настройки'!$B$17)+IF(ISBLANK(V322),0,'04_Настройки'!$B$18)+IF(ISBLANK(M322),0,'04_Настройки'!$B$19)+IF(ISBLANK(N322),0,'04_Настройки'!$B$20)),1)))</s:f>
        <s:v/>
      </s:c>
      <s:c r="Y322" s="77" t="str">
        <s:f>IF(B322="","",IF(ISBLANK(X322),"Недостаточно данных",IF(X322&gt;='04_Настройки'!$B$24,"Высокий",IF(X322&gt;='04_Настройки'!$B$25,"Средний","Низкий"))))</s:f>
        <s:v/>
      </s:c>
      <s:c r="Z322" s="80">
        <s:f t="shared" si="8"/>
        <s:v>312</s:v>
      </s:c>
      <s:c r="AA322" s="93" t="str">
        <s:f>IF(B322="","",IF(S322&gt;1,"Проверить и объединить дубли",IF(W322&lt;'04_Настройки'!$B$26,"Дополнить исходные данные",IF(AND(M322&lt;&gt;"",M322&lt;=2),"Проверить соответствие запросу и бизнесу",IF(AND(G322&lt;&gt;"",G322&lt;=IF(J322="",'04_Настройки'!$B$14,J322)),"Удерживать позицию и обновлять контент",IF(Y322="Высокий",IF(O322="","Создать или назначить посадочную страницу","Оптимизировать страницу и усилить содержание"),IF(Y322="Средний","Включить в контент-план","Наблюдать или отложить")))))))</s:f>
        <s:v/>
      </s:c>
    </s:row>
    <s:row r="323" ht="22.5" customHeight="1">
      <s:c r="A323" s="70" t="str">
        <s:f t="shared" si="1"/>
        <s:v/>
      </s:c>
      <s:c r="B323" s="71"/>
      <s:c r="C323" s="71"/>
      <s:c r="D323" s="71"/>
      <s:c r="E323" s="95"/>
      <s:c r="F323" s="77" t="str">
        <s:f>IF(ISBLANK(E323),"",IF(E323&gt;='04_Настройки'!$B$11,"ВЧ",IF(E323&gt;='04_Настройки'!$B$12,"СЧ","НЧ")))</s:f>
      </s:c>
      <s:c r="G323" s="78"/>
      <s:c r="H323" s="78"/>
      <s:c r="I323" s="80" t="str">
        <s:f t="shared" si="2"/>
        <s:v/>
      </s:c>
      <s:c r="J323" s="78"/>
      <s:c r="K323" s="81"/>
      <s:c r="L323" s="78"/>
      <s:c r="M323" s="78"/>
      <s:c r="N323" s="78"/>
      <s:c r="O323" s="83"/>
      <s:c r="P323" s="84"/>
      <s:c r="Q323" s="84"/>
      <s:c r="R323" s="77" t="str">
        <s:f t="shared" si="3"/>
        <s:v/>
      </s:c>
      <s:c r="S323" s="85" t="str">
        <s:f t="shared" si="4"/>
        <s:v/>
      </s:c>
      <s:c r="T323" s="85" t="str">
        <s:f t="shared" si="5"/>
        <s:v/>
      </s:c>
      <s:c r="U323" s="85" t="str">
        <s:f>IF(OR(B323="",G323=""),"",ROUND(MAX(0,MIN(100,(G323-IF(J323="",'04_Настройки'!$B$14,J323))/(100-IF(J323="",'04_Настройки'!$B$14,J323))*100)),1))</s:f>
        <s:v/>
      </s:c>
      <s:c r="V323" s="85" t="str">
        <s:f t="shared" si="6"/>
        <s:v/>
      </s:c>
      <s:c r="W323" s="88" t="str">
        <s:f t="shared" si="7"/>
        <s:v/>
      </s:c>
      <s:c r="X323" s="85" t="str">
        <s:f>IF(B323="","",IF(W323&lt;'04_Настройки'!$B$26,"",ROUND((IF(ISBLANK(T323),0,T323*'04_Настройки'!$B$16)+IF(ISBLANK(U323),0,U323*'04_Настройки'!$B$17)+IF(ISBLANK(V323),0,V323*'04_Настройки'!$B$18)+IF(ISBLANK(M323),0,M323/5*100*'04_Настройки'!$B$19)+IF(ISBLANK(N323),0,N323/5*100*'04_Настройки'!$B$20))/(IF(ISBLANK(T323),0,'04_Настройки'!$B$16)+IF(ISBLANK(U323),0,'04_Настройки'!$B$17)+IF(ISBLANK(V323),0,'04_Настройки'!$B$18)+IF(ISBLANK(M323),0,'04_Настройки'!$B$19)+IF(ISBLANK(N323),0,'04_Настройки'!$B$20)),1)))</s:f>
        <s:v/>
      </s:c>
      <s:c r="Y323" s="77" t="str">
        <s:f>IF(B323="","",IF(ISBLANK(X323),"Недостаточно данных",IF(X323&gt;='04_Настройки'!$B$24,"Высокий",IF(X323&gt;='04_Настройки'!$B$25,"Средний","Низкий"))))</s:f>
        <s:v/>
      </s:c>
      <s:c r="Z323" s="80">
        <s:f t="shared" si="8"/>
        <s:v>313</s:v>
      </s:c>
      <s:c r="AA323" s="93" t="str">
        <s:f>IF(B323="","",IF(S323&gt;1,"Проверить и объединить дубли",IF(W323&lt;'04_Настройки'!$B$26,"Дополнить исходные данные",IF(AND(M323&lt;&gt;"",M323&lt;=2),"Проверить соответствие запросу и бизнесу",IF(AND(G323&lt;&gt;"",G323&lt;=IF(J323="",'04_Настройки'!$B$14,J323)),"Удерживать позицию и обновлять контент",IF(Y323="Высокий",IF(O323="","Создать или назначить посадочную страницу","Оптимизировать страницу и усилить содержание"),IF(Y323="Средний","Включить в контент-план","Наблюдать или отложить")))))))</s:f>
        <s:v/>
      </s:c>
    </s:row>
    <s:row r="324" ht="22.5" customHeight="1">
      <s:c r="A324" s="70" t="str">
        <s:f t="shared" si="1"/>
        <s:v/>
      </s:c>
      <s:c r="B324" s="71"/>
      <s:c r="C324" s="71"/>
      <s:c r="D324" s="71"/>
      <s:c r="E324" s="95"/>
      <s:c r="F324" s="77" t="str">
        <s:f>IF(ISBLANK(E324),"",IF(E324&gt;='04_Настройки'!$B$11,"ВЧ",IF(E324&gt;='04_Настройки'!$B$12,"СЧ","НЧ")))</s:f>
      </s:c>
      <s:c r="G324" s="78"/>
      <s:c r="H324" s="78"/>
      <s:c r="I324" s="80" t="str">
        <s:f t="shared" si="2"/>
        <s:v/>
      </s:c>
      <s:c r="J324" s="78"/>
      <s:c r="K324" s="81"/>
      <s:c r="L324" s="78"/>
      <s:c r="M324" s="78"/>
      <s:c r="N324" s="78"/>
      <s:c r="O324" s="83"/>
      <s:c r="P324" s="84"/>
      <s:c r="Q324" s="84"/>
      <s:c r="R324" s="77" t="str">
        <s:f t="shared" si="3"/>
        <s:v/>
      </s:c>
      <s:c r="S324" s="85" t="str">
        <s:f t="shared" si="4"/>
        <s:v/>
      </s:c>
      <s:c r="T324" s="85" t="str">
        <s:f t="shared" si="5"/>
        <s:v/>
      </s:c>
      <s:c r="U324" s="85" t="str">
        <s:f>IF(OR(B324="",G324=""),"",ROUND(MAX(0,MIN(100,(G324-IF(J324="",'04_Настройки'!$B$14,J324))/(100-IF(J324="",'04_Настройки'!$B$14,J324))*100)),1))</s:f>
        <s:v/>
      </s:c>
      <s:c r="V324" s="85" t="str">
        <s:f t="shared" si="6"/>
        <s:v/>
      </s:c>
      <s:c r="W324" s="88" t="str">
        <s:f t="shared" si="7"/>
        <s:v/>
      </s:c>
      <s:c r="X324" s="85" t="str">
        <s:f>IF(B324="","",IF(W324&lt;'04_Настройки'!$B$26,"",ROUND((IF(ISBLANK(T324),0,T324*'04_Настройки'!$B$16)+IF(ISBLANK(U324),0,U324*'04_Настройки'!$B$17)+IF(ISBLANK(V324),0,V324*'04_Настройки'!$B$18)+IF(ISBLANK(M324),0,M324/5*100*'04_Настройки'!$B$19)+IF(ISBLANK(N324),0,N324/5*100*'04_Настройки'!$B$20))/(IF(ISBLANK(T324),0,'04_Настройки'!$B$16)+IF(ISBLANK(U324),0,'04_Настройки'!$B$17)+IF(ISBLANK(V324),0,'04_Настройки'!$B$18)+IF(ISBLANK(M324),0,'04_Настройки'!$B$19)+IF(ISBLANK(N324),0,'04_Настройки'!$B$20)),1)))</s:f>
        <s:v/>
      </s:c>
      <s:c r="Y324" s="77" t="str">
        <s:f>IF(B324="","",IF(ISBLANK(X324),"Недостаточно данных",IF(X324&gt;='04_Настройки'!$B$24,"Высокий",IF(X324&gt;='04_Настройки'!$B$25,"Средний","Низкий"))))</s:f>
        <s:v/>
      </s:c>
      <s:c r="Z324" s="80">
        <s:f t="shared" si="8"/>
        <s:v>314</s:v>
      </s:c>
      <s:c r="AA324" s="93" t="str">
        <s:f>IF(B324="","",IF(S324&gt;1,"Проверить и объединить дубли",IF(W324&lt;'04_Настройки'!$B$26,"Дополнить исходные данные",IF(AND(M324&lt;&gt;"",M324&lt;=2),"Проверить соответствие запросу и бизнесу",IF(AND(G324&lt;&gt;"",G324&lt;=IF(J324="",'04_Настройки'!$B$14,J324)),"Удерживать позицию и обновлять контент",IF(Y324="Высокий",IF(O324="","Создать или назначить посадочную страницу","Оптимизировать страницу и усилить содержание"),IF(Y324="Средний","Включить в контент-план","Наблюдать или отложить")))))))</s:f>
        <s:v/>
      </s:c>
    </s:row>
    <s:row r="325" ht="22.5" customHeight="1">
      <s:c r="A325" s="70" t="str">
        <s:f t="shared" si="1"/>
        <s:v/>
      </s:c>
      <s:c r="B325" s="71"/>
      <s:c r="C325" s="71"/>
      <s:c r="D325" s="71"/>
      <s:c r="E325" s="95"/>
      <s:c r="F325" s="77" t="str">
        <s:f>IF(ISBLANK(E325),"",IF(E325&gt;='04_Настройки'!$B$11,"ВЧ",IF(E325&gt;='04_Настройки'!$B$12,"СЧ","НЧ")))</s:f>
      </s:c>
      <s:c r="G325" s="78"/>
      <s:c r="H325" s="78"/>
      <s:c r="I325" s="80" t="str">
        <s:f t="shared" si="2"/>
        <s:v/>
      </s:c>
      <s:c r="J325" s="78"/>
      <s:c r="K325" s="81"/>
      <s:c r="L325" s="78"/>
      <s:c r="M325" s="78"/>
      <s:c r="N325" s="78"/>
      <s:c r="O325" s="83"/>
      <s:c r="P325" s="84"/>
      <s:c r="Q325" s="84"/>
      <s:c r="R325" s="77" t="str">
        <s:f t="shared" si="3"/>
        <s:v/>
      </s:c>
      <s:c r="S325" s="85" t="str">
        <s:f t="shared" si="4"/>
        <s:v/>
      </s:c>
      <s:c r="T325" s="85" t="str">
        <s:f t="shared" si="5"/>
        <s:v/>
      </s:c>
      <s:c r="U325" s="85" t="str">
        <s:f>IF(OR(B325="",G325=""),"",ROUND(MAX(0,MIN(100,(G325-IF(J325="",'04_Настройки'!$B$14,J325))/(100-IF(J325="",'04_Настройки'!$B$14,J325))*100)),1))</s:f>
        <s:v/>
      </s:c>
      <s:c r="V325" s="85" t="str">
        <s:f t="shared" si="6"/>
        <s:v/>
      </s:c>
      <s:c r="W325" s="88" t="str">
        <s:f t="shared" si="7"/>
        <s:v/>
      </s:c>
      <s:c r="X325" s="85" t="str">
        <s:f>IF(B325="","",IF(W325&lt;'04_Настройки'!$B$26,"",ROUND((IF(ISBLANK(T325),0,T325*'04_Настройки'!$B$16)+IF(ISBLANK(U325),0,U325*'04_Настройки'!$B$17)+IF(ISBLANK(V325),0,V325*'04_Настройки'!$B$18)+IF(ISBLANK(M325),0,M325/5*100*'04_Настройки'!$B$19)+IF(ISBLANK(N325),0,N325/5*100*'04_Настройки'!$B$20))/(IF(ISBLANK(T325),0,'04_Настройки'!$B$16)+IF(ISBLANK(U325),0,'04_Настройки'!$B$17)+IF(ISBLANK(V325),0,'04_Настройки'!$B$18)+IF(ISBLANK(M325),0,'04_Настройки'!$B$19)+IF(ISBLANK(N325),0,'04_Настройки'!$B$20)),1)))</s:f>
        <s:v/>
      </s:c>
      <s:c r="Y325" s="77" t="str">
        <s:f>IF(B325="","",IF(ISBLANK(X325),"Недостаточно данных",IF(X325&gt;='04_Настройки'!$B$24,"Высокий",IF(X325&gt;='04_Настройки'!$B$25,"Средний","Низкий"))))</s:f>
        <s:v/>
      </s:c>
      <s:c r="Z325" s="80">
        <s:f t="shared" si="8"/>
        <s:v>315</s:v>
      </s:c>
      <s:c r="AA325" s="93" t="str">
        <s:f>IF(B325="","",IF(S325&gt;1,"Проверить и объединить дубли",IF(W325&lt;'04_Настройки'!$B$26,"Дополнить исходные данные",IF(AND(M325&lt;&gt;"",M325&lt;=2),"Проверить соответствие запросу и бизнесу",IF(AND(G325&lt;&gt;"",G325&lt;=IF(J325="",'04_Настройки'!$B$14,J325)),"Удерживать позицию и обновлять контент",IF(Y325="Высокий",IF(O325="","Создать или назначить посадочную страницу","Оптимизировать страницу и усилить содержание"),IF(Y325="Средний","Включить в контент-план","Наблюдать или отложить")))))))</s:f>
        <s:v/>
      </s:c>
    </s:row>
    <s:row r="326" ht="22.5" customHeight="1">
      <s:c r="A326" s="70" t="str">
        <s:f t="shared" si="1"/>
        <s:v/>
      </s:c>
      <s:c r="B326" s="71"/>
      <s:c r="C326" s="71"/>
      <s:c r="D326" s="71"/>
      <s:c r="E326" s="95"/>
      <s:c r="F326" s="77" t="str">
        <s:f>IF(ISBLANK(E326),"",IF(E326&gt;='04_Настройки'!$B$11,"ВЧ",IF(E326&gt;='04_Настройки'!$B$12,"СЧ","НЧ")))</s:f>
      </s:c>
      <s:c r="G326" s="78"/>
      <s:c r="H326" s="78"/>
      <s:c r="I326" s="80" t="str">
        <s:f t="shared" si="2"/>
        <s:v/>
      </s:c>
      <s:c r="J326" s="78"/>
      <s:c r="K326" s="81"/>
      <s:c r="L326" s="78"/>
      <s:c r="M326" s="78"/>
      <s:c r="N326" s="78"/>
      <s:c r="O326" s="83"/>
      <s:c r="P326" s="84"/>
      <s:c r="Q326" s="84"/>
      <s:c r="R326" s="77" t="str">
        <s:f t="shared" si="3"/>
        <s:v/>
      </s:c>
      <s:c r="S326" s="85" t="str">
        <s:f t="shared" si="4"/>
        <s:v/>
      </s:c>
      <s:c r="T326" s="85" t="str">
        <s:f t="shared" si="5"/>
        <s:v/>
      </s:c>
      <s:c r="U326" s="85" t="str">
        <s:f>IF(OR(B326="",G326=""),"",ROUND(MAX(0,MIN(100,(G326-IF(J326="",'04_Настройки'!$B$14,J326))/(100-IF(J326="",'04_Настройки'!$B$14,J326))*100)),1))</s:f>
        <s:v/>
      </s:c>
      <s:c r="V326" s="85" t="str">
        <s:f t="shared" si="6"/>
        <s:v/>
      </s:c>
      <s:c r="W326" s="88" t="str">
        <s:f t="shared" si="7"/>
        <s:v/>
      </s:c>
      <s:c r="X326" s="85" t="str">
        <s:f>IF(B326="","",IF(W326&lt;'04_Настройки'!$B$26,"",ROUND((IF(ISBLANK(T326),0,T326*'04_Настройки'!$B$16)+IF(ISBLANK(U326),0,U326*'04_Настройки'!$B$17)+IF(ISBLANK(V326),0,V326*'04_Настройки'!$B$18)+IF(ISBLANK(M326),0,M326/5*100*'04_Настройки'!$B$19)+IF(ISBLANK(N326),0,N326/5*100*'04_Настройки'!$B$20))/(IF(ISBLANK(T326),0,'04_Настройки'!$B$16)+IF(ISBLANK(U326),0,'04_Настройки'!$B$17)+IF(ISBLANK(V326),0,'04_Настройки'!$B$18)+IF(ISBLANK(M326),0,'04_Настройки'!$B$19)+IF(ISBLANK(N326),0,'04_Настройки'!$B$20)),1)))</s:f>
        <s:v/>
      </s:c>
      <s:c r="Y326" s="77" t="str">
        <s:f>IF(B326="","",IF(ISBLANK(X326),"Недостаточно данных",IF(X326&gt;='04_Настройки'!$B$24,"Высокий",IF(X326&gt;='04_Настройки'!$B$25,"Средний","Низкий"))))</s:f>
        <s:v/>
      </s:c>
      <s:c r="Z326" s="80">
        <s:f t="shared" si="8"/>
        <s:v>316</s:v>
      </s:c>
      <s:c r="AA326" s="93" t="str">
        <s:f>IF(B326="","",IF(S326&gt;1,"Проверить и объединить дубли",IF(W326&lt;'04_Настройки'!$B$26,"Дополнить исходные данные",IF(AND(M326&lt;&gt;"",M326&lt;=2),"Проверить соответствие запросу и бизнесу",IF(AND(G326&lt;&gt;"",G326&lt;=IF(J326="",'04_Настройки'!$B$14,J326)),"Удерживать позицию и обновлять контент",IF(Y326="Высокий",IF(O326="","Создать или назначить посадочную страницу","Оптимизировать страницу и усилить содержание"),IF(Y326="Средний","Включить в контент-план","Наблюдать или отложить")))))))</s:f>
        <s:v/>
      </s:c>
    </s:row>
    <s:row r="327" ht="22.5" customHeight="1">
      <s:c r="A327" s="70" t="str">
        <s:f t="shared" si="1"/>
        <s:v/>
      </s:c>
      <s:c r="B327" s="71"/>
      <s:c r="C327" s="71"/>
      <s:c r="D327" s="71"/>
      <s:c r="E327" s="95"/>
      <s:c r="F327" s="77" t="str">
        <s:f>IF(ISBLANK(E327),"",IF(E327&gt;='04_Настройки'!$B$11,"ВЧ",IF(E327&gt;='04_Настройки'!$B$12,"СЧ","НЧ")))</s:f>
      </s:c>
      <s:c r="G327" s="78"/>
      <s:c r="H327" s="78"/>
      <s:c r="I327" s="80" t="str">
        <s:f t="shared" si="2"/>
        <s:v/>
      </s:c>
      <s:c r="J327" s="78"/>
      <s:c r="K327" s="81"/>
      <s:c r="L327" s="78"/>
      <s:c r="M327" s="78"/>
      <s:c r="N327" s="78"/>
      <s:c r="O327" s="83"/>
      <s:c r="P327" s="84"/>
      <s:c r="Q327" s="84"/>
      <s:c r="R327" s="77" t="str">
        <s:f t="shared" si="3"/>
        <s:v/>
      </s:c>
      <s:c r="S327" s="85" t="str">
        <s:f t="shared" si="4"/>
        <s:v/>
      </s:c>
      <s:c r="T327" s="85" t="str">
        <s:f t="shared" si="5"/>
        <s:v/>
      </s:c>
      <s:c r="U327" s="85" t="str">
        <s:f>IF(OR(B327="",G327=""),"",ROUND(MAX(0,MIN(100,(G327-IF(J327="",'04_Настройки'!$B$14,J327))/(100-IF(J327="",'04_Настройки'!$B$14,J327))*100)),1))</s:f>
        <s:v/>
      </s:c>
      <s:c r="V327" s="85" t="str">
        <s:f t="shared" si="6"/>
        <s:v/>
      </s:c>
      <s:c r="W327" s="88" t="str">
        <s:f t="shared" si="7"/>
        <s:v/>
      </s:c>
      <s:c r="X327" s="85" t="str">
        <s:f>IF(B327="","",IF(W327&lt;'04_Настройки'!$B$26,"",ROUND((IF(ISBLANK(T327),0,T327*'04_Настройки'!$B$16)+IF(ISBLANK(U327),0,U327*'04_Настройки'!$B$17)+IF(ISBLANK(V327),0,V327*'04_Настройки'!$B$18)+IF(ISBLANK(M327),0,M327/5*100*'04_Настройки'!$B$19)+IF(ISBLANK(N327),0,N327/5*100*'04_Настройки'!$B$20))/(IF(ISBLANK(T327),0,'04_Настройки'!$B$16)+IF(ISBLANK(U327),0,'04_Настройки'!$B$17)+IF(ISBLANK(V327),0,'04_Настройки'!$B$18)+IF(ISBLANK(M327),0,'04_Настройки'!$B$19)+IF(ISBLANK(N327),0,'04_Настройки'!$B$20)),1)))</s:f>
        <s:v/>
      </s:c>
      <s:c r="Y327" s="77" t="str">
        <s:f>IF(B327="","",IF(ISBLANK(X327),"Недостаточно данных",IF(X327&gt;='04_Настройки'!$B$24,"Высокий",IF(X327&gt;='04_Настройки'!$B$25,"Средний","Низкий"))))</s:f>
        <s:v/>
      </s:c>
      <s:c r="Z327" s="80">
        <s:f t="shared" si="8"/>
        <s:v>317</s:v>
      </s:c>
      <s:c r="AA327" s="93" t="str">
        <s:f>IF(B327="","",IF(S327&gt;1,"Проверить и объединить дубли",IF(W327&lt;'04_Настройки'!$B$26,"Дополнить исходные данные",IF(AND(M327&lt;&gt;"",M327&lt;=2),"Проверить соответствие запросу и бизнесу",IF(AND(G327&lt;&gt;"",G327&lt;=IF(J327="",'04_Настройки'!$B$14,J327)),"Удерживать позицию и обновлять контент",IF(Y327="Высокий",IF(O327="","Создать или назначить посадочную страницу","Оптимизировать страницу и усилить содержание"),IF(Y327="Средний","Включить в контент-план","Наблюдать или отложить")))))))</s:f>
        <s:v/>
      </s:c>
    </s:row>
    <s:row r="328" ht="22.5" customHeight="1">
      <s:c r="A328" s="70" t="str">
        <s:f t="shared" si="1"/>
        <s:v/>
      </s:c>
      <s:c r="B328" s="71"/>
      <s:c r="C328" s="71"/>
      <s:c r="D328" s="71"/>
      <s:c r="E328" s="95"/>
      <s:c r="F328" s="77" t="str">
        <s:f>IF(ISBLANK(E328),"",IF(E328&gt;='04_Настройки'!$B$11,"ВЧ",IF(E328&gt;='04_Настройки'!$B$12,"СЧ","НЧ")))</s:f>
      </s:c>
      <s:c r="G328" s="78"/>
      <s:c r="H328" s="78"/>
      <s:c r="I328" s="80" t="str">
        <s:f t="shared" si="2"/>
        <s:v/>
      </s:c>
      <s:c r="J328" s="78"/>
      <s:c r="K328" s="81"/>
      <s:c r="L328" s="78"/>
      <s:c r="M328" s="78"/>
      <s:c r="N328" s="78"/>
      <s:c r="O328" s="83"/>
      <s:c r="P328" s="84"/>
      <s:c r="Q328" s="84"/>
      <s:c r="R328" s="77" t="str">
        <s:f t="shared" si="3"/>
        <s:v/>
      </s:c>
      <s:c r="S328" s="85" t="str">
        <s:f t="shared" si="4"/>
        <s:v/>
      </s:c>
      <s:c r="T328" s="85" t="str">
        <s:f t="shared" si="5"/>
        <s:v/>
      </s:c>
      <s:c r="U328" s="85" t="str">
        <s:f>IF(OR(B328="",G328=""),"",ROUND(MAX(0,MIN(100,(G328-IF(J328="",'04_Настройки'!$B$14,J328))/(100-IF(J328="",'04_Настройки'!$B$14,J328))*100)),1))</s:f>
        <s:v/>
      </s:c>
      <s:c r="V328" s="85" t="str">
        <s:f t="shared" si="6"/>
        <s:v/>
      </s:c>
      <s:c r="W328" s="88" t="str">
        <s:f t="shared" si="7"/>
        <s:v/>
      </s:c>
      <s:c r="X328" s="85" t="str">
        <s:f>IF(B328="","",IF(W328&lt;'04_Настройки'!$B$26,"",ROUND((IF(ISBLANK(T328),0,T328*'04_Настройки'!$B$16)+IF(ISBLANK(U328),0,U328*'04_Настройки'!$B$17)+IF(ISBLANK(V328),0,V328*'04_Настройки'!$B$18)+IF(ISBLANK(M328),0,M328/5*100*'04_Настройки'!$B$19)+IF(ISBLANK(N328),0,N328/5*100*'04_Настройки'!$B$20))/(IF(ISBLANK(T328),0,'04_Настройки'!$B$16)+IF(ISBLANK(U328),0,'04_Настройки'!$B$17)+IF(ISBLANK(V328),0,'04_Настройки'!$B$18)+IF(ISBLANK(M328),0,'04_Настройки'!$B$19)+IF(ISBLANK(N328),0,'04_Настройки'!$B$20)),1)))</s:f>
        <s:v/>
      </s:c>
      <s:c r="Y328" s="77" t="str">
        <s:f>IF(B328="","",IF(ISBLANK(X328),"Недостаточно данных",IF(X328&gt;='04_Настройки'!$B$24,"Высокий",IF(X328&gt;='04_Настройки'!$B$25,"Средний","Низкий"))))</s:f>
        <s:v/>
      </s:c>
      <s:c r="Z328" s="80">
        <s:f t="shared" si="8"/>
        <s:v>318</s:v>
      </s:c>
      <s:c r="AA328" s="93" t="str">
        <s:f>IF(B328="","",IF(S328&gt;1,"Проверить и объединить дубли",IF(W328&lt;'04_Настройки'!$B$26,"Дополнить исходные данные",IF(AND(M328&lt;&gt;"",M328&lt;=2),"Проверить соответствие запросу и бизнесу",IF(AND(G328&lt;&gt;"",G328&lt;=IF(J328="",'04_Настройки'!$B$14,J328)),"Удерживать позицию и обновлять контент",IF(Y328="Высокий",IF(O328="","Создать или назначить посадочную страницу","Оптимизировать страницу и усилить содержание"),IF(Y328="Средний","Включить в контент-план","Наблюдать или отложить")))))))</s:f>
        <s:v/>
      </s:c>
    </s:row>
    <s:row r="329" ht="22.5" customHeight="1">
      <s:c r="A329" s="70" t="str">
        <s:f t="shared" si="1"/>
        <s:v/>
      </s:c>
      <s:c r="B329" s="71"/>
      <s:c r="C329" s="71"/>
      <s:c r="D329" s="71"/>
      <s:c r="E329" s="95"/>
      <s:c r="F329" s="77" t="str">
        <s:f>IF(ISBLANK(E329),"",IF(E329&gt;='04_Настройки'!$B$11,"ВЧ",IF(E329&gt;='04_Настройки'!$B$12,"СЧ","НЧ")))</s:f>
      </s:c>
      <s:c r="G329" s="78"/>
      <s:c r="H329" s="78"/>
      <s:c r="I329" s="80" t="str">
        <s:f t="shared" si="2"/>
        <s:v/>
      </s:c>
      <s:c r="J329" s="78"/>
      <s:c r="K329" s="81"/>
      <s:c r="L329" s="78"/>
      <s:c r="M329" s="78"/>
      <s:c r="N329" s="78"/>
      <s:c r="O329" s="83"/>
      <s:c r="P329" s="84"/>
      <s:c r="Q329" s="84"/>
      <s:c r="R329" s="77" t="str">
        <s:f t="shared" si="3"/>
        <s:v/>
      </s:c>
      <s:c r="S329" s="85" t="str">
        <s:f t="shared" si="4"/>
        <s:v/>
      </s:c>
      <s:c r="T329" s="85" t="str">
        <s:f t="shared" si="5"/>
        <s:v/>
      </s:c>
      <s:c r="U329" s="85" t="str">
        <s:f>IF(OR(B329="",G329=""),"",ROUND(MAX(0,MIN(100,(G329-IF(J329="",'04_Настройки'!$B$14,J329))/(100-IF(J329="",'04_Настройки'!$B$14,J329))*100)),1))</s:f>
        <s:v/>
      </s:c>
      <s:c r="V329" s="85" t="str">
        <s:f t="shared" si="6"/>
        <s:v/>
      </s:c>
      <s:c r="W329" s="88" t="str">
        <s:f t="shared" si="7"/>
        <s:v/>
      </s:c>
      <s:c r="X329" s="85" t="str">
        <s:f>IF(B329="","",IF(W329&lt;'04_Настройки'!$B$26,"",ROUND((IF(ISBLANK(T329),0,T329*'04_Настройки'!$B$16)+IF(ISBLANK(U329),0,U329*'04_Настройки'!$B$17)+IF(ISBLANK(V329),0,V329*'04_Настройки'!$B$18)+IF(ISBLANK(M329),0,M329/5*100*'04_Настройки'!$B$19)+IF(ISBLANK(N329),0,N329/5*100*'04_Настройки'!$B$20))/(IF(ISBLANK(T329),0,'04_Настройки'!$B$16)+IF(ISBLANK(U329),0,'04_Настройки'!$B$17)+IF(ISBLANK(V329),0,'04_Настройки'!$B$18)+IF(ISBLANK(M329),0,'04_Настройки'!$B$19)+IF(ISBLANK(N329),0,'04_Настройки'!$B$20)),1)))</s:f>
        <s:v/>
      </s:c>
      <s:c r="Y329" s="77" t="str">
        <s:f>IF(B329="","",IF(ISBLANK(X329),"Недостаточно данных",IF(X329&gt;='04_Настройки'!$B$24,"Высокий",IF(X329&gt;='04_Настройки'!$B$25,"Средний","Низкий"))))</s:f>
        <s:v/>
      </s:c>
      <s:c r="Z329" s="80">
        <s:f t="shared" si="8"/>
        <s:v>319</s:v>
      </s:c>
      <s:c r="AA329" s="93" t="str">
        <s:f>IF(B329="","",IF(S329&gt;1,"Проверить и объединить дубли",IF(W329&lt;'04_Настройки'!$B$26,"Дополнить исходные данные",IF(AND(M329&lt;&gt;"",M329&lt;=2),"Проверить соответствие запросу и бизнесу",IF(AND(G329&lt;&gt;"",G329&lt;=IF(J329="",'04_Настройки'!$B$14,J329)),"Удерживать позицию и обновлять контент",IF(Y329="Высокий",IF(O329="","Создать или назначить посадочную страницу","Оптимизировать страницу и усилить содержание"),IF(Y329="Средний","Включить в контент-план","Наблюдать или отложить")))))))</s:f>
        <s:v/>
      </s:c>
    </s:row>
    <s:row r="330" ht="22.5" customHeight="1">
      <s:c r="A330" s="70" t="str">
        <s:f t="shared" si="1"/>
        <s:v/>
      </s:c>
      <s:c r="B330" s="71"/>
      <s:c r="C330" s="71"/>
      <s:c r="D330" s="71"/>
      <s:c r="E330" s="95"/>
      <s:c r="F330" s="77" t="str">
        <s:f>IF(ISBLANK(E330),"",IF(E330&gt;='04_Настройки'!$B$11,"ВЧ",IF(E330&gt;='04_Настройки'!$B$12,"СЧ","НЧ")))</s:f>
      </s:c>
      <s:c r="G330" s="78"/>
      <s:c r="H330" s="78"/>
      <s:c r="I330" s="80" t="str">
        <s:f t="shared" si="2"/>
        <s:v/>
      </s:c>
      <s:c r="J330" s="78"/>
      <s:c r="K330" s="81"/>
      <s:c r="L330" s="78"/>
      <s:c r="M330" s="78"/>
      <s:c r="N330" s="78"/>
      <s:c r="O330" s="83"/>
      <s:c r="P330" s="84"/>
      <s:c r="Q330" s="84"/>
      <s:c r="R330" s="77" t="str">
        <s:f t="shared" si="3"/>
        <s:v/>
      </s:c>
      <s:c r="S330" s="85" t="str">
        <s:f t="shared" si="4"/>
        <s:v/>
      </s:c>
      <s:c r="T330" s="85" t="str">
        <s:f t="shared" si="5"/>
        <s:v/>
      </s:c>
      <s:c r="U330" s="85" t="str">
        <s:f>IF(OR(B330="",G330=""),"",ROUND(MAX(0,MIN(100,(G330-IF(J330="",'04_Настройки'!$B$14,J330))/(100-IF(J330="",'04_Настройки'!$B$14,J330))*100)),1))</s:f>
        <s:v/>
      </s:c>
      <s:c r="V330" s="85" t="str">
        <s:f t="shared" si="6"/>
        <s:v/>
      </s:c>
      <s:c r="W330" s="88" t="str">
        <s:f t="shared" si="7"/>
        <s:v/>
      </s:c>
      <s:c r="X330" s="85" t="str">
        <s:f>IF(B330="","",IF(W330&lt;'04_Настройки'!$B$26,"",ROUND((IF(ISBLANK(T330),0,T330*'04_Настройки'!$B$16)+IF(ISBLANK(U330),0,U330*'04_Настройки'!$B$17)+IF(ISBLANK(V330),0,V330*'04_Настройки'!$B$18)+IF(ISBLANK(M330),0,M330/5*100*'04_Настройки'!$B$19)+IF(ISBLANK(N330),0,N330/5*100*'04_Настройки'!$B$20))/(IF(ISBLANK(T330),0,'04_Настройки'!$B$16)+IF(ISBLANK(U330),0,'04_Настройки'!$B$17)+IF(ISBLANK(V330),0,'04_Настройки'!$B$18)+IF(ISBLANK(M330),0,'04_Настройки'!$B$19)+IF(ISBLANK(N330),0,'04_Настройки'!$B$20)),1)))</s:f>
        <s:v/>
      </s:c>
      <s:c r="Y330" s="77" t="str">
        <s:f>IF(B330="","",IF(ISBLANK(X330),"Недостаточно данных",IF(X330&gt;='04_Настройки'!$B$24,"Высокий",IF(X330&gt;='04_Настройки'!$B$25,"Средний","Низкий"))))</s:f>
        <s:v/>
      </s:c>
      <s:c r="Z330" s="80">
        <s:f t="shared" si="8"/>
        <s:v>320</s:v>
      </s:c>
      <s:c r="AA330" s="93" t="str">
        <s:f>IF(B330="","",IF(S330&gt;1,"Проверить и объединить дубли",IF(W330&lt;'04_Настройки'!$B$26,"Дополнить исходные данные",IF(AND(M330&lt;&gt;"",M330&lt;=2),"Проверить соответствие запросу и бизнесу",IF(AND(G330&lt;&gt;"",G330&lt;=IF(J330="",'04_Настройки'!$B$14,J330)),"Удерживать позицию и обновлять контент",IF(Y330="Высокий",IF(O330="","Создать или назначить посадочную страницу","Оптимизировать страницу и усилить содержание"),IF(Y330="Средний","Включить в контент-план","Наблюдать или отложить")))))))</s:f>
        <s:v/>
      </s:c>
    </s:row>
    <s:row r="331" ht="22.5" customHeight="1">
      <s:c r="A331" s="70" t="str">
        <s:f t="shared" si="1"/>
        <s:v/>
      </s:c>
      <s:c r="B331" s="71"/>
      <s:c r="C331" s="71"/>
      <s:c r="D331" s="71"/>
      <s:c r="E331" s="95"/>
      <s:c r="F331" s="77" t="str">
        <s:f>IF(ISBLANK(E331),"",IF(E331&gt;='04_Настройки'!$B$11,"ВЧ",IF(E331&gt;='04_Настройки'!$B$12,"СЧ","НЧ")))</s:f>
      </s:c>
      <s:c r="G331" s="78"/>
      <s:c r="H331" s="78"/>
      <s:c r="I331" s="80" t="str">
        <s:f t="shared" si="2"/>
        <s:v/>
      </s:c>
      <s:c r="J331" s="78"/>
      <s:c r="K331" s="81"/>
      <s:c r="L331" s="78"/>
      <s:c r="M331" s="78"/>
      <s:c r="N331" s="78"/>
      <s:c r="O331" s="83"/>
      <s:c r="P331" s="84"/>
      <s:c r="Q331" s="84"/>
      <s:c r="R331" s="77" t="str">
        <s:f t="shared" si="3"/>
        <s:v/>
      </s:c>
      <s:c r="S331" s="85" t="str">
        <s:f t="shared" si="4"/>
        <s:v/>
      </s:c>
      <s:c r="T331" s="85" t="str">
        <s:f t="shared" si="5"/>
        <s:v/>
      </s:c>
      <s:c r="U331" s="85" t="str">
        <s:f>IF(OR(B331="",G331=""),"",ROUND(MAX(0,MIN(100,(G331-IF(J331="",'04_Настройки'!$B$14,J331))/(100-IF(J331="",'04_Настройки'!$B$14,J331))*100)),1))</s:f>
        <s:v/>
      </s:c>
      <s:c r="V331" s="85" t="str">
        <s:f t="shared" si="6"/>
        <s:v/>
      </s:c>
      <s:c r="W331" s="88" t="str">
        <s:f t="shared" si="7"/>
        <s:v/>
      </s:c>
      <s:c r="X331" s="85" t="str">
        <s:f>IF(B331="","",IF(W331&lt;'04_Настройки'!$B$26,"",ROUND((IF(ISBLANK(T331),0,T331*'04_Настройки'!$B$16)+IF(ISBLANK(U331),0,U331*'04_Настройки'!$B$17)+IF(ISBLANK(V331),0,V331*'04_Настройки'!$B$18)+IF(ISBLANK(M331),0,M331/5*100*'04_Настройки'!$B$19)+IF(ISBLANK(N331),0,N331/5*100*'04_Настройки'!$B$20))/(IF(ISBLANK(T331),0,'04_Настройки'!$B$16)+IF(ISBLANK(U331),0,'04_Настройки'!$B$17)+IF(ISBLANK(V331),0,'04_Настройки'!$B$18)+IF(ISBLANK(M331),0,'04_Настройки'!$B$19)+IF(ISBLANK(N331),0,'04_Настройки'!$B$20)),1)))</s:f>
        <s:v/>
      </s:c>
      <s:c r="Y331" s="77" t="str">
        <s:f>IF(B331="","",IF(ISBLANK(X331),"Недостаточно данных",IF(X331&gt;='04_Настройки'!$B$24,"Высокий",IF(X331&gt;='04_Настройки'!$B$25,"Средний","Низкий"))))</s:f>
        <s:v/>
      </s:c>
      <s:c r="Z331" s="80">
        <s:f t="shared" si="8"/>
        <s:v>321</s:v>
      </s:c>
      <s:c r="AA331" s="93" t="str">
        <s:f>IF(B331="","",IF(S331&gt;1,"Проверить и объединить дубли",IF(W331&lt;'04_Настройки'!$B$26,"Дополнить исходные данные",IF(AND(M331&lt;&gt;"",M331&lt;=2),"Проверить соответствие запросу и бизнесу",IF(AND(G331&lt;&gt;"",G331&lt;=IF(J331="",'04_Настройки'!$B$14,J331)),"Удерживать позицию и обновлять контент",IF(Y331="Высокий",IF(O331="","Создать или назначить посадочную страницу","Оптимизировать страницу и усилить содержание"),IF(Y331="Средний","Включить в контент-план","Наблюдать или отложить")))))))</s:f>
        <s:v/>
      </s:c>
    </s:row>
    <s:row r="332" ht="22.5" customHeight="1">
      <s:c r="A332" s="70" t="str">
        <s:f t="shared" si="1"/>
        <s:v/>
      </s:c>
      <s:c r="B332" s="71"/>
      <s:c r="C332" s="71"/>
      <s:c r="D332" s="71"/>
      <s:c r="E332" s="95"/>
      <s:c r="F332" s="77" t="str">
        <s:f>IF(ISBLANK(E332),"",IF(E332&gt;='04_Настройки'!$B$11,"ВЧ",IF(E332&gt;='04_Настройки'!$B$12,"СЧ","НЧ")))</s:f>
      </s:c>
      <s:c r="G332" s="78"/>
      <s:c r="H332" s="78"/>
      <s:c r="I332" s="80" t="str">
        <s:f t="shared" si="2"/>
        <s:v/>
      </s:c>
      <s:c r="J332" s="78"/>
      <s:c r="K332" s="81"/>
      <s:c r="L332" s="78"/>
      <s:c r="M332" s="78"/>
      <s:c r="N332" s="78"/>
      <s:c r="O332" s="83"/>
      <s:c r="P332" s="84"/>
      <s:c r="Q332" s="84"/>
      <s:c r="R332" s="77" t="str">
        <s:f t="shared" si="3"/>
        <s:v/>
      </s:c>
      <s:c r="S332" s="85" t="str">
        <s:f t="shared" si="4"/>
        <s:v/>
      </s:c>
      <s:c r="T332" s="85" t="str">
        <s:f t="shared" si="5"/>
        <s:v/>
      </s:c>
      <s:c r="U332" s="85" t="str">
        <s:f>IF(OR(B332="",G332=""),"",ROUND(MAX(0,MIN(100,(G332-IF(J332="",'04_Настройки'!$B$14,J332))/(100-IF(J332="",'04_Настройки'!$B$14,J332))*100)),1))</s:f>
        <s:v/>
      </s:c>
      <s:c r="V332" s="85" t="str">
        <s:f t="shared" si="6"/>
        <s:v/>
      </s:c>
      <s:c r="W332" s="88" t="str">
        <s:f t="shared" si="7"/>
        <s:v/>
      </s:c>
      <s:c r="X332" s="85" t="str">
        <s:f>IF(B332="","",IF(W332&lt;'04_Настройки'!$B$26,"",ROUND((IF(ISBLANK(T332),0,T332*'04_Настройки'!$B$16)+IF(ISBLANK(U332),0,U332*'04_Настройки'!$B$17)+IF(ISBLANK(V332),0,V332*'04_Настройки'!$B$18)+IF(ISBLANK(M332),0,M332/5*100*'04_Настройки'!$B$19)+IF(ISBLANK(N332),0,N332/5*100*'04_Настройки'!$B$20))/(IF(ISBLANK(T332),0,'04_Настройки'!$B$16)+IF(ISBLANK(U332),0,'04_Настройки'!$B$17)+IF(ISBLANK(V332),0,'04_Настройки'!$B$18)+IF(ISBLANK(M332),0,'04_Настройки'!$B$19)+IF(ISBLANK(N332),0,'04_Настройки'!$B$20)),1)))</s:f>
        <s:v/>
      </s:c>
      <s:c r="Y332" s="77" t="str">
        <s:f>IF(B332="","",IF(ISBLANK(X332),"Недостаточно данных",IF(X332&gt;='04_Настройки'!$B$24,"Высокий",IF(X332&gt;='04_Настройки'!$B$25,"Средний","Низкий"))))</s:f>
        <s:v/>
      </s:c>
      <s:c r="Z332" s="80">
        <s:f t="shared" si="8"/>
        <s:v>322</s:v>
      </s:c>
      <s:c r="AA332" s="93" t="str">
        <s:f>IF(B332="","",IF(S332&gt;1,"Проверить и объединить дубли",IF(W332&lt;'04_Настройки'!$B$26,"Дополнить исходные данные",IF(AND(M332&lt;&gt;"",M332&lt;=2),"Проверить соответствие запросу и бизнесу",IF(AND(G332&lt;&gt;"",G332&lt;=IF(J332="",'04_Настройки'!$B$14,J332)),"Удерживать позицию и обновлять контент",IF(Y332="Высокий",IF(O332="","Создать или назначить посадочную страницу","Оптимизировать страницу и усилить содержание"),IF(Y332="Средний","Включить в контент-план","Наблюдать или отложить")))))))</s:f>
        <s:v/>
      </s:c>
    </s:row>
    <s:row r="333" ht="22.5" customHeight="1">
      <s:c r="A333" s="70" t="str">
        <s:f t="shared" si="1"/>
        <s:v/>
      </s:c>
      <s:c r="B333" s="71"/>
      <s:c r="C333" s="71"/>
      <s:c r="D333" s="71"/>
      <s:c r="E333" s="95"/>
      <s:c r="F333" s="77" t="str">
        <s:f>IF(ISBLANK(E333),"",IF(E333&gt;='04_Настройки'!$B$11,"ВЧ",IF(E333&gt;='04_Настройки'!$B$12,"СЧ","НЧ")))</s:f>
      </s:c>
      <s:c r="G333" s="78"/>
      <s:c r="H333" s="78"/>
      <s:c r="I333" s="80" t="str">
        <s:f t="shared" si="2"/>
        <s:v/>
      </s:c>
      <s:c r="J333" s="78"/>
      <s:c r="K333" s="81"/>
      <s:c r="L333" s="78"/>
      <s:c r="M333" s="78"/>
      <s:c r="N333" s="78"/>
      <s:c r="O333" s="83"/>
      <s:c r="P333" s="84"/>
      <s:c r="Q333" s="84"/>
      <s:c r="R333" s="77" t="str">
        <s:f t="shared" si="3"/>
        <s:v/>
      </s:c>
      <s:c r="S333" s="85" t="str">
        <s:f t="shared" si="4"/>
        <s:v/>
      </s:c>
      <s:c r="T333" s="85" t="str">
        <s:f t="shared" si="5"/>
        <s:v/>
      </s:c>
      <s:c r="U333" s="85" t="str">
        <s:f>IF(OR(B333="",G333=""),"",ROUND(MAX(0,MIN(100,(G333-IF(J333="",'04_Настройки'!$B$14,J333))/(100-IF(J333="",'04_Настройки'!$B$14,J333))*100)),1))</s:f>
        <s:v/>
      </s:c>
      <s:c r="V333" s="85" t="str">
        <s:f t="shared" si="6"/>
        <s:v/>
      </s:c>
      <s:c r="W333" s="88" t="str">
        <s:f t="shared" si="7"/>
        <s:v/>
      </s:c>
      <s:c r="X333" s="85" t="str">
        <s:f>IF(B333="","",IF(W333&lt;'04_Настройки'!$B$26,"",ROUND((IF(ISBLANK(T333),0,T333*'04_Настройки'!$B$16)+IF(ISBLANK(U333),0,U333*'04_Настройки'!$B$17)+IF(ISBLANK(V333),0,V333*'04_Настройки'!$B$18)+IF(ISBLANK(M333),0,M333/5*100*'04_Настройки'!$B$19)+IF(ISBLANK(N333),0,N333/5*100*'04_Настройки'!$B$20))/(IF(ISBLANK(T333),0,'04_Настройки'!$B$16)+IF(ISBLANK(U333),0,'04_Настройки'!$B$17)+IF(ISBLANK(V333),0,'04_Настройки'!$B$18)+IF(ISBLANK(M333),0,'04_Настройки'!$B$19)+IF(ISBLANK(N333),0,'04_Настройки'!$B$20)),1)))</s:f>
        <s:v/>
      </s:c>
      <s:c r="Y333" s="77" t="str">
        <s:f>IF(B333="","",IF(ISBLANK(X333),"Недостаточно данных",IF(X333&gt;='04_Настройки'!$B$24,"Высокий",IF(X333&gt;='04_Настройки'!$B$25,"Средний","Низкий"))))</s:f>
        <s:v/>
      </s:c>
      <s:c r="Z333" s="80">
        <s:f t="shared" si="8"/>
        <s:v>323</s:v>
      </s:c>
      <s:c r="AA333" s="93" t="str">
        <s:f>IF(B333="","",IF(S333&gt;1,"Проверить и объединить дубли",IF(W333&lt;'04_Настройки'!$B$26,"Дополнить исходные данные",IF(AND(M333&lt;&gt;"",M333&lt;=2),"Проверить соответствие запросу и бизнесу",IF(AND(G333&lt;&gt;"",G333&lt;=IF(J333="",'04_Настройки'!$B$14,J333)),"Удерживать позицию и обновлять контент",IF(Y333="Высокий",IF(O333="","Создать или назначить посадочную страницу","Оптимизировать страницу и усилить содержание"),IF(Y333="Средний","Включить в контент-план","Наблюдать или отложить")))))))</s:f>
        <s:v/>
      </s:c>
    </s:row>
    <s:row r="334" ht="22.5" customHeight="1">
      <s:c r="A334" s="70" t="str">
        <s:f t="shared" si="1"/>
        <s:v/>
      </s:c>
      <s:c r="B334" s="71"/>
      <s:c r="C334" s="71"/>
      <s:c r="D334" s="71"/>
      <s:c r="E334" s="95"/>
      <s:c r="F334" s="77" t="str">
        <s:f>IF(ISBLANK(E334),"",IF(E334&gt;='04_Настройки'!$B$11,"ВЧ",IF(E334&gt;='04_Настройки'!$B$12,"СЧ","НЧ")))</s:f>
      </s:c>
      <s:c r="G334" s="78"/>
      <s:c r="H334" s="78"/>
      <s:c r="I334" s="80" t="str">
        <s:f t="shared" si="2"/>
        <s:v/>
      </s:c>
      <s:c r="J334" s="78"/>
      <s:c r="K334" s="81"/>
      <s:c r="L334" s="78"/>
      <s:c r="M334" s="78"/>
      <s:c r="N334" s="78"/>
      <s:c r="O334" s="83"/>
      <s:c r="P334" s="84"/>
      <s:c r="Q334" s="84"/>
      <s:c r="R334" s="77" t="str">
        <s:f t="shared" si="3"/>
        <s:v/>
      </s:c>
      <s:c r="S334" s="85" t="str">
        <s:f t="shared" si="4"/>
        <s:v/>
      </s:c>
      <s:c r="T334" s="85" t="str">
        <s:f t="shared" si="5"/>
        <s:v/>
      </s:c>
      <s:c r="U334" s="85" t="str">
        <s:f>IF(OR(B334="",G334=""),"",ROUND(MAX(0,MIN(100,(G334-IF(J334="",'04_Настройки'!$B$14,J334))/(100-IF(J334="",'04_Настройки'!$B$14,J334))*100)),1))</s:f>
        <s:v/>
      </s:c>
      <s:c r="V334" s="85" t="str">
        <s:f t="shared" si="6"/>
        <s:v/>
      </s:c>
      <s:c r="W334" s="88" t="str">
        <s:f t="shared" si="7"/>
        <s:v/>
      </s:c>
      <s:c r="X334" s="85" t="str">
        <s:f>IF(B334="","",IF(W334&lt;'04_Настройки'!$B$26,"",ROUND((IF(ISBLANK(T334),0,T334*'04_Настройки'!$B$16)+IF(ISBLANK(U334),0,U334*'04_Настройки'!$B$17)+IF(ISBLANK(V334),0,V334*'04_Настройки'!$B$18)+IF(ISBLANK(M334),0,M334/5*100*'04_Настройки'!$B$19)+IF(ISBLANK(N334),0,N334/5*100*'04_Настройки'!$B$20))/(IF(ISBLANK(T334),0,'04_Настройки'!$B$16)+IF(ISBLANK(U334),0,'04_Настройки'!$B$17)+IF(ISBLANK(V334),0,'04_Настройки'!$B$18)+IF(ISBLANK(M334),0,'04_Настройки'!$B$19)+IF(ISBLANK(N334),0,'04_Настройки'!$B$20)),1)))</s:f>
        <s:v/>
      </s:c>
      <s:c r="Y334" s="77" t="str">
        <s:f>IF(B334="","",IF(ISBLANK(X334),"Недостаточно данных",IF(X334&gt;='04_Настройки'!$B$24,"Высокий",IF(X334&gt;='04_Настройки'!$B$25,"Средний","Низкий"))))</s:f>
        <s:v/>
      </s:c>
      <s:c r="Z334" s="80">
        <s:f t="shared" si="8"/>
        <s:v>324</s:v>
      </s:c>
      <s:c r="AA334" s="93" t="str">
        <s:f>IF(B334="","",IF(S334&gt;1,"Проверить и объединить дубли",IF(W334&lt;'04_Настройки'!$B$26,"Дополнить исходные данные",IF(AND(M334&lt;&gt;"",M334&lt;=2),"Проверить соответствие запросу и бизнесу",IF(AND(G334&lt;&gt;"",G334&lt;=IF(J334="",'04_Настройки'!$B$14,J334)),"Удерживать позицию и обновлять контент",IF(Y334="Высокий",IF(O334="","Создать или назначить посадочную страницу","Оптимизировать страницу и усилить содержание"),IF(Y334="Средний","Включить в контент-план","Наблюдать или отложить")))))))</s:f>
        <s:v/>
      </s:c>
    </s:row>
    <s:row r="335" ht="22.5" customHeight="1">
      <s:c r="A335" s="70" t="str">
        <s:f t="shared" si="1"/>
        <s:v/>
      </s:c>
      <s:c r="B335" s="71"/>
      <s:c r="C335" s="71"/>
      <s:c r="D335" s="71"/>
      <s:c r="E335" s="95"/>
      <s:c r="F335" s="77" t="str">
        <s:f>IF(ISBLANK(E335),"",IF(E335&gt;='04_Настройки'!$B$11,"ВЧ",IF(E335&gt;='04_Настройки'!$B$12,"СЧ","НЧ")))</s:f>
      </s:c>
      <s:c r="G335" s="78"/>
      <s:c r="H335" s="78"/>
      <s:c r="I335" s="80" t="str">
        <s:f t="shared" si="2"/>
        <s:v/>
      </s:c>
      <s:c r="J335" s="78"/>
      <s:c r="K335" s="81"/>
      <s:c r="L335" s="78"/>
      <s:c r="M335" s="78"/>
      <s:c r="N335" s="78"/>
      <s:c r="O335" s="83"/>
      <s:c r="P335" s="84"/>
      <s:c r="Q335" s="84"/>
      <s:c r="R335" s="77" t="str">
        <s:f t="shared" si="3"/>
        <s:v/>
      </s:c>
      <s:c r="S335" s="85" t="str">
        <s:f t="shared" si="4"/>
        <s:v/>
      </s:c>
      <s:c r="T335" s="85" t="str">
        <s:f t="shared" si="5"/>
        <s:v/>
      </s:c>
      <s:c r="U335" s="85" t="str">
        <s:f>IF(OR(B335="",G335=""),"",ROUND(MAX(0,MIN(100,(G335-IF(J335="",'04_Настройки'!$B$14,J335))/(100-IF(J335="",'04_Настройки'!$B$14,J335))*100)),1))</s:f>
        <s:v/>
      </s:c>
      <s:c r="V335" s="85" t="str">
        <s:f t="shared" si="6"/>
        <s:v/>
      </s:c>
      <s:c r="W335" s="88" t="str">
        <s:f t="shared" si="7"/>
        <s:v/>
      </s:c>
      <s:c r="X335" s="85" t="str">
        <s:f>IF(B335="","",IF(W335&lt;'04_Настройки'!$B$26,"",ROUND((IF(ISBLANK(T335),0,T335*'04_Настройки'!$B$16)+IF(ISBLANK(U335),0,U335*'04_Настройки'!$B$17)+IF(ISBLANK(V335),0,V335*'04_Настройки'!$B$18)+IF(ISBLANK(M335),0,M335/5*100*'04_Настройки'!$B$19)+IF(ISBLANK(N335),0,N335/5*100*'04_Настройки'!$B$20))/(IF(ISBLANK(T335),0,'04_Настройки'!$B$16)+IF(ISBLANK(U335),0,'04_Настройки'!$B$17)+IF(ISBLANK(V335),0,'04_Настройки'!$B$18)+IF(ISBLANK(M335),0,'04_Настройки'!$B$19)+IF(ISBLANK(N335),0,'04_Настройки'!$B$20)),1)))</s:f>
        <s:v/>
      </s:c>
      <s:c r="Y335" s="77" t="str">
        <s:f>IF(B335="","",IF(ISBLANK(X335),"Недостаточно данных",IF(X335&gt;='04_Настройки'!$B$24,"Высокий",IF(X335&gt;='04_Настройки'!$B$25,"Средний","Низкий"))))</s:f>
        <s:v/>
      </s:c>
      <s:c r="Z335" s="80">
        <s:f t="shared" si="8"/>
        <s:v>325</s:v>
      </s:c>
      <s:c r="AA335" s="93" t="str">
        <s:f>IF(B335="","",IF(S335&gt;1,"Проверить и объединить дубли",IF(W335&lt;'04_Настройки'!$B$26,"Дополнить исходные данные",IF(AND(M335&lt;&gt;"",M335&lt;=2),"Проверить соответствие запросу и бизнесу",IF(AND(G335&lt;&gt;"",G335&lt;=IF(J335="",'04_Настройки'!$B$14,J335)),"Удерживать позицию и обновлять контент",IF(Y335="Высокий",IF(O335="","Создать или назначить посадочную страницу","Оптимизировать страницу и усилить содержание"),IF(Y335="Средний","Включить в контент-план","Наблюдать или отложить")))))))</s:f>
        <s:v/>
      </s:c>
    </s:row>
    <s:row r="336" ht="22.5" customHeight="1">
      <s:c r="A336" s="70" t="str">
        <s:f t="shared" si="1"/>
        <s:v/>
      </s:c>
      <s:c r="B336" s="71"/>
      <s:c r="C336" s="71"/>
      <s:c r="D336" s="71"/>
      <s:c r="E336" s="95"/>
      <s:c r="F336" s="77" t="str">
        <s:f>IF(ISBLANK(E336),"",IF(E336&gt;='04_Настройки'!$B$11,"ВЧ",IF(E336&gt;='04_Настройки'!$B$12,"СЧ","НЧ")))</s:f>
      </s:c>
      <s:c r="G336" s="78"/>
      <s:c r="H336" s="78"/>
      <s:c r="I336" s="80" t="str">
        <s:f t="shared" si="2"/>
        <s:v/>
      </s:c>
      <s:c r="J336" s="78"/>
      <s:c r="K336" s="81"/>
      <s:c r="L336" s="78"/>
      <s:c r="M336" s="78"/>
      <s:c r="N336" s="78"/>
      <s:c r="O336" s="83"/>
      <s:c r="P336" s="84"/>
      <s:c r="Q336" s="84"/>
      <s:c r="R336" s="77" t="str">
        <s:f t="shared" si="3"/>
        <s:v/>
      </s:c>
      <s:c r="S336" s="85" t="str">
        <s:f t="shared" si="4"/>
        <s:v/>
      </s:c>
      <s:c r="T336" s="85" t="str">
        <s:f t="shared" si="5"/>
        <s:v/>
      </s:c>
      <s:c r="U336" s="85" t="str">
        <s:f>IF(OR(B336="",G336=""),"",ROUND(MAX(0,MIN(100,(G336-IF(J336="",'04_Настройки'!$B$14,J336))/(100-IF(J336="",'04_Настройки'!$B$14,J336))*100)),1))</s:f>
        <s:v/>
      </s:c>
      <s:c r="V336" s="85" t="str">
        <s:f t="shared" si="6"/>
        <s:v/>
      </s:c>
      <s:c r="W336" s="88" t="str">
        <s:f t="shared" si="7"/>
        <s:v/>
      </s:c>
      <s:c r="X336" s="85" t="str">
        <s:f>IF(B336="","",IF(W336&lt;'04_Настройки'!$B$26,"",ROUND((IF(ISBLANK(T336),0,T336*'04_Настройки'!$B$16)+IF(ISBLANK(U336),0,U336*'04_Настройки'!$B$17)+IF(ISBLANK(V336),0,V336*'04_Настройки'!$B$18)+IF(ISBLANK(M336),0,M336/5*100*'04_Настройки'!$B$19)+IF(ISBLANK(N336),0,N336/5*100*'04_Настройки'!$B$20))/(IF(ISBLANK(T336),0,'04_Настройки'!$B$16)+IF(ISBLANK(U336),0,'04_Настройки'!$B$17)+IF(ISBLANK(V336),0,'04_Настройки'!$B$18)+IF(ISBLANK(M336),0,'04_Настройки'!$B$19)+IF(ISBLANK(N336),0,'04_Настройки'!$B$20)),1)))</s:f>
        <s:v/>
      </s:c>
      <s:c r="Y336" s="77" t="str">
        <s:f>IF(B336="","",IF(ISBLANK(X336),"Недостаточно данных",IF(X336&gt;='04_Настройки'!$B$24,"Высокий",IF(X336&gt;='04_Настройки'!$B$25,"Средний","Низкий"))))</s:f>
        <s:v/>
      </s:c>
      <s:c r="Z336" s="80">
        <s:f t="shared" si="8"/>
        <s:v>326</s:v>
      </s:c>
      <s:c r="AA336" s="93" t="str">
        <s:f>IF(B336="","",IF(S336&gt;1,"Проверить и объединить дубли",IF(W336&lt;'04_Настройки'!$B$26,"Дополнить исходные данные",IF(AND(M336&lt;&gt;"",M336&lt;=2),"Проверить соответствие запросу и бизнесу",IF(AND(G336&lt;&gt;"",G336&lt;=IF(J336="",'04_Настройки'!$B$14,J336)),"Удерживать позицию и обновлять контент",IF(Y336="Высокий",IF(O336="","Создать или назначить посадочную страницу","Оптимизировать страницу и усилить содержание"),IF(Y336="Средний","Включить в контент-план","Наблюдать или отложить")))))))</s:f>
        <s:v/>
      </s:c>
    </s:row>
    <s:row r="337" ht="22.5" customHeight="1">
      <s:c r="A337" s="70" t="str">
        <s:f t="shared" si="1"/>
        <s:v/>
      </s:c>
      <s:c r="B337" s="71"/>
      <s:c r="C337" s="71"/>
      <s:c r="D337" s="71"/>
      <s:c r="E337" s="95"/>
      <s:c r="F337" s="77" t="str">
        <s:f>IF(ISBLANK(E337),"",IF(E337&gt;='04_Настройки'!$B$11,"ВЧ",IF(E337&gt;='04_Настройки'!$B$12,"СЧ","НЧ")))</s:f>
      </s:c>
      <s:c r="G337" s="78"/>
      <s:c r="H337" s="78"/>
      <s:c r="I337" s="80" t="str">
        <s:f t="shared" si="2"/>
        <s:v/>
      </s:c>
      <s:c r="J337" s="78"/>
      <s:c r="K337" s="81"/>
      <s:c r="L337" s="78"/>
      <s:c r="M337" s="78"/>
      <s:c r="N337" s="78"/>
      <s:c r="O337" s="83"/>
      <s:c r="P337" s="84"/>
      <s:c r="Q337" s="84"/>
      <s:c r="R337" s="77" t="str">
        <s:f t="shared" si="3"/>
        <s:v/>
      </s:c>
      <s:c r="S337" s="85" t="str">
        <s:f t="shared" si="4"/>
        <s:v/>
      </s:c>
      <s:c r="T337" s="85" t="str">
        <s:f t="shared" si="5"/>
        <s:v/>
      </s:c>
      <s:c r="U337" s="85" t="str">
        <s:f>IF(OR(B337="",G337=""),"",ROUND(MAX(0,MIN(100,(G337-IF(J337="",'04_Настройки'!$B$14,J337))/(100-IF(J337="",'04_Настройки'!$B$14,J337))*100)),1))</s:f>
        <s:v/>
      </s:c>
      <s:c r="V337" s="85" t="str">
        <s:f t="shared" si="6"/>
        <s:v/>
      </s:c>
      <s:c r="W337" s="88" t="str">
        <s:f t="shared" si="7"/>
        <s:v/>
      </s:c>
      <s:c r="X337" s="85" t="str">
        <s:f>IF(B337="","",IF(W337&lt;'04_Настройки'!$B$26,"",ROUND((IF(ISBLANK(T337),0,T337*'04_Настройки'!$B$16)+IF(ISBLANK(U337),0,U337*'04_Настройки'!$B$17)+IF(ISBLANK(V337),0,V337*'04_Настройки'!$B$18)+IF(ISBLANK(M337),0,M337/5*100*'04_Настройки'!$B$19)+IF(ISBLANK(N337),0,N337/5*100*'04_Настройки'!$B$20))/(IF(ISBLANK(T337),0,'04_Настройки'!$B$16)+IF(ISBLANK(U337),0,'04_Настройки'!$B$17)+IF(ISBLANK(V337),0,'04_Настройки'!$B$18)+IF(ISBLANK(M337),0,'04_Настройки'!$B$19)+IF(ISBLANK(N337),0,'04_Настройки'!$B$20)),1)))</s:f>
        <s:v/>
      </s:c>
      <s:c r="Y337" s="77" t="str">
        <s:f>IF(B337="","",IF(ISBLANK(X337),"Недостаточно данных",IF(X337&gt;='04_Настройки'!$B$24,"Высокий",IF(X337&gt;='04_Настройки'!$B$25,"Средний","Низкий"))))</s:f>
        <s:v/>
      </s:c>
      <s:c r="Z337" s="80">
        <s:f t="shared" si="8"/>
        <s:v>327</s:v>
      </s:c>
      <s:c r="AA337" s="93" t="str">
        <s:f>IF(B337="","",IF(S337&gt;1,"Проверить и объединить дубли",IF(W337&lt;'04_Настройки'!$B$26,"Дополнить исходные данные",IF(AND(M337&lt;&gt;"",M337&lt;=2),"Проверить соответствие запросу и бизнесу",IF(AND(G337&lt;&gt;"",G337&lt;=IF(J337="",'04_Настройки'!$B$14,J337)),"Удерживать позицию и обновлять контент",IF(Y337="Высокий",IF(O337="","Создать или назначить посадочную страницу","Оптимизировать страницу и усилить содержание"),IF(Y337="Средний","Включить в контент-план","Наблюдать или отложить")))))))</s:f>
        <s:v/>
      </s:c>
    </s:row>
    <s:row r="338" ht="22.5" customHeight="1">
      <s:c r="A338" s="70" t="str">
        <s:f t="shared" si="1"/>
        <s:v/>
      </s:c>
      <s:c r="B338" s="71"/>
      <s:c r="C338" s="71"/>
      <s:c r="D338" s="71"/>
      <s:c r="E338" s="95"/>
      <s:c r="F338" s="77" t="str">
        <s:f>IF(ISBLANK(E338),"",IF(E338&gt;='04_Настройки'!$B$11,"ВЧ",IF(E338&gt;='04_Настройки'!$B$12,"СЧ","НЧ")))</s:f>
      </s:c>
      <s:c r="G338" s="78"/>
      <s:c r="H338" s="78"/>
      <s:c r="I338" s="80" t="str">
        <s:f t="shared" si="2"/>
        <s:v/>
      </s:c>
      <s:c r="J338" s="78"/>
      <s:c r="K338" s="81"/>
      <s:c r="L338" s="78"/>
      <s:c r="M338" s="78"/>
      <s:c r="N338" s="78"/>
      <s:c r="O338" s="83"/>
      <s:c r="P338" s="84"/>
      <s:c r="Q338" s="84"/>
      <s:c r="R338" s="77" t="str">
        <s:f t="shared" si="3"/>
        <s:v/>
      </s:c>
      <s:c r="S338" s="85" t="str">
        <s:f t="shared" si="4"/>
        <s:v/>
      </s:c>
      <s:c r="T338" s="85" t="str">
        <s:f t="shared" si="5"/>
        <s:v/>
      </s:c>
      <s:c r="U338" s="85" t="str">
        <s:f>IF(OR(B338="",G338=""),"",ROUND(MAX(0,MIN(100,(G338-IF(J338="",'04_Настройки'!$B$14,J338))/(100-IF(J338="",'04_Настройки'!$B$14,J338))*100)),1))</s:f>
        <s:v/>
      </s:c>
      <s:c r="V338" s="85" t="str">
        <s:f t="shared" si="6"/>
        <s:v/>
      </s:c>
      <s:c r="W338" s="88" t="str">
        <s:f t="shared" si="7"/>
        <s:v/>
      </s:c>
      <s:c r="X338" s="85" t="str">
        <s:f>IF(B338="","",IF(W338&lt;'04_Настройки'!$B$26,"",ROUND((IF(ISBLANK(T338),0,T338*'04_Настройки'!$B$16)+IF(ISBLANK(U338),0,U338*'04_Настройки'!$B$17)+IF(ISBLANK(V338),0,V338*'04_Настройки'!$B$18)+IF(ISBLANK(M338),0,M338/5*100*'04_Настройки'!$B$19)+IF(ISBLANK(N338),0,N338/5*100*'04_Настройки'!$B$20))/(IF(ISBLANK(T338),0,'04_Настройки'!$B$16)+IF(ISBLANK(U338),0,'04_Настройки'!$B$17)+IF(ISBLANK(V338),0,'04_Настройки'!$B$18)+IF(ISBLANK(M338),0,'04_Настройки'!$B$19)+IF(ISBLANK(N338),0,'04_Настройки'!$B$20)),1)))</s:f>
        <s:v/>
      </s:c>
      <s:c r="Y338" s="77" t="str">
        <s:f>IF(B338="","",IF(ISBLANK(X338),"Недостаточно данных",IF(X338&gt;='04_Настройки'!$B$24,"Высокий",IF(X338&gt;='04_Настройки'!$B$25,"Средний","Низкий"))))</s:f>
        <s:v/>
      </s:c>
      <s:c r="Z338" s="80">
        <s:f t="shared" si="8"/>
        <s:v>328</s:v>
      </s:c>
      <s:c r="AA338" s="93" t="str">
        <s:f>IF(B338="","",IF(S338&gt;1,"Проверить и объединить дубли",IF(W338&lt;'04_Настройки'!$B$26,"Дополнить исходные данные",IF(AND(M338&lt;&gt;"",M338&lt;=2),"Проверить соответствие запросу и бизнесу",IF(AND(G338&lt;&gt;"",G338&lt;=IF(J338="",'04_Настройки'!$B$14,J338)),"Удерживать позицию и обновлять контент",IF(Y338="Высокий",IF(O338="","Создать или назначить посадочную страницу","Оптимизировать страницу и усилить содержание"),IF(Y338="Средний","Включить в контент-план","Наблюдать или отложить")))))))</s:f>
        <s:v/>
      </s:c>
    </s:row>
    <s:row r="339" ht="22.5" customHeight="1">
      <s:c r="A339" s="70" t="str">
        <s:f t="shared" si="1"/>
        <s:v/>
      </s:c>
      <s:c r="B339" s="71"/>
      <s:c r="C339" s="71"/>
      <s:c r="D339" s="71"/>
      <s:c r="E339" s="95"/>
      <s:c r="F339" s="77" t="str">
        <s:f>IF(ISBLANK(E339),"",IF(E339&gt;='04_Настройки'!$B$11,"ВЧ",IF(E339&gt;='04_Настройки'!$B$12,"СЧ","НЧ")))</s:f>
      </s:c>
      <s:c r="G339" s="78"/>
      <s:c r="H339" s="78"/>
      <s:c r="I339" s="80" t="str">
        <s:f t="shared" si="2"/>
        <s:v/>
      </s:c>
      <s:c r="J339" s="78"/>
      <s:c r="K339" s="81"/>
      <s:c r="L339" s="78"/>
      <s:c r="M339" s="78"/>
      <s:c r="N339" s="78"/>
      <s:c r="O339" s="83"/>
      <s:c r="P339" s="84"/>
      <s:c r="Q339" s="84"/>
      <s:c r="R339" s="77" t="str">
        <s:f t="shared" si="3"/>
        <s:v/>
      </s:c>
      <s:c r="S339" s="85" t="str">
        <s:f t="shared" si="4"/>
        <s:v/>
      </s:c>
      <s:c r="T339" s="85" t="str">
        <s:f t="shared" si="5"/>
        <s:v/>
      </s:c>
      <s:c r="U339" s="85" t="str">
        <s:f>IF(OR(B339="",G339=""),"",ROUND(MAX(0,MIN(100,(G339-IF(J339="",'04_Настройки'!$B$14,J339))/(100-IF(J339="",'04_Настройки'!$B$14,J339))*100)),1))</s:f>
        <s:v/>
      </s:c>
      <s:c r="V339" s="85" t="str">
        <s:f t="shared" si="6"/>
        <s:v/>
      </s:c>
      <s:c r="W339" s="88" t="str">
        <s:f t="shared" si="7"/>
        <s:v/>
      </s:c>
      <s:c r="X339" s="85" t="str">
        <s:f>IF(B339="","",IF(W339&lt;'04_Настройки'!$B$26,"",ROUND((IF(ISBLANK(T339),0,T339*'04_Настройки'!$B$16)+IF(ISBLANK(U339),0,U339*'04_Настройки'!$B$17)+IF(ISBLANK(V339),0,V339*'04_Настройки'!$B$18)+IF(ISBLANK(M339),0,M339/5*100*'04_Настройки'!$B$19)+IF(ISBLANK(N339),0,N339/5*100*'04_Настройки'!$B$20))/(IF(ISBLANK(T339),0,'04_Настройки'!$B$16)+IF(ISBLANK(U339),0,'04_Настройки'!$B$17)+IF(ISBLANK(V339),0,'04_Настройки'!$B$18)+IF(ISBLANK(M339),0,'04_Настройки'!$B$19)+IF(ISBLANK(N339),0,'04_Настройки'!$B$20)),1)))</s:f>
        <s:v/>
      </s:c>
      <s:c r="Y339" s="77" t="str">
        <s:f>IF(B339="","",IF(ISBLANK(X339),"Недостаточно данных",IF(X339&gt;='04_Настройки'!$B$24,"Высокий",IF(X339&gt;='04_Настройки'!$B$25,"Средний","Низкий"))))</s:f>
        <s:v/>
      </s:c>
      <s:c r="Z339" s="80">
        <s:f t="shared" si="8"/>
        <s:v>329</s:v>
      </s:c>
      <s:c r="AA339" s="93" t="str">
        <s:f>IF(B339="","",IF(S339&gt;1,"Проверить и объединить дубли",IF(W339&lt;'04_Настройки'!$B$26,"Дополнить исходные данные",IF(AND(M339&lt;&gt;"",M339&lt;=2),"Проверить соответствие запросу и бизнесу",IF(AND(G339&lt;&gt;"",G339&lt;=IF(J339="",'04_Настройки'!$B$14,J339)),"Удерживать позицию и обновлять контент",IF(Y339="Высокий",IF(O339="","Создать или назначить посадочную страницу","Оптимизировать страницу и усилить содержание"),IF(Y339="Средний","Включить в контент-план","Наблюдать или отложить")))))))</s:f>
        <s:v/>
      </s:c>
    </s:row>
    <s:row r="340" ht="22.5" customHeight="1">
      <s:c r="A340" s="70" t="str">
        <s:f t="shared" si="1"/>
        <s:v/>
      </s:c>
      <s:c r="B340" s="71"/>
      <s:c r="C340" s="71"/>
      <s:c r="D340" s="71"/>
      <s:c r="E340" s="95"/>
      <s:c r="F340" s="77" t="str">
        <s:f>IF(ISBLANK(E340),"",IF(E340&gt;='04_Настройки'!$B$11,"ВЧ",IF(E340&gt;='04_Настройки'!$B$12,"СЧ","НЧ")))</s:f>
      </s:c>
      <s:c r="G340" s="78"/>
      <s:c r="H340" s="78"/>
      <s:c r="I340" s="80" t="str">
        <s:f t="shared" si="2"/>
        <s:v/>
      </s:c>
      <s:c r="J340" s="78"/>
      <s:c r="K340" s="81"/>
      <s:c r="L340" s="78"/>
      <s:c r="M340" s="78"/>
      <s:c r="N340" s="78"/>
      <s:c r="O340" s="83"/>
      <s:c r="P340" s="84"/>
      <s:c r="Q340" s="84"/>
      <s:c r="R340" s="77" t="str">
        <s:f t="shared" si="3"/>
        <s:v/>
      </s:c>
      <s:c r="S340" s="85" t="str">
        <s:f t="shared" si="4"/>
        <s:v/>
      </s:c>
      <s:c r="T340" s="85" t="str">
        <s:f t="shared" si="5"/>
        <s:v/>
      </s:c>
      <s:c r="U340" s="85" t="str">
        <s:f>IF(OR(B340="",G340=""),"",ROUND(MAX(0,MIN(100,(G340-IF(J340="",'04_Настройки'!$B$14,J340))/(100-IF(J340="",'04_Настройки'!$B$14,J340))*100)),1))</s:f>
        <s:v/>
      </s:c>
      <s:c r="V340" s="85" t="str">
        <s:f t="shared" si="6"/>
        <s:v/>
      </s:c>
      <s:c r="W340" s="88" t="str">
        <s:f t="shared" si="7"/>
        <s:v/>
      </s:c>
      <s:c r="X340" s="85" t="str">
        <s:f>IF(B340="","",IF(W340&lt;'04_Настройки'!$B$26,"",ROUND((IF(ISBLANK(T340),0,T340*'04_Настройки'!$B$16)+IF(ISBLANK(U340),0,U340*'04_Настройки'!$B$17)+IF(ISBLANK(V340),0,V340*'04_Настройки'!$B$18)+IF(ISBLANK(M340),0,M340/5*100*'04_Настройки'!$B$19)+IF(ISBLANK(N340),0,N340/5*100*'04_Настройки'!$B$20))/(IF(ISBLANK(T340),0,'04_Настройки'!$B$16)+IF(ISBLANK(U340),0,'04_Настройки'!$B$17)+IF(ISBLANK(V340),0,'04_Настройки'!$B$18)+IF(ISBLANK(M340),0,'04_Настройки'!$B$19)+IF(ISBLANK(N340),0,'04_Настройки'!$B$20)),1)))</s:f>
        <s:v/>
      </s:c>
      <s:c r="Y340" s="77" t="str">
        <s:f>IF(B340="","",IF(ISBLANK(X340),"Недостаточно данных",IF(X340&gt;='04_Настройки'!$B$24,"Высокий",IF(X340&gt;='04_Настройки'!$B$25,"Средний","Низкий"))))</s:f>
        <s:v/>
      </s:c>
      <s:c r="Z340" s="80">
        <s:f t="shared" si="8"/>
        <s:v>330</s:v>
      </s:c>
      <s:c r="AA340" s="93" t="str">
        <s:f>IF(B340="","",IF(S340&gt;1,"Проверить и объединить дубли",IF(W340&lt;'04_Настройки'!$B$26,"Дополнить исходные данные",IF(AND(M340&lt;&gt;"",M340&lt;=2),"Проверить соответствие запросу и бизнесу",IF(AND(G340&lt;&gt;"",G340&lt;=IF(J340="",'04_Настройки'!$B$14,J340)),"Удерживать позицию и обновлять контент",IF(Y340="Высокий",IF(O340="","Создать или назначить посадочную страницу","Оптимизировать страницу и усилить содержание"),IF(Y340="Средний","Включить в контент-план","Наблюдать или отложить")))))))</s:f>
        <s:v/>
      </s:c>
    </s:row>
    <s:row r="341" ht="22.5" customHeight="1">
      <s:c r="A341" s="70" t="str">
        <s:f t="shared" si="1"/>
        <s:v/>
      </s:c>
      <s:c r="B341" s="71"/>
      <s:c r="C341" s="71"/>
      <s:c r="D341" s="71"/>
      <s:c r="E341" s="95"/>
      <s:c r="F341" s="77" t="str">
        <s:f>IF(ISBLANK(E341),"",IF(E341&gt;='04_Настройки'!$B$11,"ВЧ",IF(E341&gt;='04_Настройки'!$B$12,"СЧ","НЧ")))</s:f>
      </s:c>
      <s:c r="G341" s="78"/>
      <s:c r="H341" s="78"/>
      <s:c r="I341" s="80" t="str">
        <s:f t="shared" si="2"/>
        <s:v/>
      </s:c>
      <s:c r="J341" s="78"/>
      <s:c r="K341" s="81"/>
      <s:c r="L341" s="78"/>
      <s:c r="M341" s="78"/>
      <s:c r="N341" s="78"/>
      <s:c r="O341" s="83"/>
      <s:c r="P341" s="84"/>
      <s:c r="Q341" s="84"/>
      <s:c r="R341" s="77" t="str">
        <s:f t="shared" si="3"/>
        <s:v/>
      </s:c>
      <s:c r="S341" s="85" t="str">
        <s:f t="shared" si="4"/>
        <s:v/>
      </s:c>
      <s:c r="T341" s="85" t="str">
        <s:f t="shared" si="5"/>
        <s:v/>
      </s:c>
      <s:c r="U341" s="85" t="str">
        <s:f>IF(OR(B341="",G341=""),"",ROUND(MAX(0,MIN(100,(G341-IF(J341="",'04_Настройки'!$B$14,J341))/(100-IF(J341="",'04_Настройки'!$B$14,J341))*100)),1))</s:f>
        <s:v/>
      </s:c>
      <s:c r="V341" s="85" t="str">
        <s:f t="shared" si="6"/>
        <s:v/>
      </s:c>
      <s:c r="W341" s="88" t="str">
        <s:f t="shared" si="7"/>
        <s:v/>
      </s:c>
      <s:c r="X341" s="85" t="str">
        <s:f>IF(B341="","",IF(W341&lt;'04_Настройки'!$B$26,"",ROUND((IF(ISBLANK(T341),0,T341*'04_Настройки'!$B$16)+IF(ISBLANK(U341),0,U341*'04_Настройки'!$B$17)+IF(ISBLANK(V341),0,V341*'04_Настройки'!$B$18)+IF(ISBLANK(M341),0,M341/5*100*'04_Настройки'!$B$19)+IF(ISBLANK(N341),0,N341/5*100*'04_Настройки'!$B$20))/(IF(ISBLANK(T341),0,'04_Настройки'!$B$16)+IF(ISBLANK(U341),0,'04_Настройки'!$B$17)+IF(ISBLANK(V341),0,'04_Настройки'!$B$18)+IF(ISBLANK(M341),0,'04_Настройки'!$B$19)+IF(ISBLANK(N341),0,'04_Настройки'!$B$20)),1)))</s:f>
        <s:v/>
      </s:c>
      <s:c r="Y341" s="77" t="str">
        <s:f>IF(B341="","",IF(ISBLANK(X341),"Недостаточно данных",IF(X341&gt;='04_Настройки'!$B$24,"Высокий",IF(X341&gt;='04_Настройки'!$B$25,"Средний","Низкий"))))</s:f>
        <s:v/>
      </s:c>
      <s:c r="Z341" s="80">
        <s:f t="shared" si="8"/>
        <s:v>331</s:v>
      </s:c>
      <s:c r="AA341" s="93" t="str">
        <s:f>IF(B341="","",IF(S341&gt;1,"Проверить и объединить дубли",IF(W341&lt;'04_Настройки'!$B$26,"Дополнить исходные данные",IF(AND(M341&lt;&gt;"",M341&lt;=2),"Проверить соответствие запросу и бизнесу",IF(AND(G341&lt;&gt;"",G341&lt;=IF(J341="",'04_Настройки'!$B$14,J341)),"Удерживать позицию и обновлять контент",IF(Y341="Высокий",IF(O341="","Создать или назначить посадочную страницу","Оптимизировать страницу и усилить содержание"),IF(Y341="Средний","Включить в контент-план","Наблюдать или отложить")))))))</s:f>
        <s:v/>
      </s:c>
    </s:row>
    <s:row r="342" ht="22.5" customHeight="1">
      <s:c r="A342" s="70" t="str">
        <s:f t="shared" si="1"/>
        <s:v/>
      </s:c>
      <s:c r="B342" s="71"/>
      <s:c r="C342" s="71"/>
      <s:c r="D342" s="71"/>
      <s:c r="E342" s="95"/>
      <s:c r="F342" s="77" t="str">
        <s:f>IF(ISBLANK(E342),"",IF(E342&gt;='04_Настройки'!$B$11,"ВЧ",IF(E342&gt;='04_Настройки'!$B$12,"СЧ","НЧ")))</s:f>
      </s:c>
      <s:c r="G342" s="78"/>
      <s:c r="H342" s="78"/>
      <s:c r="I342" s="80" t="str">
        <s:f t="shared" si="2"/>
        <s:v/>
      </s:c>
      <s:c r="J342" s="78"/>
      <s:c r="K342" s="81"/>
      <s:c r="L342" s="78"/>
      <s:c r="M342" s="78"/>
      <s:c r="N342" s="78"/>
      <s:c r="O342" s="83"/>
      <s:c r="P342" s="84"/>
      <s:c r="Q342" s="84"/>
      <s:c r="R342" s="77" t="str">
        <s:f t="shared" si="3"/>
        <s:v/>
      </s:c>
      <s:c r="S342" s="85" t="str">
        <s:f t="shared" si="4"/>
        <s:v/>
      </s:c>
      <s:c r="T342" s="85" t="str">
        <s:f t="shared" si="5"/>
        <s:v/>
      </s:c>
      <s:c r="U342" s="85" t="str">
        <s:f>IF(OR(B342="",G342=""),"",ROUND(MAX(0,MIN(100,(G342-IF(J342="",'04_Настройки'!$B$14,J342))/(100-IF(J342="",'04_Настройки'!$B$14,J342))*100)),1))</s:f>
        <s:v/>
      </s:c>
      <s:c r="V342" s="85" t="str">
        <s:f t="shared" si="6"/>
        <s:v/>
      </s:c>
      <s:c r="W342" s="88" t="str">
        <s:f t="shared" si="7"/>
        <s:v/>
      </s:c>
      <s:c r="X342" s="85" t="str">
        <s:f>IF(B342="","",IF(W342&lt;'04_Настройки'!$B$26,"",ROUND((IF(ISBLANK(T342),0,T342*'04_Настройки'!$B$16)+IF(ISBLANK(U342),0,U342*'04_Настройки'!$B$17)+IF(ISBLANK(V342),0,V342*'04_Настройки'!$B$18)+IF(ISBLANK(M342),0,M342/5*100*'04_Настройки'!$B$19)+IF(ISBLANK(N342),0,N342/5*100*'04_Настройки'!$B$20))/(IF(ISBLANK(T342),0,'04_Настройки'!$B$16)+IF(ISBLANK(U342),0,'04_Настройки'!$B$17)+IF(ISBLANK(V342),0,'04_Настройки'!$B$18)+IF(ISBLANK(M342),0,'04_Настройки'!$B$19)+IF(ISBLANK(N342),0,'04_Настройки'!$B$20)),1)))</s:f>
        <s:v/>
      </s:c>
      <s:c r="Y342" s="77" t="str">
        <s:f>IF(B342="","",IF(ISBLANK(X342),"Недостаточно данных",IF(X342&gt;='04_Настройки'!$B$24,"Высокий",IF(X342&gt;='04_Настройки'!$B$25,"Средний","Низкий"))))</s:f>
        <s:v/>
      </s:c>
      <s:c r="Z342" s="80">
        <s:f t="shared" si="8"/>
        <s:v>332</s:v>
      </s:c>
      <s:c r="AA342" s="93" t="str">
        <s:f>IF(B342="","",IF(S342&gt;1,"Проверить и объединить дубли",IF(W342&lt;'04_Настройки'!$B$26,"Дополнить исходные данные",IF(AND(M342&lt;&gt;"",M342&lt;=2),"Проверить соответствие запросу и бизнесу",IF(AND(G342&lt;&gt;"",G342&lt;=IF(J342="",'04_Настройки'!$B$14,J342)),"Удерживать позицию и обновлять контент",IF(Y342="Высокий",IF(O342="","Создать или назначить посадочную страницу","Оптимизировать страницу и усилить содержание"),IF(Y342="Средний","Включить в контент-план","Наблюдать или отложить")))))))</s:f>
        <s:v/>
      </s:c>
    </s:row>
    <s:row r="343" ht="22.5" customHeight="1">
      <s:c r="A343" s="70" t="str">
        <s:f t="shared" si="1"/>
        <s:v/>
      </s:c>
      <s:c r="B343" s="71"/>
      <s:c r="C343" s="71"/>
      <s:c r="D343" s="71"/>
      <s:c r="E343" s="95"/>
      <s:c r="F343" s="77" t="str">
        <s:f>IF(ISBLANK(E343),"",IF(E343&gt;='04_Настройки'!$B$11,"ВЧ",IF(E343&gt;='04_Настройки'!$B$12,"СЧ","НЧ")))</s:f>
      </s:c>
      <s:c r="G343" s="78"/>
      <s:c r="H343" s="78"/>
      <s:c r="I343" s="80" t="str">
        <s:f t="shared" si="2"/>
        <s:v/>
      </s:c>
      <s:c r="J343" s="78"/>
      <s:c r="K343" s="81"/>
      <s:c r="L343" s="78"/>
      <s:c r="M343" s="78"/>
      <s:c r="N343" s="78"/>
      <s:c r="O343" s="83"/>
      <s:c r="P343" s="84"/>
      <s:c r="Q343" s="84"/>
      <s:c r="R343" s="77" t="str">
        <s:f t="shared" si="3"/>
        <s:v/>
      </s:c>
      <s:c r="S343" s="85" t="str">
        <s:f t="shared" si="4"/>
        <s:v/>
      </s:c>
      <s:c r="T343" s="85" t="str">
        <s:f t="shared" si="5"/>
        <s:v/>
      </s:c>
      <s:c r="U343" s="85" t="str">
        <s:f>IF(OR(B343="",G343=""),"",ROUND(MAX(0,MIN(100,(G343-IF(J343="",'04_Настройки'!$B$14,J343))/(100-IF(J343="",'04_Настройки'!$B$14,J343))*100)),1))</s:f>
        <s:v/>
      </s:c>
      <s:c r="V343" s="85" t="str">
        <s:f t="shared" si="6"/>
        <s:v/>
      </s:c>
      <s:c r="W343" s="88" t="str">
        <s:f t="shared" si="7"/>
        <s:v/>
      </s:c>
      <s:c r="X343" s="85" t="str">
        <s:f>IF(B343="","",IF(W343&lt;'04_Настройки'!$B$26,"",ROUND((IF(ISBLANK(T343),0,T343*'04_Настройки'!$B$16)+IF(ISBLANK(U343),0,U343*'04_Настройки'!$B$17)+IF(ISBLANK(V343),0,V343*'04_Настройки'!$B$18)+IF(ISBLANK(M343),0,M343/5*100*'04_Настройки'!$B$19)+IF(ISBLANK(N343),0,N343/5*100*'04_Настройки'!$B$20))/(IF(ISBLANK(T343),0,'04_Настройки'!$B$16)+IF(ISBLANK(U343),0,'04_Настройки'!$B$17)+IF(ISBLANK(V343),0,'04_Настройки'!$B$18)+IF(ISBLANK(M343),0,'04_Настройки'!$B$19)+IF(ISBLANK(N343),0,'04_Настройки'!$B$20)),1)))</s:f>
        <s:v/>
      </s:c>
      <s:c r="Y343" s="77" t="str">
        <s:f>IF(B343="","",IF(ISBLANK(X343),"Недостаточно данных",IF(X343&gt;='04_Настройки'!$B$24,"Высокий",IF(X343&gt;='04_Настройки'!$B$25,"Средний","Низкий"))))</s:f>
        <s:v/>
      </s:c>
      <s:c r="Z343" s="80">
        <s:f t="shared" si="8"/>
        <s:v>333</s:v>
      </s:c>
      <s:c r="AA343" s="93" t="str">
        <s:f>IF(B343="","",IF(S343&gt;1,"Проверить и объединить дубли",IF(W343&lt;'04_Настройки'!$B$26,"Дополнить исходные данные",IF(AND(M343&lt;&gt;"",M343&lt;=2),"Проверить соответствие запросу и бизнесу",IF(AND(G343&lt;&gt;"",G343&lt;=IF(J343="",'04_Настройки'!$B$14,J343)),"Удерживать позицию и обновлять контент",IF(Y343="Высокий",IF(O343="","Создать или назначить посадочную страницу","Оптимизировать страницу и усилить содержание"),IF(Y343="Средний","Включить в контент-план","Наблюдать или отложить")))))))</s:f>
        <s:v/>
      </s:c>
    </s:row>
    <s:row r="344" ht="22.5" customHeight="1">
      <s:c r="A344" s="70" t="str">
        <s:f t="shared" si="1"/>
        <s:v/>
      </s:c>
      <s:c r="B344" s="71"/>
      <s:c r="C344" s="71"/>
      <s:c r="D344" s="71"/>
      <s:c r="E344" s="95"/>
      <s:c r="F344" s="77" t="str">
        <s:f>IF(ISBLANK(E344),"",IF(E344&gt;='04_Настройки'!$B$11,"ВЧ",IF(E344&gt;='04_Настройки'!$B$12,"СЧ","НЧ")))</s:f>
      </s:c>
      <s:c r="G344" s="78"/>
      <s:c r="H344" s="78"/>
      <s:c r="I344" s="80" t="str">
        <s:f t="shared" si="2"/>
        <s:v/>
      </s:c>
      <s:c r="J344" s="78"/>
      <s:c r="K344" s="81"/>
      <s:c r="L344" s="78"/>
      <s:c r="M344" s="78"/>
      <s:c r="N344" s="78"/>
      <s:c r="O344" s="83"/>
      <s:c r="P344" s="84"/>
      <s:c r="Q344" s="84"/>
      <s:c r="R344" s="77" t="str">
        <s:f t="shared" si="3"/>
        <s:v/>
      </s:c>
      <s:c r="S344" s="85" t="str">
        <s:f t="shared" si="4"/>
        <s:v/>
      </s:c>
      <s:c r="T344" s="85" t="str">
        <s:f t="shared" si="5"/>
        <s:v/>
      </s:c>
      <s:c r="U344" s="85" t="str">
        <s:f>IF(OR(B344="",G344=""),"",ROUND(MAX(0,MIN(100,(G344-IF(J344="",'04_Настройки'!$B$14,J344))/(100-IF(J344="",'04_Настройки'!$B$14,J344))*100)),1))</s:f>
        <s:v/>
      </s:c>
      <s:c r="V344" s="85" t="str">
        <s:f t="shared" si="6"/>
        <s:v/>
      </s:c>
      <s:c r="W344" s="88" t="str">
        <s:f t="shared" si="7"/>
        <s:v/>
      </s:c>
      <s:c r="X344" s="85" t="str">
        <s:f>IF(B344="","",IF(W344&lt;'04_Настройки'!$B$26,"",ROUND((IF(ISBLANK(T344),0,T344*'04_Настройки'!$B$16)+IF(ISBLANK(U344),0,U344*'04_Настройки'!$B$17)+IF(ISBLANK(V344),0,V344*'04_Настройки'!$B$18)+IF(ISBLANK(M344),0,M344/5*100*'04_Настройки'!$B$19)+IF(ISBLANK(N344),0,N344/5*100*'04_Настройки'!$B$20))/(IF(ISBLANK(T344),0,'04_Настройки'!$B$16)+IF(ISBLANK(U344),0,'04_Настройки'!$B$17)+IF(ISBLANK(V344),0,'04_Настройки'!$B$18)+IF(ISBLANK(M344),0,'04_Настройки'!$B$19)+IF(ISBLANK(N344),0,'04_Настройки'!$B$20)),1)))</s:f>
        <s:v/>
      </s:c>
      <s:c r="Y344" s="77" t="str">
        <s:f>IF(B344="","",IF(ISBLANK(X344),"Недостаточно данных",IF(X344&gt;='04_Настройки'!$B$24,"Высокий",IF(X344&gt;='04_Настройки'!$B$25,"Средний","Низкий"))))</s:f>
        <s:v/>
      </s:c>
      <s:c r="Z344" s="80">
        <s:f t="shared" si="8"/>
        <s:v>334</s:v>
      </s:c>
      <s:c r="AA344" s="93" t="str">
        <s:f>IF(B344="","",IF(S344&gt;1,"Проверить и объединить дубли",IF(W344&lt;'04_Настройки'!$B$26,"Дополнить исходные данные",IF(AND(M344&lt;&gt;"",M344&lt;=2),"Проверить соответствие запросу и бизнесу",IF(AND(G344&lt;&gt;"",G344&lt;=IF(J344="",'04_Настройки'!$B$14,J344)),"Удерживать позицию и обновлять контент",IF(Y344="Высокий",IF(O344="","Создать или назначить посадочную страницу","Оптимизировать страницу и усилить содержание"),IF(Y344="Средний","Включить в контент-план","Наблюдать или отложить")))))))</s:f>
        <s:v/>
      </s:c>
    </s:row>
    <s:row r="345" ht="22.5" customHeight="1">
      <s:c r="A345" s="70" t="str">
        <s:f t="shared" si="1"/>
        <s:v/>
      </s:c>
      <s:c r="B345" s="71"/>
      <s:c r="C345" s="71"/>
      <s:c r="D345" s="71"/>
      <s:c r="E345" s="95"/>
      <s:c r="F345" s="77" t="str">
        <s:f>IF(ISBLANK(E345),"",IF(E345&gt;='04_Настройки'!$B$11,"ВЧ",IF(E345&gt;='04_Настройки'!$B$12,"СЧ","НЧ")))</s:f>
      </s:c>
      <s:c r="G345" s="78"/>
      <s:c r="H345" s="78"/>
      <s:c r="I345" s="80" t="str">
        <s:f t="shared" si="2"/>
        <s:v/>
      </s:c>
      <s:c r="J345" s="78"/>
      <s:c r="K345" s="81"/>
      <s:c r="L345" s="78"/>
      <s:c r="M345" s="78"/>
      <s:c r="N345" s="78"/>
      <s:c r="O345" s="83"/>
      <s:c r="P345" s="84"/>
      <s:c r="Q345" s="84"/>
      <s:c r="R345" s="77" t="str">
        <s:f t="shared" si="3"/>
        <s:v/>
      </s:c>
      <s:c r="S345" s="85" t="str">
        <s:f t="shared" si="4"/>
        <s:v/>
      </s:c>
      <s:c r="T345" s="85" t="str">
        <s:f t="shared" si="5"/>
        <s:v/>
      </s:c>
      <s:c r="U345" s="85" t="str">
        <s:f>IF(OR(B345="",G345=""),"",ROUND(MAX(0,MIN(100,(G345-IF(J345="",'04_Настройки'!$B$14,J345))/(100-IF(J345="",'04_Настройки'!$B$14,J345))*100)),1))</s:f>
        <s:v/>
      </s:c>
      <s:c r="V345" s="85" t="str">
        <s:f t="shared" si="6"/>
        <s:v/>
      </s:c>
      <s:c r="W345" s="88" t="str">
        <s:f t="shared" si="7"/>
        <s:v/>
      </s:c>
      <s:c r="X345" s="85" t="str">
        <s:f>IF(B345="","",IF(W345&lt;'04_Настройки'!$B$26,"",ROUND((IF(ISBLANK(T345),0,T345*'04_Настройки'!$B$16)+IF(ISBLANK(U345),0,U345*'04_Настройки'!$B$17)+IF(ISBLANK(V345),0,V345*'04_Настройки'!$B$18)+IF(ISBLANK(M345),0,M345/5*100*'04_Настройки'!$B$19)+IF(ISBLANK(N345),0,N345/5*100*'04_Настройки'!$B$20))/(IF(ISBLANK(T345),0,'04_Настройки'!$B$16)+IF(ISBLANK(U345),0,'04_Настройки'!$B$17)+IF(ISBLANK(V345),0,'04_Настройки'!$B$18)+IF(ISBLANK(M345),0,'04_Настройки'!$B$19)+IF(ISBLANK(N345),0,'04_Настройки'!$B$20)),1)))</s:f>
        <s:v/>
      </s:c>
      <s:c r="Y345" s="77" t="str">
        <s:f>IF(B345="","",IF(ISBLANK(X345),"Недостаточно данных",IF(X345&gt;='04_Настройки'!$B$24,"Высокий",IF(X345&gt;='04_Настройки'!$B$25,"Средний","Низкий"))))</s:f>
        <s:v/>
      </s:c>
      <s:c r="Z345" s="80">
        <s:f t="shared" si="8"/>
        <s:v>335</s:v>
      </s:c>
      <s:c r="AA345" s="93" t="str">
        <s:f>IF(B345="","",IF(S345&gt;1,"Проверить и объединить дубли",IF(W345&lt;'04_Настройки'!$B$26,"Дополнить исходные данные",IF(AND(M345&lt;&gt;"",M345&lt;=2),"Проверить соответствие запросу и бизнесу",IF(AND(G345&lt;&gt;"",G345&lt;=IF(J345="",'04_Настройки'!$B$14,J345)),"Удерживать позицию и обновлять контент",IF(Y345="Высокий",IF(O345="","Создать или назначить посадочную страницу","Оптимизировать страницу и усилить содержание"),IF(Y345="Средний","Включить в контент-план","Наблюдать или отложить")))))))</s:f>
        <s:v/>
      </s:c>
    </s:row>
    <s:row r="346" ht="22.5" customHeight="1">
      <s:c r="A346" s="70" t="str">
        <s:f t="shared" si="1"/>
        <s:v/>
      </s:c>
      <s:c r="B346" s="71"/>
      <s:c r="C346" s="71"/>
      <s:c r="D346" s="71"/>
      <s:c r="E346" s="95"/>
      <s:c r="F346" s="77" t="str">
        <s:f>IF(ISBLANK(E346),"",IF(E346&gt;='04_Настройки'!$B$11,"ВЧ",IF(E346&gt;='04_Настройки'!$B$12,"СЧ","НЧ")))</s:f>
      </s:c>
      <s:c r="G346" s="78"/>
      <s:c r="H346" s="78"/>
      <s:c r="I346" s="80" t="str">
        <s:f t="shared" si="2"/>
        <s:v/>
      </s:c>
      <s:c r="J346" s="78"/>
      <s:c r="K346" s="81"/>
      <s:c r="L346" s="78"/>
      <s:c r="M346" s="78"/>
      <s:c r="N346" s="78"/>
      <s:c r="O346" s="83"/>
      <s:c r="P346" s="84"/>
      <s:c r="Q346" s="84"/>
      <s:c r="R346" s="77" t="str">
        <s:f t="shared" si="3"/>
        <s:v/>
      </s:c>
      <s:c r="S346" s="85" t="str">
        <s:f t="shared" si="4"/>
        <s:v/>
      </s:c>
      <s:c r="T346" s="85" t="str">
        <s:f t="shared" si="5"/>
        <s:v/>
      </s:c>
      <s:c r="U346" s="85" t="str">
        <s:f>IF(OR(B346="",G346=""),"",ROUND(MAX(0,MIN(100,(G346-IF(J346="",'04_Настройки'!$B$14,J346))/(100-IF(J346="",'04_Настройки'!$B$14,J346))*100)),1))</s:f>
        <s:v/>
      </s:c>
      <s:c r="V346" s="85" t="str">
        <s:f t="shared" si="6"/>
        <s:v/>
      </s:c>
      <s:c r="W346" s="88" t="str">
        <s:f t="shared" si="7"/>
        <s:v/>
      </s:c>
      <s:c r="X346" s="85" t="str">
        <s:f>IF(B346="","",IF(W346&lt;'04_Настройки'!$B$26,"",ROUND((IF(ISBLANK(T346),0,T346*'04_Настройки'!$B$16)+IF(ISBLANK(U346),0,U346*'04_Настройки'!$B$17)+IF(ISBLANK(V346),0,V346*'04_Настройки'!$B$18)+IF(ISBLANK(M346),0,M346/5*100*'04_Настройки'!$B$19)+IF(ISBLANK(N346),0,N346/5*100*'04_Настройки'!$B$20))/(IF(ISBLANK(T346),0,'04_Настройки'!$B$16)+IF(ISBLANK(U346),0,'04_Настройки'!$B$17)+IF(ISBLANK(V346),0,'04_Настройки'!$B$18)+IF(ISBLANK(M346),0,'04_Настройки'!$B$19)+IF(ISBLANK(N346),0,'04_Настройки'!$B$20)),1)))</s:f>
        <s:v/>
      </s:c>
      <s:c r="Y346" s="77" t="str">
        <s:f>IF(B346="","",IF(ISBLANK(X346),"Недостаточно данных",IF(X346&gt;='04_Настройки'!$B$24,"Высокий",IF(X346&gt;='04_Настройки'!$B$25,"Средний","Низкий"))))</s:f>
        <s:v/>
      </s:c>
      <s:c r="Z346" s="80">
        <s:f t="shared" si="8"/>
        <s:v>336</s:v>
      </s:c>
      <s:c r="AA346" s="93" t="str">
        <s:f>IF(B346="","",IF(S346&gt;1,"Проверить и объединить дубли",IF(W346&lt;'04_Настройки'!$B$26,"Дополнить исходные данные",IF(AND(M346&lt;&gt;"",M346&lt;=2),"Проверить соответствие запросу и бизнесу",IF(AND(G346&lt;&gt;"",G346&lt;=IF(J346="",'04_Настройки'!$B$14,J346)),"Удерживать позицию и обновлять контент",IF(Y346="Высокий",IF(O346="","Создать или назначить посадочную страницу","Оптимизировать страницу и усилить содержание"),IF(Y346="Средний","Включить в контент-план","Наблюдать или отложить")))))))</s:f>
        <s:v/>
      </s:c>
    </s:row>
    <s:row r="347" ht="22.5" customHeight="1">
      <s:c r="A347" s="70" t="str">
        <s:f t="shared" si="1"/>
        <s:v/>
      </s:c>
      <s:c r="B347" s="71"/>
      <s:c r="C347" s="71"/>
      <s:c r="D347" s="71"/>
      <s:c r="E347" s="95"/>
      <s:c r="F347" s="77" t="str">
        <s:f>IF(ISBLANK(E347),"",IF(E347&gt;='04_Настройки'!$B$11,"ВЧ",IF(E347&gt;='04_Настройки'!$B$12,"СЧ","НЧ")))</s:f>
      </s:c>
      <s:c r="G347" s="78"/>
      <s:c r="H347" s="78"/>
      <s:c r="I347" s="80" t="str">
        <s:f t="shared" si="2"/>
        <s:v/>
      </s:c>
      <s:c r="J347" s="78"/>
      <s:c r="K347" s="81"/>
      <s:c r="L347" s="78"/>
      <s:c r="M347" s="78"/>
      <s:c r="N347" s="78"/>
      <s:c r="O347" s="83"/>
      <s:c r="P347" s="84"/>
      <s:c r="Q347" s="84"/>
      <s:c r="R347" s="77" t="str">
        <s:f t="shared" si="3"/>
        <s:v/>
      </s:c>
      <s:c r="S347" s="85" t="str">
        <s:f t="shared" si="4"/>
        <s:v/>
      </s:c>
      <s:c r="T347" s="85" t="str">
        <s:f t="shared" si="5"/>
        <s:v/>
      </s:c>
      <s:c r="U347" s="85" t="str">
        <s:f>IF(OR(B347="",G347=""),"",ROUND(MAX(0,MIN(100,(G347-IF(J347="",'04_Настройки'!$B$14,J347))/(100-IF(J347="",'04_Настройки'!$B$14,J347))*100)),1))</s:f>
        <s:v/>
      </s:c>
      <s:c r="V347" s="85" t="str">
        <s:f t="shared" si="6"/>
        <s:v/>
      </s:c>
      <s:c r="W347" s="88" t="str">
        <s:f t="shared" si="7"/>
        <s:v/>
      </s:c>
      <s:c r="X347" s="85" t="str">
        <s:f>IF(B347="","",IF(W347&lt;'04_Настройки'!$B$26,"",ROUND((IF(ISBLANK(T347),0,T347*'04_Настройки'!$B$16)+IF(ISBLANK(U347),0,U347*'04_Настройки'!$B$17)+IF(ISBLANK(V347),0,V347*'04_Настройки'!$B$18)+IF(ISBLANK(M347),0,M347/5*100*'04_Настройки'!$B$19)+IF(ISBLANK(N347),0,N347/5*100*'04_Настройки'!$B$20))/(IF(ISBLANK(T347),0,'04_Настройки'!$B$16)+IF(ISBLANK(U347),0,'04_Настройки'!$B$17)+IF(ISBLANK(V347),0,'04_Настройки'!$B$18)+IF(ISBLANK(M347),0,'04_Настройки'!$B$19)+IF(ISBLANK(N347),0,'04_Настройки'!$B$20)),1)))</s:f>
        <s:v/>
      </s:c>
      <s:c r="Y347" s="77" t="str">
        <s:f>IF(B347="","",IF(ISBLANK(X347),"Недостаточно данных",IF(X347&gt;='04_Настройки'!$B$24,"Высокий",IF(X347&gt;='04_Настройки'!$B$25,"Средний","Низкий"))))</s:f>
        <s:v/>
      </s:c>
      <s:c r="Z347" s="80">
        <s:f t="shared" si="8"/>
        <s:v>337</s:v>
      </s:c>
      <s:c r="AA347" s="93" t="str">
        <s:f>IF(B347="","",IF(S347&gt;1,"Проверить и объединить дубли",IF(W347&lt;'04_Настройки'!$B$26,"Дополнить исходные данные",IF(AND(M347&lt;&gt;"",M347&lt;=2),"Проверить соответствие запросу и бизнесу",IF(AND(G347&lt;&gt;"",G347&lt;=IF(J347="",'04_Настройки'!$B$14,J347)),"Удерживать позицию и обновлять контент",IF(Y347="Высокий",IF(O347="","Создать или назначить посадочную страницу","Оптимизировать страницу и усилить содержание"),IF(Y347="Средний","Включить в контент-план","Наблюдать или отложить")))))))</s:f>
        <s:v/>
      </s:c>
    </s:row>
    <s:row r="348" ht="22.5" customHeight="1">
      <s:c r="A348" s="70" t="str">
        <s:f t="shared" si="1"/>
        <s:v/>
      </s:c>
      <s:c r="B348" s="71"/>
      <s:c r="C348" s="71"/>
      <s:c r="D348" s="71"/>
      <s:c r="E348" s="95"/>
      <s:c r="F348" s="77" t="str">
        <s:f>IF(ISBLANK(E348),"",IF(E348&gt;='04_Настройки'!$B$11,"ВЧ",IF(E348&gt;='04_Настройки'!$B$12,"СЧ","НЧ")))</s:f>
      </s:c>
      <s:c r="G348" s="78"/>
      <s:c r="H348" s="78"/>
      <s:c r="I348" s="80" t="str">
        <s:f t="shared" si="2"/>
        <s:v/>
      </s:c>
      <s:c r="J348" s="78"/>
      <s:c r="K348" s="81"/>
      <s:c r="L348" s="78"/>
      <s:c r="M348" s="78"/>
      <s:c r="N348" s="78"/>
      <s:c r="O348" s="83"/>
      <s:c r="P348" s="84"/>
      <s:c r="Q348" s="84"/>
      <s:c r="R348" s="77" t="str">
        <s:f t="shared" si="3"/>
        <s:v/>
      </s:c>
      <s:c r="S348" s="85" t="str">
        <s:f t="shared" si="4"/>
        <s:v/>
      </s:c>
      <s:c r="T348" s="85" t="str">
        <s:f t="shared" si="5"/>
        <s:v/>
      </s:c>
      <s:c r="U348" s="85" t="str">
        <s:f>IF(OR(B348="",G348=""),"",ROUND(MAX(0,MIN(100,(G348-IF(J348="",'04_Настройки'!$B$14,J348))/(100-IF(J348="",'04_Настройки'!$B$14,J348))*100)),1))</s:f>
        <s:v/>
      </s:c>
      <s:c r="V348" s="85" t="str">
        <s:f t="shared" si="6"/>
        <s:v/>
      </s:c>
      <s:c r="W348" s="88" t="str">
        <s:f t="shared" si="7"/>
        <s:v/>
      </s:c>
      <s:c r="X348" s="85" t="str">
        <s:f>IF(B348="","",IF(W348&lt;'04_Настройки'!$B$26,"",ROUND((IF(ISBLANK(T348),0,T348*'04_Настройки'!$B$16)+IF(ISBLANK(U348),0,U348*'04_Настройки'!$B$17)+IF(ISBLANK(V348),0,V348*'04_Настройки'!$B$18)+IF(ISBLANK(M348),0,M348/5*100*'04_Настройки'!$B$19)+IF(ISBLANK(N348),0,N348/5*100*'04_Настройки'!$B$20))/(IF(ISBLANK(T348),0,'04_Настройки'!$B$16)+IF(ISBLANK(U348),0,'04_Настройки'!$B$17)+IF(ISBLANK(V348),0,'04_Настройки'!$B$18)+IF(ISBLANK(M348),0,'04_Настройки'!$B$19)+IF(ISBLANK(N348),0,'04_Настройки'!$B$20)),1)))</s:f>
        <s:v/>
      </s:c>
      <s:c r="Y348" s="77" t="str">
        <s:f>IF(B348="","",IF(ISBLANK(X348),"Недостаточно данных",IF(X348&gt;='04_Настройки'!$B$24,"Высокий",IF(X348&gt;='04_Настройки'!$B$25,"Средний","Низкий"))))</s:f>
        <s:v/>
      </s:c>
      <s:c r="Z348" s="80">
        <s:f t="shared" si="8"/>
        <s:v>338</s:v>
      </s:c>
      <s:c r="AA348" s="93" t="str">
        <s:f>IF(B348="","",IF(S348&gt;1,"Проверить и объединить дубли",IF(W348&lt;'04_Настройки'!$B$26,"Дополнить исходные данные",IF(AND(M348&lt;&gt;"",M348&lt;=2),"Проверить соответствие запросу и бизнесу",IF(AND(G348&lt;&gt;"",G348&lt;=IF(J348="",'04_Настройки'!$B$14,J348)),"Удерживать позицию и обновлять контент",IF(Y348="Высокий",IF(O348="","Создать или назначить посадочную страницу","Оптимизировать страницу и усилить содержание"),IF(Y348="Средний","Включить в контент-план","Наблюдать или отложить")))))))</s:f>
        <s:v/>
      </s:c>
    </s:row>
    <s:row r="349" ht="22.5" customHeight="1">
      <s:c r="A349" s="70" t="str">
        <s:f t="shared" si="1"/>
        <s:v/>
      </s:c>
      <s:c r="B349" s="71"/>
      <s:c r="C349" s="71"/>
      <s:c r="D349" s="71"/>
      <s:c r="E349" s="95"/>
      <s:c r="F349" s="77" t="str">
        <s:f>IF(ISBLANK(E349),"",IF(E349&gt;='04_Настройки'!$B$11,"ВЧ",IF(E349&gt;='04_Настройки'!$B$12,"СЧ","НЧ")))</s:f>
      </s:c>
      <s:c r="G349" s="78"/>
      <s:c r="H349" s="78"/>
      <s:c r="I349" s="80" t="str">
        <s:f t="shared" si="2"/>
        <s:v/>
      </s:c>
      <s:c r="J349" s="78"/>
      <s:c r="K349" s="81"/>
      <s:c r="L349" s="78"/>
      <s:c r="M349" s="78"/>
      <s:c r="N349" s="78"/>
      <s:c r="O349" s="83"/>
      <s:c r="P349" s="84"/>
      <s:c r="Q349" s="84"/>
      <s:c r="R349" s="77" t="str">
        <s:f t="shared" si="3"/>
        <s:v/>
      </s:c>
      <s:c r="S349" s="85" t="str">
        <s:f t="shared" si="4"/>
        <s:v/>
      </s:c>
      <s:c r="T349" s="85" t="str">
        <s:f t="shared" si="5"/>
        <s:v/>
      </s:c>
      <s:c r="U349" s="85" t="str">
        <s:f>IF(OR(B349="",G349=""),"",ROUND(MAX(0,MIN(100,(G349-IF(J349="",'04_Настройки'!$B$14,J349))/(100-IF(J349="",'04_Настройки'!$B$14,J349))*100)),1))</s:f>
        <s:v/>
      </s:c>
      <s:c r="V349" s="85" t="str">
        <s:f t="shared" si="6"/>
        <s:v/>
      </s:c>
      <s:c r="W349" s="88" t="str">
        <s:f t="shared" si="7"/>
        <s:v/>
      </s:c>
      <s:c r="X349" s="85" t="str">
        <s:f>IF(B349="","",IF(W349&lt;'04_Настройки'!$B$26,"",ROUND((IF(ISBLANK(T349),0,T349*'04_Настройки'!$B$16)+IF(ISBLANK(U349),0,U349*'04_Настройки'!$B$17)+IF(ISBLANK(V349),0,V349*'04_Настройки'!$B$18)+IF(ISBLANK(M349),0,M349/5*100*'04_Настройки'!$B$19)+IF(ISBLANK(N349),0,N349/5*100*'04_Настройки'!$B$20))/(IF(ISBLANK(T349),0,'04_Настройки'!$B$16)+IF(ISBLANK(U349),0,'04_Настройки'!$B$17)+IF(ISBLANK(V349),0,'04_Настройки'!$B$18)+IF(ISBLANK(M349),0,'04_Настройки'!$B$19)+IF(ISBLANK(N349),0,'04_Настройки'!$B$20)),1)))</s:f>
        <s:v/>
      </s:c>
      <s:c r="Y349" s="77" t="str">
        <s:f>IF(B349="","",IF(ISBLANK(X349),"Недостаточно данных",IF(X349&gt;='04_Настройки'!$B$24,"Высокий",IF(X349&gt;='04_Настройки'!$B$25,"Средний","Низкий"))))</s:f>
        <s:v/>
      </s:c>
      <s:c r="Z349" s="80">
        <s:f t="shared" si="8"/>
        <s:v>339</s:v>
      </s:c>
      <s:c r="AA349" s="93" t="str">
        <s:f>IF(B349="","",IF(S349&gt;1,"Проверить и объединить дубли",IF(W349&lt;'04_Настройки'!$B$26,"Дополнить исходные данные",IF(AND(M349&lt;&gt;"",M349&lt;=2),"Проверить соответствие запросу и бизнесу",IF(AND(G349&lt;&gt;"",G349&lt;=IF(J349="",'04_Настройки'!$B$14,J349)),"Удерживать позицию и обновлять контент",IF(Y349="Высокий",IF(O349="","Создать или назначить посадочную страницу","Оптимизировать страницу и усилить содержание"),IF(Y349="Средний","Включить в контент-план","Наблюдать или отложить")))))))</s:f>
        <s:v/>
      </s:c>
    </s:row>
    <s:row r="350" ht="22.5" customHeight="1">
      <s:c r="A350" s="70" t="str">
        <s:f t="shared" si="1"/>
        <s:v/>
      </s:c>
      <s:c r="B350" s="71"/>
      <s:c r="C350" s="71"/>
      <s:c r="D350" s="71"/>
      <s:c r="E350" s="95"/>
      <s:c r="F350" s="77" t="str">
        <s:f>IF(ISBLANK(E350),"",IF(E350&gt;='04_Настройки'!$B$11,"ВЧ",IF(E350&gt;='04_Настройки'!$B$12,"СЧ","НЧ")))</s:f>
      </s:c>
      <s:c r="G350" s="78"/>
      <s:c r="H350" s="78"/>
      <s:c r="I350" s="80" t="str">
        <s:f t="shared" si="2"/>
        <s:v/>
      </s:c>
      <s:c r="J350" s="78"/>
      <s:c r="K350" s="81"/>
      <s:c r="L350" s="78"/>
      <s:c r="M350" s="78"/>
      <s:c r="N350" s="78"/>
      <s:c r="O350" s="83"/>
      <s:c r="P350" s="84"/>
      <s:c r="Q350" s="84"/>
      <s:c r="R350" s="77" t="str">
        <s:f t="shared" si="3"/>
        <s:v/>
      </s:c>
      <s:c r="S350" s="85" t="str">
        <s:f t="shared" si="4"/>
        <s:v/>
      </s:c>
      <s:c r="T350" s="85" t="str">
        <s:f t="shared" si="5"/>
        <s:v/>
      </s:c>
      <s:c r="U350" s="85" t="str">
        <s:f>IF(OR(B350="",G350=""),"",ROUND(MAX(0,MIN(100,(G350-IF(J350="",'04_Настройки'!$B$14,J350))/(100-IF(J350="",'04_Настройки'!$B$14,J350))*100)),1))</s:f>
        <s:v/>
      </s:c>
      <s:c r="V350" s="85" t="str">
        <s:f t="shared" si="6"/>
        <s:v/>
      </s:c>
      <s:c r="W350" s="88" t="str">
        <s:f t="shared" si="7"/>
        <s:v/>
      </s:c>
      <s:c r="X350" s="85" t="str">
        <s:f>IF(B350="","",IF(W350&lt;'04_Настройки'!$B$26,"",ROUND((IF(ISBLANK(T350),0,T350*'04_Настройки'!$B$16)+IF(ISBLANK(U350),0,U350*'04_Настройки'!$B$17)+IF(ISBLANK(V350),0,V350*'04_Настройки'!$B$18)+IF(ISBLANK(M350),0,M350/5*100*'04_Настройки'!$B$19)+IF(ISBLANK(N350),0,N350/5*100*'04_Настройки'!$B$20))/(IF(ISBLANK(T350),0,'04_Настройки'!$B$16)+IF(ISBLANK(U350),0,'04_Настройки'!$B$17)+IF(ISBLANK(V350),0,'04_Настройки'!$B$18)+IF(ISBLANK(M350),0,'04_Настройки'!$B$19)+IF(ISBLANK(N350),0,'04_Настройки'!$B$20)),1)))</s:f>
        <s:v/>
      </s:c>
      <s:c r="Y350" s="77" t="str">
        <s:f>IF(B350="","",IF(ISBLANK(X350),"Недостаточно данных",IF(X350&gt;='04_Настройки'!$B$24,"Высокий",IF(X350&gt;='04_Настройки'!$B$25,"Средний","Низкий"))))</s:f>
        <s:v/>
      </s:c>
      <s:c r="Z350" s="80">
        <s:f t="shared" si="8"/>
        <s:v>340</s:v>
      </s:c>
      <s:c r="AA350" s="93" t="str">
        <s:f>IF(B350="","",IF(S350&gt;1,"Проверить и объединить дубли",IF(W350&lt;'04_Настройки'!$B$26,"Дополнить исходные данные",IF(AND(M350&lt;&gt;"",M350&lt;=2),"Проверить соответствие запросу и бизнесу",IF(AND(G350&lt;&gt;"",G350&lt;=IF(J350="",'04_Настройки'!$B$14,J350)),"Удерживать позицию и обновлять контент",IF(Y350="Высокий",IF(O350="","Создать или назначить посадочную страницу","Оптимизировать страницу и усилить содержание"),IF(Y350="Средний","Включить в контент-план","Наблюдать или отложить")))))))</s:f>
        <s:v/>
      </s:c>
    </s:row>
    <s:row r="351" ht="22.5" customHeight="1">
      <s:c r="A351" s="70" t="str">
        <s:f t="shared" si="1"/>
        <s:v/>
      </s:c>
      <s:c r="B351" s="71"/>
      <s:c r="C351" s="71"/>
      <s:c r="D351" s="71"/>
      <s:c r="E351" s="95"/>
      <s:c r="F351" s="77" t="str">
        <s:f>IF(ISBLANK(E351),"",IF(E351&gt;='04_Настройки'!$B$11,"ВЧ",IF(E351&gt;='04_Настройки'!$B$12,"СЧ","НЧ")))</s:f>
      </s:c>
      <s:c r="G351" s="78"/>
      <s:c r="H351" s="78"/>
      <s:c r="I351" s="80" t="str">
        <s:f t="shared" si="2"/>
        <s:v/>
      </s:c>
      <s:c r="J351" s="78"/>
      <s:c r="K351" s="81"/>
      <s:c r="L351" s="78"/>
      <s:c r="M351" s="78"/>
      <s:c r="N351" s="78"/>
      <s:c r="O351" s="83"/>
      <s:c r="P351" s="84"/>
      <s:c r="Q351" s="84"/>
      <s:c r="R351" s="77" t="str">
        <s:f t="shared" si="3"/>
        <s:v/>
      </s:c>
      <s:c r="S351" s="85" t="str">
        <s:f t="shared" si="4"/>
        <s:v/>
      </s:c>
      <s:c r="T351" s="85" t="str">
        <s:f t="shared" si="5"/>
        <s:v/>
      </s:c>
      <s:c r="U351" s="85" t="str">
        <s:f>IF(OR(B351="",G351=""),"",ROUND(MAX(0,MIN(100,(G351-IF(J351="",'04_Настройки'!$B$14,J351))/(100-IF(J351="",'04_Настройки'!$B$14,J351))*100)),1))</s:f>
        <s:v/>
      </s:c>
      <s:c r="V351" s="85" t="str">
        <s:f t="shared" si="6"/>
        <s:v/>
      </s:c>
      <s:c r="W351" s="88" t="str">
        <s:f t="shared" si="7"/>
        <s:v/>
      </s:c>
      <s:c r="X351" s="85" t="str">
        <s:f>IF(B351="","",IF(W351&lt;'04_Настройки'!$B$26,"",ROUND((IF(ISBLANK(T351),0,T351*'04_Настройки'!$B$16)+IF(ISBLANK(U351),0,U351*'04_Настройки'!$B$17)+IF(ISBLANK(V351),0,V351*'04_Настройки'!$B$18)+IF(ISBLANK(M351),0,M351/5*100*'04_Настройки'!$B$19)+IF(ISBLANK(N351),0,N351/5*100*'04_Настройки'!$B$20))/(IF(ISBLANK(T351),0,'04_Настройки'!$B$16)+IF(ISBLANK(U351),0,'04_Настройки'!$B$17)+IF(ISBLANK(V351),0,'04_Настройки'!$B$18)+IF(ISBLANK(M351),0,'04_Настройки'!$B$19)+IF(ISBLANK(N351),0,'04_Настройки'!$B$20)),1)))</s:f>
        <s:v/>
      </s:c>
      <s:c r="Y351" s="77" t="str">
        <s:f>IF(B351="","",IF(ISBLANK(X351),"Недостаточно данных",IF(X351&gt;='04_Настройки'!$B$24,"Высокий",IF(X351&gt;='04_Настройки'!$B$25,"Средний","Низкий"))))</s:f>
        <s:v/>
      </s:c>
      <s:c r="Z351" s="80">
        <s:f t="shared" si="8"/>
        <s:v>341</s:v>
      </s:c>
      <s:c r="AA351" s="93" t="str">
        <s:f>IF(B351="","",IF(S351&gt;1,"Проверить и объединить дубли",IF(W351&lt;'04_Настройки'!$B$26,"Дополнить исходные данные",IF(AND(M351&lt;&gt;"",M351&lt;=2),"Проверить соответствие запросу и бизнесу",IF(AND(G351&lt;&gt;"",G351&lt;=IF(J351="",'04_Настройки'!$B$14,J351)),"Удерживать позицию и обновлять контент",IF(Y351="Высокий",IF(O351="","Создать или назначить посадочную страницу","Оптимизировать страницу и усилить содержание"),IF(Y351="Средний","Включить в контент-план","Наблюдать или отложить")))))))</s:f>
        <s:v/>
      </s:c>
    </s:row>
    <s:row r="352" ht="22.5" customHeight="1">
      <s:c r="A352" s="70" t="str">
        <s:f t="shared" si="1"/>
        <s:v/>
      </s:c>
      <s:c r="B352" s="71"/>
      <s:c r="C352" s="71"/>
      <s:c r="D352" s="71"/>
      <s:c r="E352" s="95"/>
      <s:c r="F352" s="77" t="str">
        <s:f>IF(ISBLANK(E352),"",IF(E352&gt;='04_Настройки'!$B$11,"ВЧ",IF(E352&gt;='04_Настройки'!$B$12,"СЧ","НЧ")))</s:f>
      </s:c>
      <s:c r="G352" s="78"/>
      <s:c r="H352" s="78"/>
      <s:c r="I352" s="80" t="str">
        <s:f t="shared" si="2"/>
        <s:v/>
      </s:c>
      <s:c r="J352" s="78"/>
      <s:c r="K352" s="81"/>
      <s:c r="L352" s="78"/>
      <s:c r="M352" s="78"/>
      <s:c r="N352" s="78"/>
      <s:c r="O352" s="83"/>
      <s:c r="P352" s="84"/>
      <s:c r="Q352" s="84"/>
      <s:c r="R352" s="77" t="str">
        <s:f t="shared" si="3"/>
        <s:v/>
      </s:c>
      <s:c r="S352" s="85" t="str">
        <s:f t="shared" si="4"/>
        <s:v/>
      </s:c>
      <s:c r="T352" s="85" t="str">
        <s:f t="shared" si="5"/>
        <s:v/>
      </s:c>
      <s:c r="U352" s="85" t="str">
        <s:f>IF(OR(B352="",G352=""),"",ROUND(MAX(0,MIN(100,(G352-IF(J352="",'04_Настройки'!$B$14,J352))/(100-IF(J352="",'04_Настройки'!$B$14,J352))*100)),1))</s:f>
        <s:v/>
      </s:c>
      <s:c r="V352" s="85" t="str">
        <s:f t="shared" si="6"/>
        <s:v/>
      </s:c>
      <s:c r="W352" s="88" t="str">
        <s:f t="shared" si="7"/>
        <s:v/>
      </s:c>
      <s:c r="X352" s="85" t="str">
        <s:f>IF(B352="","",IF(W352&lt;'04_Настройки'!$B$26,"",ROUND((IF(ISBLANK(T352),0,T352*'04_Настройки'!$B$16)+IF(ISBLANK(U352),0,U352*'04_Настройки'!$B$17)+IF(ISBLANK(V352),0,V352*'04_Настройки'!$B$18)+IF(ISBLANK(M352),0,M352/5*100*'04_Настройки'!$B$19)+IF(ISBLANK(N352),0,N352/5*100*'04_Настройки'!$B$20))/(IF(ISBLANK(T352),0,'04_Настройки'!$B$16)+IF(ISBLANK(U352),0,'04_Настройки'!$B$17)+IF(ISBLANK(V352),0,'04_Настройки'!$B$18)+IF(ISBLANK(M352),0,'04_Настройки'!$B$19)+IF(ISBLANK(N352),0,'04_Настройки'!$B$20)),1)))</s:f>
        <s:v/>
      </s:c>
      <s:c r="Y352" s="77" t="str">
        <s:f>IF(B352="","",IF(ISBLANK(X352),"Недостаточно данных",IF(X352&gt;='04_Настройки'!$B$24,"Высокий",IF(X352&gt;='04_Настройки'!$B$25,"Средний","Низкий"))))</s:f>
        <s:v/>
      </s:c>
      <s:c r="Z352" s="80">
        <s:f t="shared" si="8"/>
        <s:v>342</s:v>
      </s:c>
      <s:c r="AA352" s="93" t="str">
        <s:f>IF(B352="","",IF(S352&gt;1,"Проверить и объединить дубли",IF(W352&lt;'04_Настройки'!$B$26,"Дополнить исходные данные",IF(AND(M352&lt;&gt;"",M352&lt;=2),"Проверить соответствие запросу и бизнесу",IF(AND(G352&lt;&gt;"",G352&lt;=IF(J352="",'04_Настройки'!$B$14,J352)),"Удерживать позицию и обновлять контент",IF(Y352="Высокий",IF(O352="","Создать или назначить посадочную страницу","Оптимизировать страницу и усилить содержание"),IF(Y352="Средний","Включить в контент-план","Наблюдать или отложить")))))))</s:f>
        <s:v/>
      </s:c>
    </s:row>
    <s:row r="353" ht="22.5" customHeight="1">
      <s:c r="A353" s="70" t="str">
        <s:f t="shared" si="1"/>
        <s:v/>
      </s:c>
      <s:c r="B353" s="71"/>
      <s:c r="C353" s="71"/>
      <s:c r="D353" s="71"/>
      <s:c r="E353" s="95"/>
      <s:c r="F353" s="77" t="str">
        <s:f>IF(ISBLANK(E353),"",IF(E353&gt;='04_Настройки'!$B$11,"ВЧ",IF(E353&gt;='04_Настройки'!$B$12,"СЧ","НЧ")))</s:f>
      </s:c>
      <s:c r="G353" s="78"/>
      <s:c r="H353" s="78"/>
      <s:c r="I353" s="80" t="str">
        <s:f t="shared" si="2"/>
        <s:v/>
      </s:c>
      <s:c r="J353" s="78"/>
      <s:c r="K353" s="81"/>
      <s:c r="L353" s="78"/>
      <s:c r="M353" s="78"/>
      <s:c r="N353" s="78"/>
      <s:c r="O353" s="83"/>
      <s:c r="P353" s="84"/>
      <s:c r="Q353" s="84"/>
      <s:c r="R353" s="77" t="str">
        <s:f t="shared" si="3"/>
        <s:v/>
      </s:c>
      <s:c r="S353" s="85" t="str">
        <s:f t="shared" si="4"/>
        <s:v/>
      </s:c>
      <s:c r="T353" s="85" t="str">
        <s:f t="shared" si="5"/>
        <s:v/>
      </s:c>
      <s:c r="U353" s="85" t="str">
        <s:f>IF(OR(B353="",G353=""),"",ROUND(MAX(0,MIN(100,(G353-IF(J353="",'04_Настройки'!$B$14,J353))/(100-IF(J353="",'04_Настройки'!$B$14,J353))*100)),1))</s:f>
        <s:v/>
      </s:c>
      <s:c r="V353" s="85" t="str">
        <s:f t="shared" si="6"/>
        <s:v/>
      </s:c>
      <s:c r="W353" s="88" t="str">
        <s:f t="shared" si="7"/>
        <s:v/>
      </s:c>
      <s:c r="X353" s="85" t="str">
        <s:f>IF(B353="","",IF(W353&lt;'04_Настройки'!$B$26,"",ROUND((IF(ISBLANK(T353),0,T353*'04_Настройки'!$B$16)+IF(ISBLANK(U353),0,U353*'04_Настройки'!$B$17)+IF(ISBLANK(V353),0,V353*'04_Настройки'!$B$18)+IF(ISBLANK(M353),0,M353/5*100*'04_Настройки'!$B$19)+IF(ISBLANK(N353),0,N353/5*100*'04_Настройки'!$B$20))/(IF(ISBLANK(T353),0,'04_Настройки'!$B$16)+IF(ISBLANK(U353),0,'04_Настройки'!$B$17)+IF(ISBLANK(V353),0,'04_Настройки'!$B$18)+IF(ISBLANK(M353),0,'04_Настройки'!$B$19)+IF(ISBLANK(N353),0,'04_Настройки'!$B$20)),1)))</s:f>
        <s:v/>
      </s:c>
      <s:c r="Y353" s="77" t="str">
        <s:f>IF(B353="","",IF(ISBLANK(X353),"Недостаточно данных",IF(X353&gt;='04_Настройки'!$B$24,"Высокий",IF(X353&gt;='04_Настройки'!$B$25,"Средний","Низкий"))))</s:f>
        <s:v/>
      </s:c>
      <s:c r="Z353" s="80">
        <s:f t="shared" si="8"/>
        <s:v>343</s:v>
      </s:c>
      <s:c r="AA353" s="93" t="str">
        <s:f>IF(B353="","",IF(S353&gt;1,"Проверить и объединить дубли",IF(W353&lt;'04_Настройки'!$B$26,"Дополнить исходные данные",IF(AND(M353&lt;&gt;"",M353&lt;=2),"Проверить соответствие запросу и бизнесу",IF(AND(G353&lt;&gt;"",G353&lt;=IF(J353="",'04_Настройки'!$B$14,J353)),"Удерживать позицию и обновлять контент",IF(Y353="Высокий",IF(O353="","Создать или назначить посадочную страницу","Оптимизировать страницу и усилить содержание"),IF(Y353="Средний","Включить в контент-план","Наблюдать или отложить")))))))</s:f>
        <s:v/>
      </s:c>
    </s:row>
    <s:row r="354" ht="22.5" customHeight="1">
      <s:c r="A354" s="70" t="str">
        <s:f t="shared" si="1"/>
        <s:v/>
      </s:c>
      <s:c r="B354" s="71"/>
      <s:c r="C354" s="71"/>
      <s:c r="D354" s="71"/>
      <s:c r="E354" s="95"/>
      <s:c r="F354" s="77" t="str">
        <s:f>IF(ISBLANK(E354),"",IF(E354&gt;='04_Настройки'!$B$11,"ВЧ",IF(E354&gt;='04_Настройки'!$B$12,"СЧ","НЧ")))</s:f>
      </s:c>
      <s:c r="G354" s="78"/>
      <s:c r="H354" s="78"/>
      <s:c r="I354" s="80" t="str">
        <s:f t="shared" si="2"/>
        <s:v/>
      </s:c>
      <s:c r="J354" s="78"/>
      <s:c r="K354" s="81"/>
      <s:c r="L354" s="78"/>
      <s:c r="M354" s="78"/>
      <s:c r="N354" s="78"/>
      <s:c r="O354" s="83"/>
      <s:c r="P354" s="84"/>
      <s:c r="Q354" s="84"/>
      <s:c r="R354" s="77" t="str">
        <s:f t="shared" si="3"/>
        <s:v/>
      </s:c>
      <s:c r="S354" s="85" t="str">
        <s:f t="shared" si="4"/>
        <s:v/>
      </s:c>
      <s:c r="T354" s="85" t="str">
        <s:f t="shared" si="5"/>
        <s:v/>
      </s:c>
      <s:c r="U354" s="85" t="str">
        <s:f>IF(OR(B354="",G354=""),"",ROUND(MAX(0,MIN(100,(G354-IF(J354="",'04_Настройки'!$B$14,J354))/(100-IF(J354="",'04_Настройки'!$B$14,J354))*100)),1))</s:f>
        <s:v/>
      </s:c>
      <s:c r="V354" s="85" t="str">
        <s:f t="shared" si="6"/>
        <s:v/>
      </s:c>
      <s:c r="W354" s="88" t="str">
        <s:f t="shared" si="7"/>
        <s:v/>
      </s:c>
      <s:c r="X354" s="85" t="str">
        <s:f>IF(B354="","",IF(W354&lt;'04_Настройки'!$B$26,"",ROUND((IF(ISBLANK(T354),0,T354*'04_Настройки'!$B$16)+IF(ISBLANK(U354),0,U354*'04_Настройки'!$B$17)+IF(ISBLANK(V354),0,V354*'04_Настройки'!$B$18)+IF(ISBLANK(M354),0,M354/5*100*'04_Настройки'!$B$19)+IF(ISBLANK(N354),0,N354/5*100*'04_Настройки'!$B$20))/(IF(ISBLANK(T354),0,'04_Настройки'!$B$16)+IF(ISBLANK(U354),0,'04_Настройки'!$B$17)+IF(ISBLANK(V354),0,'04_Настройки'!$B$18)+IF(ISBLANK(M354),0,'04_Настройки'!$B$19)+IF(ISBLANK(N354),0,'04_Настройки'!$B$20)),1)))</s:f>
        <s:v/>
      </s:c>
      <s:c r="Y354" s="77" t="str">
        <s:f>IF(B354="","",IF(ISBLANK(X354),"Недостаточно данных",IF(X354&gt;='04_Настройки'!$B$24,"Высокий",IF(X354&gt;='04_Настройки'!$B$25,"Средний","Низкий"))))</s:f>
        <s:v/>
      </s:c>
      <s:c r="Z354" s="80">
        <s:f t="shared" si="8"/>
        <s:v>344</s:v>
      </s:c>
      <s:c r="AA354" s="93" t="str">
        <s:f>IF(B354="","",IF(S354&gt;1,"Проверить и объединить дубли",IF(W354&lt;'04_Настройки'!$B$26,"Дополнить исходные данные",IF(AND(M354&lt;&gt;"",M354&lt;=2),"Проверить соответствие запросу и бизнесу",IF(AND(G354&lt;&gt;"",G354&lt;=IF(J354="",'04_Настройки'!$B$14,J354)),"Удерживать позицию и обновлять контент",IF(Y354="Высокий",IF(O354="","Создать или назначить посадочную страницу","Оптимизировать страницу и усилить содержание"),IF(Y354="Средний","Включить в контент-план","Наблюдать или отложить")))))))</s:f>
        <s:v/>
      </s:c>
    </s:row>
    <s:row r="355" ht="22.5" customHeight="1">
      <s:c r="A355" s="70" t="str">
        <s:f t="shared" si="1"/>
        <s:v/>
      </s:c>
      <s:c r="B355" s="71"/>
      <s:c r="C355" s="71"/>
      <s:c r="D355" s="71"/>
      <s:c r="E355" s="95"/>
      <s:c r="F355" s="77" t="str">
        <s:f>IF(ISBLANK(E355),"",IF(E355&gt;='04_Настройки'!$B$11,"ВЧ",IF(E355&gt;='04_Настройки'!$B$12,"СЧ","НЧ")))</s:f>
      </s:c>
      <s:c r="G355" s="78"/>
      <s:c r="H355" s="78"/>
      <s:c r="I355" s="80" t="str">
        <s:f t="shared" si="2"/>
        <s:v/>
      </s:c>
      <s:c r="J355" s="78"/>
      <s:c r="K355" s="81"/>
      <s:c r="L355" s="78"/>
      <s:c r="M355" s="78"/>
      <s:c r="N355" s="78"/>
      <s:c r="O355" s="83"/>
      <s:c r="P355" s="84"/>
      <s:c r="Q355" s="84"/>
      <s:c r="R355" s="77" t="str">
        <s:f t="shared" si="3"/>
        <s:v/>
      </s:c>
      <s:c r="S355" s="85" t="str">
        <s:f t="shared" si="4"/>
        <s:v/>
      </s:c>
      <s:c r="T355" s="85" t="str">
        <s:f t="shared" si="5"/>
        <s:v/>
      </s:c>
      <s:c r="U355" s="85" t="str">
        <s:f>IF(OR(B355="",G355=""),"",ROUND(MAX(0,MIN(100,(G355-IF(J355="",'04_Настройки'!$B$14,J355))/(100-IF(J355="",'04_Настройки'!$B$14,J355))*100)),1))</s:f>
        <s:v/>
      </s:c>
      <s:c r="V355" s="85" t="str">
        <s:f t="shared" si="6"/>
        <s:v/>
      </s:c>
      <s:c r="W355" s="88" t="str">
        <s:f t="shared" si="7"/>
        <s:v/>
      </s:c>
      <s:c r="X355" s="85" t="str">
        <s:f>IF(B355="","",IF(W355&lt;'04_Настройки'!$B$26,"",ROUND((IF(ISBLANK(T355),0,T355*'04_Настройки'!$B$16)+IF(ISBLANK(U355),0,U355*'04_Настройки'!$B$17)+IF(ISBLANK(V355),0,V355*'04_Настройки'!$B$18)+IF(ISBLANK(M355),0,M355/5*100*'04_Настройки'!$B$19)+IF(ISBLANK(N355),0,N355/5*100*'04_Настройки'!$B$20))/(IF(ISBLANK(T355),0,'04_Настройки'!$B$16)+IF(ISBLANK(U355),0,'04_Настройки'!$B$17)+IF(ISBLANK(V355),0,'04_Настройки'!$B$18)+IF(ISBLANK(M355),0,'04_Настройки'!$B$19)+IF(ISBLANK(N355),0,'04_Настройки'!$B$20)),1)))</s:f>
        <s:v/>
      </s:c>
      <s:c r="Y355" s="77" t="str">
        <s:f>IF(B355="","",IF(ISBLANK(X355),"Недостаточно данных",IF(X355&gt;='04_Настройки'!$B$24,"Высокий",IF(X355&gt;='04_Настройки'!$B$25,"Средний","Низкий"))))</s:f>
        <s:v/>
      </s:c>
      <s:c r="Z355" s="80">
        <s:f t="shared" si="8"/>
        <s:v>345</s:v>
      </s:c>
      <s:c r="AA355" s="93" t="str">
        <s:f>IF(B355="","",IF(S355&gt;1,"Проверить и объединить дубли",IF(W355&lt;'04_Настройки'!$B$26,"Дополнить исходные данные",IF(AND(M355&lt;&gt;"",M355&lt;=2),"Проверить соответствие запросу и бизнесу",IF(AND(G355&lt;&gt;"",G355&lt;=IF(J355="",'04_Настройки'!$B$14,J355)),"Удерживать позицию и обновлять контент",IF(Y355="Высокий",IF(O355="","Создать или назначить посадочную страницу","Оптимизировать страницу и усилить содержание"),IF(Y355="Средний","Включить в контент-план","Наблюдать или отложить")))))))</s:f>
        <s:v/>
      </s:c>
    </s:row>
    <s:row r="356" ht="22.5" customHeight="1">
      <s:c r="A356" s="70" t="str">
        <s:f t="shared" si="1"/>
        <s:v/>
      </s:c>
      <s:c r="B356" s="71"/>
      <s:c r="C356" s="71"/>
      <s:c r="D356" s="71"/>
      <s:c r="E356" s="95"/>
      <s:c r="F356" s="77" t="str">
        <s:f>IF(ISBLANK(E356),"",IF(E356&gt;='04_Настройки'!$B$11,"ВЧ",IF(E356&gt;='04_Настройки'!$B$12,"СЧ","НЧ")))</s:f>
      </s:c>
      <s:c r="G356" s="78"/>
      <s:c r="H356" s="78"/>
      <s:c r="I356" s="80" t="str">
        <s:f t="shared" si="2"/>
        <s:v/>
      </s:c>
      <s:c r="J356" s="78"/>
      <s:c r="K356" s="81"/>
      <s:c r="L356" s="78"/>
      <s:c r="M356" s="78"/>
      <s:c r="N356" s="78"/>
      <s:c r="O356" s="83"/>
      <s:c r="P356" s="84"/>
      <s:c r="Q356" s="84"/>
      <s:c r="R356" s="77" t="str">
        <s:f t="shared" si="3"/>
        <s:v/>
      </s:c>
      <s:c r="S356" s="85" t="str">
        <s:f t="shared" si="4"/>
        <s:v/>
      </s:c>
      <s:c r="T356" s="85" t="str">
        <s:f t="shared" si="5"/>
        <s:v/>
      </s:c>
      <s:c r="U356" s="85" t="str">
        <s:f>IF(OR(B356="",G356=""),"",ROUND(MAX(0,MIN(100,(G356-IF(J356="",'04_Настройки'!$B$14,J356))/(100-IF(J356="",'04_Настройки'!$B$14,J356))*100)),1))</s:f>
        <s:v/>
      </s:c>
      <s:c r="V356" s="85" t="str">
        <s:f t="shared" si="6"/>
        <s:v/>
      </s:c>
      <s:c r="W356" s="88" t="str">
        <s:f t="shared" si="7"/>
        <s:v/>
      </s:c>
      <s:c r="X356" s="85" t="str">
        <s:f>IF(B356="","",IF(W356&lt;'04_Настройки'!$B$26,"",ROUND((IF(ISBLANK(T356),0,T356*'04_Настройки'!$B$16)+IF(ISBLANK(U356),0,U356*'04_Настройки'!$B$17)+IF(ISBLANK(V356),0,V356*'04_Настройки'!$B$18)+IF(ISBLANK(M356),0,M356/5*100*'04_Настройки'!$B$19)+IF(ISBLANK(N356),0,N356/5*100*'04_Настройки'!$B$20))/(IF(ISBLANK(T356),0,'04_Настройки'!$B$16)+IF(ISBLANK(U356),0,'04_Настройки'!$B$17)+IF(ISBLANK(V356),0,'04_Настройки'!$B$18)+IF(ISBLANK(M356),0,'04_Настройки'!$B$19)+IF(ISBLANK(N356),0,'04_Настройки'!$B$20)),1)))</s:f>
        <s:v/>
      </s:c>
      <s:c r="Y356" s="77" t="str">
        <s:f>IF(B356="","",IF(ISBLANK(X356),"Недостаточно данных",IF(X356&gt;='04_Настройки'!$B$24,"Высокий",IF(X356&gt;='04_Настройки'!$B$25,"Средний","Низкий"))))</s:f>
        <s:v/>
      </s:c>
      <s:c r="Z356" s="80">
        <s:f t="shared" si="8"/>
        <s:v>346</s:v>
      </s:c>
      <s:c r="AA356" s="93" t="str">
        <s:f>IF(B356="","",IF(S356&gt;1,"Проверить и объединить дубли",IF(W356&lt;'04_Настройки'!$B$26,"Дополнить исходные данные",IF(AND(M356&lt;&gt;"",M356&lt;=2),"Проверить соответствие запросу и бизнесу",IF(AND(G356&lt;&gt;"",G356&lt;=IF(J356="",'04_Настройки'!$B$14,J356)),"Удерживать позицию и обновлять контент",IF(Y356="Высокий",IF(O356="","Создать или назначить посадочную страницу","Оптимизировать страницу и усилить содержание"),IF(Y356="Средний","Включить в контент-план","Наблюдать или отложить")))))))</s:f>
        <s:v/>
      </s:c>
    </s:row>
    <s:row r="357" ht="22.5" customHeight="1">
      <s:c r="A357" s="70" t="str">
        <s:f t="shared" si="1"/>
        <s:v/>
      </s:c>
      <s:c r="B357" s="71"/>
      <s:c r="C357" s="71"/>
      <s:c r="D357" s="71"/>
      <s:c r="E357" s="95"/>
      <s:c r="F357" s="77" t="str">
        <s:f>IF(ISBLANK(E357),"",IF(E357&gt;='04_Настройки'!$B$11,"ВЧ",IF(E357&gt;='04_Настройки'!$B$12,"СЧ","НЧ")))</s:f>
      </s:c>
      <s:c r="G357" s="78"/>
      <s:c r="H357" s="78"/>
      <s:c r="I357" s="80" t="str">
        <s:f t="shared" si="2"/>
        <s:v/>
      </s:c>
      <s:c r="J357" s="78"/>
      <s:c r="K357" s="81"/>
      <s:c r="L357" s="78"/>
      <s:c r="M357" s="78"/>
      <s:c r="N357" s="78"/>
      <s:c r="O357" s="83"/>
      <s:c r="P357" s="84"/>
      <s:c r="Q357" s="84"/>
      <s:c r="R357" s="77" t="str">
        <s:f t="shared" si="3"/>
        <s:v/>
      </s:c>
      <s:c r="S357" s="85" t="str">
        <s:f t="shared" si="4"/>
        <s:v/>
      </s:c>
      <s:c r="T357" s="85" t="str">
        <s:f t="shared" si="5"/>
        <s:v/>
      </s:c>
      <s:c r="U357" s="85" t="str">
        <s:f>IF(OR(B357="",G357=""),"",ROUND(MAX(0,MIN(100,(G357-IF(J357="",'04_Настройки'!$B$14,J357))/(100-IF(J357="",'04_Настройки'!$B$14,J357))*100)),1))</s:f>
        <s:v/>
      </s:c>
      <s:c r="V357" s="85" t="str">
        <s:f t="shared" si="6"/>
        <s:v/>
      </s:c>
      <s:c r="W357" s="88" t="str">
        <s:f t="shared" si="7"/>
        <s:v/>
      </s:c>
      <s:c r="X357" s="85" t="str">
        <s:f>IF(B357="","",IF(W357&lt;'04_Настройки'!$B$26,"",ROUND((IF(ISBLANK(T357),0,T357*'04_Настройки'!$B$16)+IF(ISBLANK(U357),0,U357*'04_Настройки'!$B$17)+IF(ISBLANK(V357),0,V357*'04_Настройки'!$B$18)+IF(ISBLANK(M357),0,M357/5*100*'04_Настройки'!$B$19)+IF(ISBLANK(N357),0,N357/5*100*'04_Настройки'!$B$20))/(IF(ISBLANK(T357),0,'04_Настройки'!$B$16)+IF(ISBLANK(U357),0,'04_Настройки'!$B$17)+IF(ISBLANK(V357),0,'04_Настройки'!$B$18)+IF(ISBLANK(M357),0,'04_Настройки'!$B$19)+IF(ISBLANK(N357),0,'04_Настройки'!$B$20)),1)))</s:f>
        <s:v/>
      </s:c>
      <s:c r="Y357" s="77" t="str">
        <s:f>IF(B357="","",IF(ISBLANK(X357),"Недостаточно данных",IF(X357&gt;='04_Настройки'!$B$24,"Высокий",IF(X357&gt;='04_Настройки'!$B$25,"Средний","Низкий"))))</s:f>
        <s:v/>
      </s:c>
      <s:c r="Z357" s="80">
        <s:f t="shared" si="8"/>
        <s:v>347</s:v>
      </s:c>
      <s:c r="AA357" s="93" t="str">
        <s:f>IF(B357="","",IF(S357&gt;1,"Проверить и объединить дубли",IF(W357&lt;'04_Настройки'!$B$26,"Дополнить исходные данные",IF(AND(M357&lt;&gt;"",M357&lt;=2),"Проверить соответствие запросу и бизнесу",IF(AND(G357&lt;&gt;"",G357&lt;=IF(J357="",'04_Настройки'!$B$14,J357)),"Удерживать позицию и обновлять контент",IF(Y357="Высокий",IF(O357="","Создать или назначить посадочную страницу","Оптимизировать страницу и усилить содержание"),IF(Y357="Средний","Включить в контент-план","Наблюдать или отложить")))))))</s:f>
        <s:v/>
      </s:c>
    </s:row>
    <s:row r="358" ht="22.5" customHeight="1">
      <s:c r="A358" s="70" t="str">
        <s:f t="shared" si="1"/>
        <s:v/>
      </s:c>
      <s:c r="B358" s="71"/>
      <s:c r="C358" s="71"/>
      <s:c r="D358" s="71"/>
      <s:c r="E358" s="95"/>
      <s:c r="F358" s="77" t="str">
        <s:f>IF(ISBLANK(E358),"",IF(E358&gt;='04_Настройки'!$B$11,"ВЧ",IF(E358&gt;='04_Настройки'!$B$12,"СЧ","НЧ")))</s:f>
      </s:c>
      <s:c r="G358" s="78"/>
      <s:c r="H358" s="78"/>
      <s:c r="I358" s="80" t="str">
        <s:f t="shared" si="2"/>
        <s:v/>
      </s:c>
      <s:c r="J358" s="78"/>
      <s:c r="K358" s="81"/>
      <s:c r="L358" s="78"/>
      <s:c r="M358" s="78"/>
      <s:c r="N358" s="78"/>
      <s:c r="O358" s="83"/>
      <s:c r="P358" s="84"/>
      <s:c r="Q358" s="84"/>
      <s:c r="R358" s="77" t="str">
        <s:f t="shared" si="3"/>
        <s:v/>
      </s:c>
      <s:c r="S358" s="85" t="str">
        <s:f t="shared" si="4"/>
        <s:v/>
      </s:c>
      <s:c r="T358" s="85" t="str">
        <s:f t="shared" si="5"/>
        <s:v/>
      </s:c>
      <s:c r="U358" s="85" t="str">
        <s:f>IF(OR(B358="",G358=""),"",ROUND(MAX(0,MIN(100,(G358-IF(J358="",'04_Настройки'!$B$14,J358))/(100-IF(J358="",'04_Настройки'!$B$14,J358))*100)),1))</s:f>
        <s:v/>
      </s:c>
      <s:c r="V358" s="85" t="str">
        <s:f t="shared" si="6"/>
        <s:v/>
      </s:c>
      <s:c r="W358" s="88" t="str">
        <s:f t="shared" si="7"/>
        <s:v/>
      </s:c>
      <s:c r="X358" s="85" t="str">
        <s:f>IF(B358="","",IF(W358&lt;'04_Настройки'!$B$26,"",ROUND((IF(ISBLANK(T358),0,T358*'04_Настройки'!$B$16)+IF(ISBLANK(U358),0,U358*'04_Настройки'!$B$17)+IF(ISBLANK(V358),0,V358*'04_Настройки'!$B$18)+IF(ISBLANK(M358),0,M358/5*100*'04_Настройки'!$B$19)+IF(ISBLANK(N358),0,N358/5*100*'04_Настройки'!$B$20))/(IF(ISBLANK(T358),0,'04_Настройки'!$B$16)+IF(ISBLANK(U358),0,'04_Настройки'!$B$17)+IF(ISBLANK(V358),0,'04_Настройки'!$B$18)+IF(ISBLANK(M358),0,'04_Настройки'!$B$19)+IF(ISBLANK(N358),0,'04_Настройки'!$B$20)),1)))</s:f>
        <s:v/>
      </s:c>
      <s:c r="Y358" s="77" t="str">
        <s:f>IF(B358="","",IF(ISBLANK(X358),"Недостаточно данных",IF(X358&gt;='04_Настройки'!$B$24,"Высокий",IF(X358&gt;='04_Настройки'!$B$25,"Средний","Низкий"))))</s:f>
        <s:v/>
      </s:c>
      <s:c r="Z358" s="80">
        <s:f t="shared" si="8"/>
        <s:v>348</s:v>
      </s:c>
      <s:c r="AA358" s="93" t="str">
        <s:f>IF(B358="","",IF(S358&gt;1,"Проверить и объединить дубли",IF(W358&lt;'04_Настройки'!$B$26,"Дополнить исходные данные",IF(AND(M358&lt;&gt;"",M358&lt;=2),"Проверить соответствие запросу и бизнесу",IF(AND(G358&lt;&gt;"",G358&lt;=IF(J358="",'04_Настройки'!$B$14,J358)),"Удерживать позицию и обновлять контент",IF(Y358="Высокий",IF(O358="","Создать или назначить посадочную страницу","Оптимизировать страницу и усилить содержание"),IF(Y358="Средний","Включить в контент-план","Наблюдать или отложить")))))))</s:f>
        <s:v/>
      </s:c>
    </s:row>
    <s:row r="359" ht="22.5" customHeight="1">
      <s:c r="A359" s="70" t="str">
        <s:f t="shared" si="1"/>
        <s:v/>
      </s:c>
      <s:c r="B359" s="71"/>
      <s:c r="C359" s="71"/>
      <s:c r="D359" s="71"/>
      <s:c r="E359" s="95"/>
      <s:c r="F359" s="77" t="str">
        <s:f>IF(ISBLANK(E359),"",IF(E359&gt;='04_Настройки'!$B$11,"ВЧ",IF(E359&gt;='04_Настройки'!$B$12,"СЧ","НЧ")))</s:f>
      </s:c>
      <s:c r="G359" s="78"/>
      <s:c r="H359" s="78"/>
      <s:c r="I359" s="80" t="str">
        <s:f t="shared" si="2"/>
        <s:v/>
      </s:c>
      <s:c r="J359" s="78"/>
      <s:c r="K359" s="81"/>
      <s:c r="L359" s="78"/>
      <s:c r="M359" s="78"/>
      <s:c r="N359" s="78"/>
      <s:c r="O359" s="83"/>
      <s:c r="P359" s="84"/>
      <s:c r="Q359" s="84"/>
      <s:c r="R359" s="77" t="str">
        <s:f t="shared" si="3"/>
        <s:v/>
      </s:c>
      <s:c r="S359" s="85" t="str">
        <s:f t="shared" si="4"/>
        <s:v/>
      </s:c>
      <s:c r="T359" s="85" t="str">
        <s:f t="shared" si="5"/>
        <s:v/>
      </s:c>
      <s:c r="U359" s="85" t="str">
        <s:f>IF(OR(B359="",G359=""),"",ROUND(MAX(0,MIN(100,(G359-IF(J359="",'04_Настройки'!$B$14,J359))/(100-IF(J359="",'04_Настройки'!$B$14,J359))*100)),1))</s:f>
        <s:v/>
      </s:c>
      <s:c r="V359" s="85" t="str">
        <s:f t="shared" si="6"/>
        <s:v/>
      </s:c>
      <s:c r="W359" s="88" t="str">
        <s:f t="shared" si="7"/>
        <s:v/>
      </s:c>
      <s:c r="X359" s="85" t="str">
        <s:f>IF(B359="","",IF(W359&lt;'04_Настройки'!$B$26,"",ROUND((IF(ISBLANK(T359),0,T359*'04_Настройки'!$B$16)+IF(ISBLANK(U359),0,U359*'04_Настройки'!$B$17)+IF(ISBLANK(V359),0,V359*'04_Настройки'!$B$18)+IF(ISBLANK(M359),0,M359/5*100*'04_Настройки'!$B$19)+IF(ISBLANK(N359),0,N359/5*100*'04_Настройки'!$B$20))/(IF(ISBLANK(T359),0,'04_Настройки'!$B$16)+IF(ISBLANK(U359),0,'04_Настройки'!$B$17)+IF(ISBLANK(V359),0,'04_Настройки'!$B$18)+IF(ISBLANK(M359),0,'04_Настройки'!$B$19)+IF(ISBLANK(N359),0,'04_Настройки'!$B$20)),1)))</s:f>
        <s:v/>
      </s:c>
      <s:c r="Y359" s="77" t="str">
        <s:f>IF(B359="","",IF(ISBLANK(X359),"Недостаточно данных",IF(X359&gt;='04_Настройки'!$B$24,"Высокий",IF(X359&gt;='04_Настройки'!$B$25,"Средний","Низкий"))))</s:f>
        <s:v/>
      </s:c>
      <s:c r="Z359" s="80">
        <s:f t="shared" si="8"/>
        <s:v>349</s:v>
      </s:c>
      <s:c r="AA359" s="93" t="str">
        <s:f>IF(B359="","",IF(S359&gt;1,"Проверить и объединить дубли",IF(W359&lt;'04_Настройки'!$B$26,"Дополнить исходные данные",IF(AND(M359&lt;&gt;"",M359&lt;=2),"Проверить соответствие запросу и бизнесу",IF(AND(G359&lt;&gt;"",G359&lt;=IF(J359="",'04_Настройки'!$B$14,J359)),"Удерживать позицию и обновлять контент",IF(Y359="Высокий",IF(O359="","Создать или назначить посадочную страницу","Оптимизировать страницу и усилить содержание"),IF(Y359="Средний","Включить в контент-план","Наблюдать или отложить")))))))</s:f>
        <s:v/>
      </s:c>
    </s:row>
    <s:row r="360" ht="22.5" customHeight="1">
      <s:c r="A360" s="70" t="str">
        <s:f t="shared" si="1"/>
        <s:v/>
      </s:c>
      <s:c r="B360" s="71"/>
      <s:c r="C360" s="71"/>
      <s:c r="D360" s="71"/>
      <s:c r="E360" s="95"/>
      <s:c r="F360" s="77" t="str">
        <s:f>IF(ISBLANK(E360),"",IF(E360&gt;='04_Настройки'!$B$11,"ВЧ",IF(E360&gt;='04_Настройки'!$B$12,"СЧ","НЧ")))</s:f>
      </s:c>
      <s:c r="G360" s="78"/>
      <s:c r="H360" s="78"/>
      <s:c r="I360" s="80" t="str">
        <s:f t="shared" si="2"/>
        <s:v/>
      </s:c>
      <s:c r="J360" s="78"/>
      <s:c r="K360" s="81"/>
      <s:c r="L360" s="78"/>
      <s:c r="M360" s="78"/>
      <s:c r="N360" s="78"/>
      <s:c r="O360" s="83"/>
      <s:c r="P360" s="84"/>
      <s:c r="Q360" s="84"/>
      <s:c r="R360" s="77" t="str">
        <s:f t="shared" si="3"/>
        <s:v/>
      </s:c>
      <s:c r="S360" s="85" t="str">
        <s:f t="shared" si="4"/>
        <s:v/>
      </s:c>
      <s:c r="T360" s="85" t="str">
        <s:f t="shared" si="5"/>
        <s:v/>
      </s:c>
      <s:c r="U360" s="85" t="str">
        <s:f>IF(OR(B360="",G360=""),"",ROUND(MAX(0,MIN(100,(G360-IF(J360="",'04_Настройки'!$B$14,J360))/(100-IF(J360="",'04_Настройки'!$B$14,J360))*100)),1))</s:f>
        <s:v/>
      </s:c>
      <s:c r="V360" s="85" t="str">
        <s:f t="shared" si="6"/>
        <s:v/>
      </s:c>
      <s:c r="W360" s="88" t="str">
        <s:f t="shared" si="7"/>
        <s:v/>
      </s:c>
      <s:c r="X360" s="85" t="str">
        <s:f>IF(B360="","",IF(W360&lt;'04_Настройки'!$B$26,"",ROUND((IF(ISBLANK(T360),0,T360*'04_Настройки'!$B$16)+IF(ISBLANK(U360),0,U360*'04_Настройки'!$B$17)+IF(ISBLANK(V360),0,V360*'04_Настройки'!$B$18)+IF(ISBLANK(M360),0,M360/5*100*'04_Настройки'!$B$19)+IF(ISBLANK(N360),0,N360/5*100*'04_Настройки'!$B$20))/(IF(ISBLANK(T360),0,'04_Настройки'!$B$16)+IF(ISBLANK(U360),0,'04_Настройки'!$B$17)+IF(ISBLANK(V360),0,'04_Настройки'!$B$18)+IF(ISBLANK(M360),0,'04_Настройки'!$B$19)+IF(ISBLANK(N360),0,'04_Настройки'!$B$20)),1)))</s:f>
        <s:v/>
      </s:c>
      <s:c r="Y360" s="77" t="str">
        <s:f>IF(B360="","",IF(ISBLANK(X360),"Недостаточно данных",IF(X360&gt;='04_Настройки'!$B$24,"Высокий",IF(X360&gt;='04_Настройки'!$B$25,"Средний","Низкий"))))</s:f>
        <s:v/>
      </s:c>
      <s:c r="Z360" s="80">
        <s:f t="shared" si="8"/>
        <s:v>350</s:v>
      </s:c>
      <s:c r="AA360" s="93" t="str">
        <s:f>IF(B360="","",IF(S360&gt;1,"Проверить и объединить дубли",IF(W360&lt;'04_Настройки'!$B$26,"Дополнить исходные данные",IF(AND(M360&lt;&gt;"",M360&lt;=2),"Проверить соответствие запросу и бизнесу",IF(AND(G360&lt;&gt;"",G360&lt;=IF(J360="",'04_Настройки'!$B$14,J360)),"Удерживать позицию и обновлять контент",IF(Y360="Высокий",IF(O360="","Создать или назначить посадочную страницу","Оптимизировать страницу и усилить содержание"),IF(Y360="Средний","Включить в контент-план","Наблюдать или отложить")))))))</s:f>
        <s:v/>
      </s:c>
    </s:row>
    <s:row r="361" ht="22.5" customHeight="1">
      <s:c r="A361" s="70" t="str">
        <s:f t="shared" si="1"/>
        <s:v/>
      </s:c>
      <s:c r="B361" s="71"/>
      <s:c r="C361" s="71"/>
      <s:c r="D361" s="71"/>
      <s:c r="E361" s="95"/>
      <s:c r="F361" s="77" t="str">
        <s:f>IF(ISBLANK(E361),"",IF(E361&gt;='04_Настройки'!$B$11,"ВЧ",IF(E361&gt;='04_Настройки'!$B$12,"СЧ","НЧ")))</s:f>
      </s:c>
      <s:c r="G361" s="78"/>
      <s:c r="H361" s="78"/>
      <s:c r="I361" s="80" t="str">
        <s:f t="shared" si="2"/>
        <s:v/>
      </s:c>
      <s:c r="J361" s="78"/>
      <s:c r="K361" s="81"/>
      <s:c r="L361" s="78"/>
      <s:c r="M361" s="78"/>
      <s:c r="N361" s="78"/>
      <s:c r="O361" s="83"/>
      <s:c r="P361" s="84"/>
      <s:c r="Q361" s="84"/>
      <s:c r="R361" s="77" t="str">
        <s:f t="shared" si="3"/>
        <s:v/>
      </s:c>
      <s:c r="S361" s="85" t="str">
        <s:f t="shared" si="4"/>
        <s:v/>
      </s:c>
      <s:c r="T361" s="85" t="str">
        <s:f t="shared" si="5"/>
        <s:v/>
      </s:c>
      <s:c r="U361" s="85" t="str">
        <s:f>IF(OR(B361="",G361=""),"",ROUND(MAX(0,MIN(100,(G361-IF(J361="",'04_Настройки'!$B$14,J361))/(100-IF(J361="",'04_Настройки'!$B$14,J361))*100)),1))</s:f>
        <s:v/>
      </s:c>
      <s:c r="V361" s="85" t="str">
        <s:f t="shared" si="6"/>
        <s:v/>
      </s:c>
      <s:c r="W361" s="88" t="str">
        <s:f t="shared" si="7"/>
        <s:v/>
      </s:c>
      <s:c r="X361" s="85" t="str">
        <s:f>IF(B361="","",IF(W361&lt;'04_Настройки'!$B$26,"",ROUND((IF(ISBLANK(T361),0,T361*'04_Настройки'!$B$16)+IF(ISBLANK(U361),0,U361*'04_Настройки'!$B$17)+IF(ISBLANK(V361),0,V361*'04_Настройки'!$B$18)+IF(ISBLANK(M361),0,M361/5*100*'04_Настройки'!$B$19)+IF(ISBLANK(N361),0,N361/5*100*'04_Настройки'!$B$20))/(IF(ISBLANK(T361),0,'04_Настройки'!$B$16)+IF(ISBLANK(U361),0,'04_Настройки'!$B$17)+IF(ISBLANK(V361),0,'04_Настройки'!$B$18)+IF(ISBLANK(M361),0,'04_Настройки'!$B$19)+IF(ISBLANK(N361),0,'04_Настройки'!$B$20)),1)))</s:f>
        <s:v/>
      </s:c>
      <s:c r="Y361" s="77" t="str">
        <s:f>IF(B361="","",IF(ISBLANK(X361),"Недостаточно данных",IF(X361&gt;='04_Настройки'!$B$24,"Высокий",IF(X361&gt;='04_Настройки'!$B$25,"Средний","Низкий"))))</s:f>
        <s:v/>
      </s:c>
      <s:c r="Z361" s="80">
        <s:f t="shared" si="8"/>
        <s:v>351</s:v>
      </s:c>
      <s:c r="AA361" s="93" t="str">
        <s:f>IF(B361="","",IF(S361&gt;1,"Проверить и объединить дубли",IF(W361&lt;'04_Настройки'!$B$26,"Дополнить исходные данные",IF(AND(M361&lt;&gt;"",M361&lt;=2),"Проверить соответствие запросу и бизнесу",IF(AND(G361&lt;&gt;"",G361&lt;=IF(J361="",'04_Настройки'!$B$14,J361)),"Удерживать позицию и обновлять контент",IF(Y361="Высокий",IF(O361="","Создать или назначить посадочную страницу","Оптимизировать страницу и усилить содержание"),IF(Y361="Средний","Включить в контент-план","Наблюдать или отложить")))))))</s:f>
        <s:v/>
      </s:c>
    </s:row>
    <s:row r="362" ht="22.5" customHeight="1">
      <s:c r="A362" s="70" t="str">
        <s:f t="shared" si="1"/>
        <s:v/>
      </s:c>
      <s:c r="B362" s="71"/>
      <s:c r="C362" s="71"/>
      <s:c r="D362" s="71"/>
      <s:c r="E362" s="95"/>
      <s:c r="F362" s="77" t="str">
        <s:f>IF(ISBLANK(E362),"",IF(E362&gt;='04_Настройки'!$B$11,"ВЧ",IF(E362&gt;='04_Настройки'!$B$12,"СЧ","НЧ")))</s:f>
      </s:c>
      <s:c r="G362" s="78"/>
      <s:c r="H362" s="78"/>
      <s:c r="I362" s="80" t="str">
        <s:f t="shared" si="2"/>
        <s:v/>
      </s:c>
      <s:c r="J362" s="78"/>
      <s:c r="K362" s="81"/>
      <s:c r="L362" s="78"/>
      <s:c r="M362" s="78"/>
      <s:c r="N362" s="78"/>
      <s:c r="O362" s="83"/>
      <s:c r="P362" s="84"/>
      <s:c r="Q362" s="84"/>
      <s:c r="R362" s="77" t="str">
        <s:f t="shared" si="3"/>
        <s:v/>
      </s:c>
      <s:c r="S362" s="85" t="str">
        <s:f t="shared" si="4"/>
        <s:v/>
      </s:c>
      <s:c r="T362" s="85" t="str">
        <s:f t="shared" si="5"/>
        <s:v/>
      </s:c>
      <s:c r="U362" s="85" t="str">
        <s:f>IF(OR(B362="",G362=""),"",ROUND(MAX(0,MIN(100,(G362-IF(J362="",'04_Настройки'!$B$14,J362))/(100-IF(J362="",'04_Настройки'!$B$14,J362))*100)),1))</s:f>
        <s:v/>
      </s:c>
      <s:c r="V362" s="85" t="str">
        <s:f t="shared" si="6"/>
        <s:v/>
      </s:c>
      <s:c r="W362" s="88" t="str">
        <s:f t="shared" si="7"/>
        <s:v/>
      </s:c>
      <s:c r="X362" s="85" t="str">
        <s:f>IF(B362="","",IF(W362&lt;'04_Настройки'!$B$26,"",ROUND((IF(ISBLANK(T362),0,T362*'04_Настройки'!$B$16)+IF(ISBLANK(U362),0,U362*'04_Настройки'!$B$17)+IF(ISBLANK(V362),0,V362*'04_Настройки'!$B$18)+IF(ISBLANK(M362),0,M362/5*100*'04_Настройки'!$B$19)+IF(ISBLANK(N362),0,N362/5*100*'04_Настройки'!$B$20))/(IF(ISBLANK(T362),0,'04_Настройки'!$B$16)+IF(ISBLANK(U362),0,'04_Настройки'!$B$17)+IF(ISBLANK(V362),0,'04_Настройки'!$B$18)+IF(ISBLANK(M362),0,'04_Настройки'!$B$19)+IF(ISBLANK(N362),0,'04_Настройки'!$B$20)),1)))</s:f>
        <s:v/>
      </s:c>
      <s:c r="Y362" s="77" t="str">
        <s:f>IF(B362="","",IF(ISBLANK(X362),"Недостаточно данных",IF(X362&gt;='04_Настройки'!$B$24,"Высокий",IF(X362&gt;='04_Настройки'!$B$25,"Средний","Низкий"))))</s:f>
        <s:v/>
      </s:c>
      <s:c r="Z362" s="80">
        <s:f t="shared" si="8"/>
        <s:v>352</s:v>
      </s:c>
      <s:c r="AA362" s="93" t="str">
        <s:f>IF(B362="","",IF(S362&gt;1,"Проверить и объединить дубли",IF(W362&lt;'04_Настройки'!$B$26,"Дополнить исходные данные",IF(AND(M362&lt;&gt;"",M362&lt;=2),"Проверить соответствие запросу и бизнесу",IF(AND(G362&lt;&gt;"",G362&lt;=IF(J362="",'04_Настройки'!$B$14,J362)),"Удерживать позицию и обновлять контент",IF(Y362="Высокий",IF(O362="","Создать или назначить посадочную страницу","Оптимизировать страницу и усилить содержание"),IF(Y362="Средний","Включить в контент-план","Наблюдать или отложить")))))))</s:f>
        <s:v/>
      </s:c>
    </s:row>
    <s:row r="363" ht="22.5" customHeight="1">
      <s:c r="A363" s="70" t="str">
        <s:f t="shared" si="1"/>
        <s:v/>
      </s:c>
      <s:c r="B363" s="71"/>
      <s:c r="C363" s="71"/>
      <s:c r="D363" s="71"/>
      <s:c r="E363" s="95"/>
      <s:c r="F363" s="77" t="str">
        <s:f>IF(ISBLANK(E363),"",IF(E363&gt;='04_Настройки'!$B$11,"ВЧ",IF(E363&gt;='04_Настройки'!$B$12,"СЧ","НЧ")))</s:f>
      </s:c>
      <s:c r="G363" s="78"/>
      <s:c r="H363" s="78"/>
      <s:c r="I363" s="80" t="str">
        <s:f t="shared" si="2"/>
        <s:v/>
      </s:c>
      <s:c r="J363" s="78"/>
      <s:c r="K363" s="81"/>
      <s:c r="L363" s="78"/>
      <s:c r="M363" s="78"/>
      <s:c r="N363" s="78"/>
      <s:c r="O363" s="83"/>
      <s:c r="P363" s="84"/>
      <s:c r="Q363" s="84"/>
      <s:c r="R363" s="77" t="str">
        <s:f t="shared" si="3"/>
        <s:v/>
      </s:c>
      <s:c r="S363" s="85" t="str">
        <s:f t="shared" si="4"/>
        <s:v/>
      </s:c>
      <s:c r="T363" s="85" t="str">
        <s:f t="shared" si="5"/>
        <s:v/>
      </s:c>
      <s:c r="U363" s="85" t="str">
        <s:f>IF(OR(B363="",G363=""),"",ROUND(MAX(0,MIN(100,(G363-IF(J363="",'04_Настройки'!$B$14,J363))/(100-IF(J363="",'04_Настройки'!$B$14,J363))*100)),1))</s:f>
        <s:v/>
      </s:c>
      <s:c r="V363" s="85" t="str">
        <s:f t="shared" si="6"/>
        <s:v/>
      </s:c>
      <s:c r="W363" s="88" t="str">
        <s:f t="shared" si="7"/>
        <s:v/>
      </s:c>
      <s:c r="X363" s="85" t="str">
        <s:f>IF(B363="","",IF(W363&lt;'04_Настройки'!$B$26,"",ROUND((IF(ISBLANK(T363),0,T363*'04_Настройки'!$B$16)+IF(ISBLANK(U363),0,U363*'04_Настройки'!$B$17)+IF(ISBLANK(V363),0,V363*'04_Настройки'!$B$18)+IF(ISBLANK(M363),0,M363/5*100*'04_Настройки'!$B$19)+IF(ISBLANK(N363),0,N363/5*100*'04_Настройки'!$B$20))/(IF(ISBLANK(T363),0,'04_Настройки'!$B$16)+IF(ISBLANK(U363),0,'04_Настройки'!$B$17)+IF(ISBLANK(V363),0,'04_Настройки'!$B$18)+IF(ISBLANK(M363),0,'04_Настройки'!$B$19)+IF(ISBLANK(N363),0,'04_Настройки'!$B$20)),1)))</s:f>
        <s:v/>
      </s:c>
      <s:c r="Y363" s="77" t="str">
        <s:f>IF(B363="","",IF(ISBLANK(X363),"Недостаточно данных",IF(X363&gt;='04_Настройки'!$B$24,"Высокий",IF(X363&gt;='04_Настройки'!$B$25,"Средний","Низкий"))))</s:f>
        <s:v/>
      </s:c>
      <s:c r="Z363" s="80">
        <s:f t="shared" si="8"/>
        <s:v>353</s:v>
      </s:c>
      <s:c r="AA363" s="93" t="str">
        <s:f>IF(B363="","",IF(S363&gt;1,"Проверить и объединить дубли",IF(W363&lt;'04_Настройки'!$B$26,"Дополнить исходные данные",IF(AND(M363&lt;&gt;"",M363&lt;=2),"Проверить соответствие запросу и бизнесу",IF(AND(G363&lt;&gt;"",G363&lt;=IF(J363="",'04_Настройки'!$B$14,J363)),"Удерживать позицию и обновлять контент",IF(Y363="Высокий",IF(O363="","Создать или назначить посадочную страницу","Оптимизировать страницу и усилить содержание"),IF(Y363="Средний","Включить в контент-план","Наблюдать или отложить")))))))</s:f>
        <s:v/>
      </s:c>
    </s:row>
    <s:row r="364" ht="22.5" customHeight="1">
      <s:c r="A364" s="70" t="str">
        <s:f t="shared" si="1"/>
        <s:v/>
      </s:c>
      <s:c r="B364" s="71"/>
      <s:c r="C364" s="71"/>
      <s:c r="D364" s="71"/>
      <s:c r="E364" s="95"/>
      <s:c r="F364" s="77" t="str">
        <s:f>IF(ISBLANK(E364),"",IF(E364&gt;='04_Настройки'!$B$11,"ВЧ",IF(E364&gt;='04_Настройки'!$B$12,"СЧ","НЧ")))</s:f>
      </s:c>
      <s:c r="G364" s="78"/>
      <s:c r="H364" s="78"/>
      <s:c r="I364" s="80" t="str">
        <s:f t="shared" si="2"/>
        <s:v/>
      </s:c>
      <s:c r="J364" s="78"/>
      <s:c r="K364" s="81"/>
      <s:c r="L364" s="78"/>
      <s:c r="M364" s="78"/>
      <s:c r="N364" s="78"/>
      <s:c r="O364" s="83"/>
      <s:c r="P364" s="84"/>
      <s:c r="Q364" s="84"/>
      <s:c r="R364" s="77" t="str">
        <s:f t="shared" si="3"/>
        <s:v/>
      </s:c>
      <s:c r="S364" s="85" t="str">
        <s:f t="shared" si="4"/>
        <s:v/>
      </s:c>
      <s:c r="T364" s="85" t="str">
        <s:f t="shared" si="5"/>
        <s:v/>
      </s:c>
      <s:c r="U364" s="85" t="str">
        <s:f>IF(OR(B364="",G364=""),"",ROUND(MAX(0,MIN(100,(G364-IF(J364="",'04_Настройки'!$B$14,J364))/(100-IF(J364="",'04_Настройки'!$B$14,J364))*100)),1))</s:f>
        <s:v/>
      </s:c>
      <s:c r="V364" s="85" t="str">
        <s:f t="shared" si="6"/>
        <s:v/>
      </s:c>
      <s:c r="W364" s="88" t="str">
        <s:f t="shared" si="7"/>
        <s:v/>
      </s:c>
      <s:c r="X364" s="85" t="str">
        <s:f>IF(B364="","",IF(W364&lt;'04_Настройки'!$B$26,"",ROUND((IF(ISBLANK(T364),0,T364*'04_Настройки'!$B$16)+IF(ISBLANK(U364),0,U364*'04_Настройки'!$B$17)+IF(ISBLANK(V364),0,V364*'04_Настройки'!$B$18)+IF(ISBLANK(M364),0,M364/5*100*'04_Настройки'!$B$19)+IF(ISBLANK(N364),0,N364/5*100*'04_Настройки'!$B$20))/(IF(ISBLANK(T364),0,'04_Настройки'!$B$16)+IF(ISBLANK(U364),0,'04_Настройки'!$B$17)+IF(ISBLANK(V364),0,'04_Настройки'!$B$18)+IF(ISBLANK(M364),0,'04_Настройки'!$B$19)+IF(ISBLANK(N364),0,'04_Настройки'!$B$20)),1)))</s:f>
        <s:v/>
      </s:c>
      <s:c r="Y364" s="77" t="str">
        <s:f>IF(B364="","",IF(ISBLANK(X364),"Недостаточно данных",IF(X364&gt;='04_Настройки'!$B$24,"Высокий",IF(X364&gt;='04_Настройки'!$B$25,"Средний","Низкий"))))</s:f>
        <s:v/>
      </s:c>
      <s:c r="Z364" s="80">
        <s:f t="shared" si="8"/>
        <s:v>354</s:v>
      </s:c>
      <s:c r="AA364" s="93" t="str">
        <s:f>IF(B364="","",IF(S364&gt;1,"Проверить и объединить дубли",IF(W364&lt;'04_Настройки'!$B$26,"Дополнить исходные данные",IF(AND(M364&lt;&gt;"",M364&lt;=2),"Проверить соответствие запросу и бизнесу",IF(AND(G364&lt;&gt;"",G364&lt;=IF(J364="",'04_Настройки'!$B$14,J364)),"Удерживать позицию и обновлять контент",IF(Y364="Высокий",IF(O364="","Создать или назначить посадочную страницу","Оптимизировать страницу и усилить содержание"),IF(Y364="Средний","Включить в контент-план","Наблюдать или отложить")))))))</s:f>
        <s:v/>
      </s:c>
    </s:row>
    <s:row r="365" ht="22.5" customHeight="1">
      <s:c r="A365" s="70" t="str">
        <s:f t="shared" si="1"/>
        <s:v/>
      </s:c>
      <s:c r="B365" s="71"/>
      <s:c r="C365" s="71"/>
      <s:c r="D365" s="71"/>
      <s:c r="E365" s="95"/>
      <s:c r="F365" s="77" t="str">
        <s:f>IF(ISBLANK(E365),"",IF(E365&gt;='04_Настройки'!$B$11,"ВЧ",IF(E365&gt;='04_Настройки'!$B$12,"СЧ","НЧ")))</s:f>
      </s:c>
      <s:c r="G365" s="78"/>
      <s:c r="H365" s="78"/>
      <s:c r="I365" s="80" t="str">
        <s:f t="shared" si="2"/>
        <s:v/>
      </s:c>
      <s:c r="J365" s="78"/>
      <s:c r="K365" s="81"/>
      <s:c r="L365" s="78"/>
      <s:c r="M365" s="78"/>
      <s:c r="N365" s="78"/>
      <s:c r="O365" s="83"/>
      <s:c r="P365" s="84"/>
      <s:c r="Q365" s="84"/>
      <s:c r="R365" s="77" t="str">
        <s:f t="shared" si="3"/>
        <s:v/>
      </s:c>
      <s:c r="S365" s="85" t="str">
        <s:f t="shared" si="4"/>
        <s:v/>
      </s:c>
      <s:c r="T365" s="85" t="str">
        <s:f t="shared" si="5"/>
        <s:v/>
      </s:c>
      <s:c r="U365" s="85" t="str">
        <s:f>IF(OR(B365="",G365=""),"",ROUND(MAX(0,MIN(100,(G365-IF(J365="",'04_Настройки'!$B$14,J365))/(100-IF(J365="",'04_Настройки'!$B$14,J365))*100)),1))</s:f>
        <s:v/>
      </s:c>
      <s:c r="V365" s="85" t="str">
        <s:f t="shared" si="6"/>
        <s:v/>
      </s:c>
      <s:c r="W365" s="88" t="str">
        <s:f t="shared" si="7"/>
        <s:v/>
      </s:c>
      <s:c r="X365" s="85" t="str">
        <s:f>IF(B365="","",IF(W365&lt;'04_Настройки'!$B$26,"",ROUND((IF(ISBLANK(T365),0,T365*'04_Настройки'!$B$16)+IF(ISBLANK(U365),0,U365*'04_Настройки'!$B$17)+IF(ISBLANK(V365),0,V365*'04_Настройки'!$B$18)+IF(ISBLANK(M365),0,M365/5*100*'04_Настройки'!$B$19)+IF(ISBLANK(N365),0,N365/5*100*'04_Настройки'!$B$20))/(IF(ISBLANK(T365),0,'04_Настройки'!$B$16)+IF(ISBLANK(U365),0,'04_Настройки'!$B$17)+IF(ISBLANK(V365),0,'04_Настройки'!$B$18)+IF(ISBLANK(M365),0,'04_Настройки'!$B$19)+IF(ISBLANK(N365),0,'04_Настройки'!$B$20)),1)))</s:f>
        <s:v/>
      </s:c>
      <s:c r="Y365" s="77" t="str">
        <s:f>IF(B365="","",IF(ISBLANK(X365),"Недостаточно данных",IF(X365&gt;='04_Настройки'!$B$24,"Высокий",IF(X365&gt;='04_Настройки'!$B$25,"Средний","Низкий"))))</s:f>
        <s:v/>
      </s:c>
      <s:c r="Z365" s="80">
        <s:f t="shared" si="8"/>
        <s:v>355</s:v>
      </s:c>
      <s:c r="AA365" s="93" t="str">
        <s:f>IF(B365="","",IF(S365&gt;1,"Проверить и объединить дубли",IF(W365&lt;'04_Настройки'!$B$26,"Дополнить исходные данные",IF(AND(M365&lt;&gt;"",M365&lt;=2),"Проверить соответствие запросу и бизнесу",IF(AND(G365&lt;&gt;"",G365&lt;=IF(J365="",'04_Настройки'!$B$14,J365)),"Удерживать позицию и обновлять контент",IF(Y365="Высокий",IF(O365="","Создать или назначить посадочную страницу","Оптимизировать страницу и усилить содержание"),IF(Y365="Средний","Включить в контент-план","Наблюдать или отложить")))))))</s:f>
        <s:v/>
      </s:c>
    </s:row>
    <s:row r="366" ht="22.5" customHeight="1">
      <s:c r="A366" s="70" t="str">
        <s:f t="shared" si="1"/>
        <s:v/>
      </s:c>
      <s:c r="B366" s="71"/>
      <s:c r="C366" s="71"/>
      <s:c r="D366" s="71"/>
      <s:c r="E366" s="95"/>
      <s:c r="F366" s="77" t="str">
        <s:f>IF(ISBLANK(E366),"",IF(E366&gt;='04_Настройки'!$B$11,"ВЧ",IF(E366&gt;='04_Настройки'!$B$12,"СЧ","НЧ")))</s:f>
      </s:c>
      <s:c r="G366" s="78"/>
      <s:c r="H366" s="78"/>
      <s:c r="I366" s="80" t="str">
        <s:f t="shared" si="2"/>
        <s:v/>
      </s:c>
      <s:c r="J366" s="78"/>
      <s:c r="K366" s="81"/>
      <s:c r="L366" s="78"/>
      <s:c r="M366" s="78"/>
      <s:c r="N366" s="78"/>
      <s:c r="O366" s="83"/>
      <s:c r="P366" s="84"/>
      <s:c r="Q366" s="84"/>
      <s:c r="R366" s="77" t="str">
        <s:f t="shared" si="3"/>
        <s:v/>
      </s:c>
      <s:c r="S366" s="85" t="str">
        <s:f t="shared" si="4"/>
        <s:v/>
      </s:c>
      <s:c r="T366" s="85" t="str">
        <s:f t="shared" si="5"/>
        <s:v/>
      </s:c>
      <s:c r="U366" s="85" t="str">
        <s:f>IF(OR(B366="",G366=""),"",ROUND(MAX(0,MIN(100,(G366-IF(J366="",'04_Настройки'!$B$14,J366))/(100-IF(J366="",'04_Настройки'!$B$14,J366))*100)),1))</s:f>
        <s:v/>
      </s:c>
      <s:c r="V366" s="85" t="str">
        <s:f t="shared" si="6"/>
        <s:v/>
      </s:c>
      <s:c r="W366" s="88" t="str">
        <s:f t="shared" si="7"/>
        <s:v/>
      </s:c>
      <s:c r="X366" s="85" t="str">
        <s:f>IF(B366="","",IF(W366&lt;'04_Настройки'!$B$26,"",ROUND((IF(ISBLANK(T366),0,T366*'04_Настройки'!$B$16)+IF(ISBLANK(U366),0,U366*'04_Настройки'!$B$17)+IF(ISBLANK(V366),0,V366*'04_Настройки'!$B$18)+IF(ISBLANK(M366),0,M366/5*100*'04_Настройки'!$B$19)+IF(ISBLANK(N366),0,N366/5*100*'04_Настройки'!$B$20))/(IF(ISBLANK(T366),0,'04_Настройки'!$B$16)+IF(ISBLANK(U366),0,'04_Настройки'!$B$17)+IF(ISBLANK(V366),0,'04_Настройки'!$B$18)+IF(ISBLANK(M366),0,'04_Настройки'!$B$19)+IF(ISBLANK(N366),0,'04_Настройки'!$B$20)),1)))</s:f>
        <s:v/>
      </s:c>
      <s:c r="Y366" s="77" t="str">
        <s:f>IF(B366="","",IF(ISBLANK(X366),"Недостаточно данных",IF(X366&gt;='04_Настройки'!$B$24,"Высокий",IF(X366&gt;='04_Настройки'!$B$25,"Средний","Низкий"))))</s:f>
        <s:v/>
      </s:c>
      <s:c r="Z366" s="80">
        <s:f t="shared" si="8"/>
        <s:v>356</s:v>
      </s:c>
      <s:c r="AA366" s="93" t="str">
        <s:f>IF(B366="","",IF(S366&gt;1,"Проверить и объединить дубли",IF(W366&lt;'04_Настройки'!$B$26,"Дополнить исходные данные",IF(AND(M366&lt;&gt;"",M366&lt;=2),"Проверить соответствие запросу и бизнесу",IF(AND(G366&lt;&gt;"",G366&lt;=IF(J366="",'04_Настройки'!$B$14,J366)),"Удерживать позицию и обновлять контент",IF(Y366="Высокий",IF(O366="","Создать или назначить посадочную страницу","Оптимизировать страницу и усилить содержание"),IF(Y366="Средний","Включить в контент-план","Наблюдать или отложить")))))))</s:f>
        <s:v/>
      </s:c>
    </s:row>
    <s:row r="367" ht="22.5" customHeight="1">
      <s:c r="A367" s="70" t="str">
        <s:f t="shared" si="1"/>
        <s:v/>
      </s:c>
      <s:c r="B367" s="71"/>
      <s:c r="C367" s="71"/>
      <s:c r="D367" s="71"/>
      <s:c r="E367" s="95"/>
      <s:c r="F367" s="77" t="str">
        <s:f>IF(ISBLANK(E367),"",IF(E367&gt;='04_Настройки'!$B$11,"ВЧ",IF(E367&gt;='04_Настройки'!$B$12,"СЧ","НЧ")))</s:f>
      </s:c>
      <s:c r="G367" s="78"/>
      <s:c r="H367" s="78"/>
      <s:c r="I367" s="80" t="str">
        <s:f t="shared" si="2"/>
        <s:v/>
      </s:c>
      <s:c r="J367" s="78"/>
      <s:c r="K367" s="81"/>
      <s:c r="L367" s="78"/>
      <s:c r="M367" s="78"/>
      <s:c r="N367" s="78"/>
      <s:c r="O367" s="83"/>
      <s:c r="P367" s="84"/>
      <s:c r="Q367" s="84"/>
      <s:c r="R367" s="77" t="str">
        <s:f t="shared" si="3"/>
        <s:v/>
      </s:c>
      <s:c r="S367" s="85" t="str">
        <s:f t="shared" si="4"/>
        <s:v/>
      </s:c>
      <s:c r="T367" s="85" t="str">
        <s:f t="shared" si="5"/>
        <s:v/>
      </s:c>
      <s:c r="U367" s="85" t="str">
        <s:f>IF(OR(B367="",G367=""),"",ROUND(MAX(0,MIN(100,(G367-IF(J367="",'04_Настройки'!$B$14,J367))/(100-IF(J367="",'04_Настройки'!$B$14,J367))*100)),1))</s:f>
        <s:v/>
      </s:c>
      <s:c r="V367" s="85" t="str">
        <s:f t="shared" si="6"/>
        <s:v/>
      </s:c>
      <s:c r="W367" s="88" t="str">
        <s:f t="shared" si="7"/>
        <s:v/>
      </s:c>
      <s:c r="X367" s="85" t="str">
        <s:f>IF(B367="","",IF(W367&lt;'04_Настройки'!$B$26,"",ROUND((IF(ISBLANK(T367),0,T367*'04_Настройки'!$B$16)+IF(ISBLANK(U367),0,U367*'04_Настройки'!$B$17)+IF(ISBLANK(V367),0,V367*'04_Настройки'!$B$18)+IF(ISBLANK(M367),0,M367/5*100*'04_Настройки'!$B$19)+IF(ISBLANK(N367),0,N367/5*100*'04_Настройки'!$B$20))/(IF(ISBLANK(T367),0,'04_Настройки'!$B$16)+IF(ISBLANK(U367),0,'04_Настройки'!$B$17)+IF(ISBLANK(V367),0,'04_Настройки'!$B$18)+IF(ISBLANK(M367),0,'04_Настройки'!$B$19)+IF(ISBLANK(N367),0,'04_Настройки'!$B$20)),1)))</s:f>
        <s:v/>
      </s:c>
      <s:c r="Y367" s="77" t="str">
        <s:f>IF(B367="","",IF(ISBLANK(X367),"Недостаточно данных",IF(X367&gt;='04_Настройки'!$B$24,"Высокий",IF(X367&gt;='04_Настройки'!$B$25,"Средний","Низкий"))))</s:f>
        <s:v/>
      </s:c>
      <s:c r="Z367" s="80">
        <s:f t="shared" si="8"/>
        <s:v>357</s:v>
      </s:c>
      <s:c r="AA367" s="93" t="str">
        <s:f>IF(B367="","",IF(S367&gt;1,"Проверить и объединить дубли",IF(W367&lt;'04_Настройки'!$B$26,"Дополнить исходные данные",IF(AND(M367&lt;&gt;"",M367&lt;=2),"Проверить соответствие запросу и бизнесу",IF(AND(G367&lt;&gt;"",G367&lt;=IF(J367="",'04_Настройки'!$B$14,J367)),"Удерживать позицию и обновлять контент",IF(Y367="Высокий",IF(O367="","Создать или назначить посадочную страницу","Оптимизировать страницу и усилить содержание"),IF(Y367="Средний","Включить в контент-план","Наблюдать или отложить")))))))</s:f>
        <s:v/>
      </s:c>
    </s:row>
    <s:row r="368" ht="22.5" customHeight="1">
      <s:c r="A368" s="70" t="str">
        <s:f t="shared" si="1"/>
        <s:v/>
      </s:c>
      <s:c r="B368" s="71"/>
      <s:c r="C368" s="71"/>
      <s:c r="D368" s="71"/>
      <s:c r="E368" s="95"/>
      <s:c r="F368" s="77" t="str">
        <s:f>IF(ISBLANK(E368),"",IF(E368&gt;='04_Настройки'!$B$11,"ВЧ",IF(E368&gt;='04_Настройки'!$B$12,"СЧ","НЧ")))</s:f>
      </s:c>
      <s:c r="G368" s="78"/>
      <s:c r="H368" s="78"/>
      <s:c r="I368" s="80" t="str">
        <s:f t="shared" si="2"/>
        <s:v/>
      </s:c>
      <s:c r="J368" s="78"/>
      <s:c r="K368" s="81"/>
      <s:c r="L368" s="78"/>
      <s:c r="M368" s="78"/>
      <s:c r="N368" s="78"/>
      <s:c r="O368" s="83"/>
      <s:c r="P368" s="84"/>
      <s:c r="Q368" s="84"/>
      <s:c r="R368" s="77" t="str">
        <s:f t="shared" si="3"/>
        <s:v/>
      </s:c>
      <s:c r="S368" s="85" t="str">
        <s:f t="shared" si="4"/>
        <s:v/>
      </s:c>
      <s:c r="T368" s="85" t="str">
        <s:f t="shared" si="5"/>
        <s:v/>
      </s:c>
      <s:c r="U368" s="85" t="str">
        <s:f>IF(OR(B368="",G368=""),"",ROUND(MAX(0,MIN(100,(G368-IF(J368="",'04_Настройки'!$B$14,J368))/(100-IF(J368="",'04_Настройки'!$B$14,J368))*100)),1))</s:f>
        <s:v/>
      </s:c>
      <s:c r="V368" s="85" t="str">
        <s:f t="shared" si="6"/>
        <s:v/>
      </s:c>
      <s:c r="W368" s="88" t="str">
        <s:f t="shared" si="7"/>
        <s:v/>
      </s:c>
      <s:c r="X368" s="85" t="str">
        <s:f>IF(B368="","",IF(W368&lt;'04_Настройки'!$B$26,"",ROUND((IF(ISBLANK(T368),0,T368*'04_Настройки'!$B$16)+IF(ISBLANK(U368),0,U368*'04_Настройки'!$B$17)+IF(ISBLANK(V368),0,V368*'04_Настройки'!$B$18)+IF(ISBLANK(M368),0,M368/5*100*'04_Настройки'!$B$19)+IF(ISBLANK(N368),0,N368/5*100*'04_Настройки'!$B$20))/(IF(ISBLANK(T368),0,'04_Настройки'!$B$16)+IF(ISBLANK(U368),0,'04_Настройки'!$B$17)+IF(ISBLANK(V368),0,'04_Настройки'!$B$18)+IF(ISBLANK(M368),0,'04_Настройки'!$B$19)+IF(ISBLANK(N368),0,'04_Настройки'!$B$20)),1)))</s:f>
        <s:v/>
      </s:c>
      <s:c r="Y368" s="77" t="str">
        <s:f>IF(B368="","",IF(ISBLANK(X368),"Недостаточно данных",IF(X368&gt;='04_Настройки'!$B$24,"Высокий",IF(X368&gt;='04_Настройки'!$B$25,"Средний","Низкий"))))</s:f>
        <s:v/>
      </s:c>
      <s:c r="Z368" s="80">
        <s:f t="shared" si="8"/>
        <s:v>358</s:v>
      </s:c>
      <s:c r="AA368" s="93" t="str">
        <s:f>IF(B368="","",IF(S368&gt;1,"Проверить и объединить дубли",IF(W368&lt;'04_Настройки'!$B$26,"Дополнить исходные данные",IF(AND(M368&lt;&gt;"",M368&lt;=2),"Проверить соответствие запросу и бизнесу",IF(AND(G368&lt;&gt;"",G368&lt;=IF(J368="",'04_Настройки'!$B$14,J368)),"Удерживать позицию и обновлять контент",IF(Y368="Высокий",IF(O368="","Создать или назначить посадочную страницу","Оптимизировать страницу и усилить содержание"),IF(Y368="Средний","Включить в контент-план","Наблюдать или отложить")))))))</s:f>
        <s:v/>
      </s:c>
    </s:row>
    <s:row r="369" ht="22.5" customHeight="1">
      <s:c r="A369" s="70" t="str">
        <s:f t="shared" si="1"/>
        <s:v/>
      </s:c>
      <s:c r="B369" s="71"/>
      <s:c r="C369" s="71"/>
      <s:c r="D369" s="71"/>
      <s:c r="E369" s="95"/>
      <s:c r="F369" s="77" t="str">
        <s:f>IF(ISBLANK(E369),"",IF(E369&gt;='04_Настройки'!$B$11,"ВЧ",IF(E369&gt;='04_Настройки'!$B$12,"СЧ","НЧ")))</s:f>
      </s:c>
      <s:c r="G369" s="78"/>
      <s:c r="H369" s="78"/>
      <s:c r="I369" s="80" t="str">
        <s:f t="shared" si="2"/>
        <s:v/>
      </s:c>
      <s:c r="J369" s="78"/>
      <s:c r="K369" s="81"/>
      <s:c r="L369" s="78"/>
      <s:c r="M369" s="78"/>
      <s:c r="N369" s="78"/>
      <s:c r="O369" s="83"/>
      <s:c r="P369" s="84"/>
      <s:c r="Q369" s="84"/>
      <s:c r="R369" s="77" t="str">
        <s:f t="shared" si="3"/>
        <s:v/>
      </s:c>
      <s:c r="S369" s="85" t="str">
        <s:f t="shared" si="4"/>
        <s:v/>
      </s:c>
      <s:c r="T369" s="85" t="str">
        <s:f t="shared" si="5"/>
        <s:v/>
      </s:c>
      <s:c r="U369" s="85" t="str">
        <s:f>IF(OR(B369="",G369=""),"",ROUND(MAX(0,MIN(100,(G369-IF(J369="",'04_Настройки'!$B$14,J369))/(100-IF(J369="",'04_Настройки'!$B$14,J369))*100)),1))</s:f>
        <s:v/>
      </s:c>
      <s:c r="V369" s="85" t="str">
        <s:f t="shared" si="6"/>
        <s:v/>
      </s:c>
      <s:c r="W369" s="88" t="str">
        <s:f t="shared" si="7"/>
        <s:v/>
      </s:c>
      <s:c r="X369" s="85" t="str">
        <s:f>IF(B369="","",IF(W369&lt;'04_Настройки'!$B$26,"",ROUND((IF(ISBLANK(T369),0,T369*'04_Настройки'!$B$16)+IF(ISBLANK(U369),0,U369*'04_Настройки'!$B$17)+IF(ISBLANK(V369),0,V369*'04_Настройки'!$B$18)+IF(ISBLANK(M369),0,M369/5*100*'04_Настройки'!$B$19)+IF(ISBLANK(N369),0,N369/5*100*'04_Настройки'!$B$20))/(IF(ISBLANK(T369),0,'04_Настройки'!$B$16)+IF(ISBLANK(U369),0,'04_Настройки'!$B$17)+IF(ISBLANK(V369),0,'04_Настройки'!$B$18)+IF(ISBLANK(M369),0,'04_Настройки'!$B$19)+IF(ISBLANK(N369),0,'04_Настройки'!$B$20)),1)))</s:f>
        <s:v/>
      </s:c>
      <s:c r="Y369" s="77" t="str">
        <s:f>IF(B369="","",IF(ISBLANK(X369),"Недостаточно данных",IF(X369&gt;='04_Настройки'!$B$24,"Высокий",IF(X369&gt;='04_Настройки'!$B$25,"Средний","Низкий"))))</s:f>
        <s:v/>
      </s:c>
      <s:c r="Z369" s="80">
        <s:f t="shared" si="8"/>
        <s:v>359</s:v>
      </s:c>
      <s:c r="AA369" s="93" t="str">
        <s:f>IF(B369="","",IF(S369&gt;1,"Проверить и объединить дубли",IF(W369&lt;'04_Настройки'!$B$26,"Дополнить исходные данные",IF(AND(M369&lt;&gt;"",M369&lt;=2),"Проверить соответствие запросу и бизнесу",IF(AND(G369&lt;&gt;"",G369&lt;=IF(J369="",'04_Настройки'!$B$14,J369)),"Удерживать позицию и обновлять контент",IF(Y369="Высокий",IF(O369="","Создать или назначить посадочную страницу","Оптимизировать страницу и усилить содержание"),IF(Y369="Средний","Включить в контент-план","Наблюдать или отложить")))))))</s:f>
        <s:v/>
      </s:c>
    </s:row>
    <s:row r="370" ht="22.5" customHeight="1">
      <s:c r="A370" s="70" t="str">
        <s:f t="shared" si="1"/>
        <s:v/>
      </s:c>
      <s:c r="B370" s="71"/>
      <s:c r="C370" s="71"/>
      <s:c r="D370" s="71"/>
      <s:c r="E370" s="95"/>
      <s:c r="F370" s="77" t="str">
        <s:f>IF(ISBLANK(E370),"",IF(E370&gt;='04_Настройки'!$B$11,"ВЧ",IF(E370&gt;='04_Настройки'!$B$12,"СЧ","НЧ")))</s:f>
      </s:c>
      <s:c r="G370" s="78"/>
      <s:c r="H370" s="78"/>
      <s:c r="I370" s="80" t="str">
        <s:f t="shared" si="2"/>
        <s:v/>
      </s:c>
      <s:c r="J370" s="78"/>
      <s:c r="K370" s="81"/>
      <s:c r="L370" s="78"/>
      <s:c r="M370" s="78"/>
      <s:c r="N370" s="78"/>
      <s:c r="O370" s="83"/>
      <s:c r="P370" s="84"/>
      <s:c r="Q370" s="84"/>
      <s:c r="R370" s="77" t="str">
        <s:f t="shared" si="3"/>
        <s:v/>
      </s:c>
      <s:c r="S370" s="85" t="str">
        <s:f t="shared" si="4"/>
        <s:v/>
      </s:c>
      <s:c r="T370" s="85" t="str">
        <s:f t="shared" si="5"/>
        <s:v/>
      </s:c>
      <s:c r="U370" s="85" t="str">
        <s:f>IF(OR(B370="",G370=""),"",ROUND(MAX(0,MIN(100,(G370-IF(J370="",'04_Настройки'!$B$14,J370))/(100-IF(J370="",'04_Настройки'!$B$14,J370))*100)),1))</s:f>
        <s:v/>
      </s:c>
      <s:c r="V370" s="85" t="str">
        <s:f t="shared" si="6"/>
        <s:v/>
      </s:c>
      <s:c r="W370" s="88" t="str">
        <s:f t="shared" si="7"/>
        <s:v/>
      </s:c>
      <s:c r="X370" s="85" t="str">
        <s:f>IF(B370="","",IF(W370&lt;'04_Настройки'!$B$26,"",ROUND((IF(ISBLANK(T370),0,T370*'04_Настройки'!$B$16)+IF(ISBLANK(U370),0,U370*'04_Настройки'!$B$17)+IF(ISBLANK(V370),0,V370*'04_Настройки'!$B$18)+IF(ISBLANK(M370),0,M370/5*100*'04_Настройки'!$B$19)+IF(ISBLANK(N370),0,N370/5*100*'04_Настройки'!$B$20))/(IF(ISBLANK(T370),0,'04_Настройки'!$B$16)+IF(ISBLANK(U370),0,'04_Настройки'!$B$17)+IF(ISBLANK(V370),0,'04_Настройки'!$B$18)+IF(ISBLANK(M370),0,'04_Настройки'!$B$19)+IF(ISBLANK(N370),0,'04_Настройки'!$B$20)),1)))</s:f>
        <s:v/>
      </s:c>
      <s:c r="Y370" s="77" t="str">
        <s:f>IF(B370="","",IF(ISBLANK(X370),"Недостаточно данных",IF(X370&gt;='04_Настройки'!$B$24,"Высокий",IF(X370&gt;='04_Настройки'!$B$25,"Средний","Низкий"))))</s:f>
        <s:v/>
      </s:c>
      <s:c r="Z370" s="80">
        <s:f t="shared" si="8"/>
        <s:v>360</s:v>
      </s:c>
      <s:c r="AA370" s="93" t="str">
        <s:f>IF(B370="","",IF(S370&gt;1,"Проверить и объединить дубли",IF(W370&lt;'04_Настройки'!$B$26,"Дополнить исходные данные",IF(AND(M370&lt;&gt;"",M370&lt;=2),"Проверить соответствие запросу и бизнесу",IF(AND(G370&lt;&gt;"",G370&lt;=IF(J370="",'04_Настройки'!$B$14,J370)),"Удерживать позицию и обновлять контент",IF(Y370="Высокий",IF(O370="","Создать или назначить посадочную страницу","Оптимизировать страницу и усилить содержание"),IF(Y370="Средний","Включить в контент-план","Наблюдать или отложить")))))))</s:f>
        <s:v/>
      </s:c>
    </s:row>
    <s:row r="371" ht="22.5" customHeight="1">
      <s:c r="A371" s="70" t="str">
        <s:f t="shared" si="1"/>
        <s:v/>
      </s:c>
      <s:c r="B371" s="71"/>
      <s:c r="C371" s="71"/>
      <s:c r="D371" s="71"/>
      <s:c r="E371" s="95"/>
      <s:c r="F371" s="77" t="str">
        <s:f>IF(ISBLANK(E371),"",IF(E371&gt;='04_Настройки'!$B$11,"ВЧ",IF(E371&gt;='04_Настройки'!$B$12,"СЧ","НЧ")))</s:f>
      </s:c>
      <s:c r="G371" s="78"/>
      <s:c r="H371" s="78"/>
      <s:c r="I371" s="80" t="str">
        <s:f t="shared" si="2"/>
        <s:v/>
      </s:c>
      <s:c r="J371" s="78"/>
      <s:c r="K371" s="81"/>
      <s:c r="L371" s="78"/>
      <s:c r="M371" s="78"/>
      <s:c r="N371" s="78"/>
      <s:c r="O371" s="83"/>
      <s:c r="P371" s="84"/>
      <s:c r="Q371" s="84"/>
      <s:c r="R371" s="77" t="str">
        <s:f t="shared" si="3"/>
        <s:v/>
      </s:c>
      <s:c r="S371" s="85" t="str">
        <s:f t="shared" si="4"/>
        <s:v/>
      </s:c>
      <s:c r="T371" s="85" t="str">
        <s:f t="shared" si="5"/>
        <s:v/>
      </s:c>
      <s:c r="U371" s="85" t="str">
        <s:f>IF(OR(B371="",G371=""),"",ROUND(MAX(0,MIN(100,(G371-IF(J371="",'04_Настройки'!$B$14,J371))/(100-IF(J371="",'04_Настройки'!$B$14,J371))*100)),1))</s:f>
        <s:v/>
      </s:c>
      <s:c r="V371" s="85" t="str">
        <s:f t="shared" si="6"/>
        <s:v/>
      </s:c>
      <s:c r="W371" s="88" t="str">
        <s:f t="shared" si="7"/>
        <s:v/>
      </s:c>
      <s:c r="X371" s="85" t="str">
        <s:f>IF(B371="","",IF(W371&lt;'04_Настройки'!$B$26,"",ROUND((IF(ISBLANK(T371),0,T371*'04_Настройки'!$B$16)+IF(ISBLANK(U371),0,U371*'04_Настройки'!$B$17)+IF(ISBLANK(V371),0,V371*'04_Настройки'!$B$18)+IF(ISBLANK(M371),0,M371/5*100*'04_Настройки'!$B$19)+IF(ISBLANK(N371),0,N371/5*100*'04_Настройки'!$B$20))/(IF(ISBLANK(T371),0,'04_Настройки'!$B$16)+IF(ISBLANK(U371),0,'04_Настройки'!$B$17)+IF(ISBLANK(V371),0,'04_Настройки'!$B$18)+IF(ISBLANK(M371),0,'04_Настройки'!$B$19)+IF(ISBLANK(N371),0,'04_Настройки'!$B$20)),1)))</s:f>
        <s:v/>
      </s:c>
      <s:c r="Y371" s="77" t="str">
        <s:f>IF(B371="","",IF(ISBLANK(X371),"Недостаточно данных",IF(X371&gt;='04_Настройки'!$B$24,"Высокий",IF(X371&gt;='04_Настройки'!$B$25,"Средний","Низкий"))))</s:f>
        <s:v/>
      </s:c>
      <s:c r="Z371" s="80">
        <s:f t="shared" si="8"/>
        <s:v>361</s:v>
      </s:c>
      <s:c r="AA371" s="93" t="str">
        <s:f>IF(B371="","",IF(S371&gt;1,"Проверить и объединить дубли",IF(W371&lt;'04_Настройки'!$B$26,"Дополнить исходные данные",IF(AND(M371&lt;&gt;"",M371&lt;=2),"Проверить соответствие запросу и бизнесу",IF(AND(G371&lt;&gt;"",G371&lt;=IF(J371="",'04_Настройки'!$B$14,J371)),"Удерживать позицию и обновлять контент",IF(Y371="Высокий",IF(O371="","Создать или назначить посадочную страницу","Оптимизировать страницу и усилить содержание"),IF(Y371="Средний","Включить в контент-план","Наблюдать или отложить")))))))</s:f>
        <s:v/>
      </s:c>
    </s:row>
    <s:row r="372" ht="22.5" customHeight="1">
      <s:c r="A372" s="70" t="str">
        <s:f t="shared" si="1"/>
        <s:v/>
      </s:c>
      <s:c r="B372" s="71"/>
      <s:c r="C372" s="71"/>
      <s:c r="D372" s="71"/>
      <s:c r="E372" s="95"/>
      <s:c r="F372" s="77" t="str">
        <s:f>IF(ISBLANK(E372),"",IF(E372&gt;='04_Настройки'!$B$11,"ВЧ",IF(E372&gt;='04_Настройки'!$B$12,"СЧ","НЧ")))</s:f>
      </s:c>
      <s:c r="G372" s="78"/>
      <s:c r="H372" s="78"/>
      <s:c r="I372" s="80" t="str">
        <s:f t="shared" si="2"/>
        <s:v/>
      </s:c>
      <s:c r="J372" s="78"/>
      <s:c r="K372" s="81"/>
      <s:c r="L372" s="78"/>
      <s:c r="M372" s="78"/>
      <s:c r="N372" s="78"/>
      <s:c r="O372" s="83"/>
      <s:c r="P372" s="84"/>
      <s:c r="Q372" s="84"/>
      <s:c r="R372" s="77" t="str">
        <s:f t="shared" si="3"/>
        <s:v/>
      </s:c>
      <s:c r="S372" s="85" t="str">
        <s:f t="shared" si="4"/>
        <s:v/>
      </s:c>
      <s:c r="T372" s="85" t="str">
        <s:f t="shared" si="5"/>
        <s:v/>
      </s:c>
      <s:c r="U372" s="85" t="str">
        <s:f>IF(OR(B372="",G372=""),"",ROUND(MAX(0,MIN(100,(G372-IF(J372="",'04_Настройки'!$B$14,J372))/(100-IF(J372="",'04_Настройки'!$B$14,J372))*100)),1))</s:f>
        <s:v/>
      </s:c>
      <s:c r="V372" s="85" t="str">
        <s:f t="shared" si="6"/>
        <s:v/>
      </s:c>
      <s:c r="W372" s="88" t="str">
        <s:f t="shared" si="7"/>
        <s:v/>
      </s:c>
      <s:c r="X372" s="85" t="str">
        <s:f>IF(B372="","",IF(W372&lt;'04_Настройки'!$B$26,"",ROUND((IF(ISBLANK(T372),0,T372*'04_Настройки'!$B$16)+IF(ISBLANK(U372),0,U372*'04_Настройки'!$B$17)+IF(ISBLANK(V372),0,V372*'04_Настройки'!$B$18)+IF(ISBLANK(M372),0,M372/5*100*'04_Настройки'!$B$19)+IF(ISBLANK(N372),0,N372/5*100*'04_Настройки'!$B$20))/(IF(ISBLANK(T372),0,'04_Настройки'!$B$16)+IF(ISBLANK(U372),0,'04_Настройки'!$B$17)+IF(ISBLANK(V372),0,'04_Настройки'!$B$18)+IF(ISBLANK(M372),0,'04_Настройки'!$B$19)+IF(ISBLANK(N372),0,'04_Настройки'!$B$20)),1)))</s:f>
        <s:v/>
      </s:c>
      <s:c r="Y372" s="77" t="str">
        <s:f>IF(B372="","",IF(ISBLANK(X372),"Недостаточно данных",IF(X372&gt;='04_Настройки'!$B$24,"Высокий",IF(X372&gt;='04_Настройки'!$B$25,"Средний","Низкий"))))</s:f>
        <s:v/>
      </s:c>
      <s:c r="Z372" s="80">
        <s:f t="shared" si="8"/>
        <s:v>362</s:v>
      </s:c>
      <s:c r="AA372" s="93" t="str">
        <s:f>IF(B372="","",IF(S372&gt;1,"Проверить и объединить дубли",IF(W372&lt;'04_Настройки'!$B$26,"Дополнить исходные данные",IF(AND(M372&lt;&gt;"",M372&lt;=2),"Проверить соответствие запросу и бизнесу",IF(AND(G372&lt;&gt;"",G372&lt;=IF(J372="",'04_Настройки'!$B$14,J372)),"Удерживать позицию и обновлять контент",IF(Y372="Высокий",IF(O372="","Создать или назначить посадочную страницу","Оптимизировать страницу и усилить содержание"),IF(Y372="Средний","Включить в контент-план","Наблюдать или отложить")))))))</s:f>
        <s:v/>
      </s:c>
    </s:row>
    <s:row r="373" ht="22.5" customHeight="1">
      <s:c r="A373" s="70" t="str">
        <s:f t="shared" si="1"/>
        <s:v/>
      </s:c>
      <s:c r="B373" s="71"/>
      <s:c r="C373" s="71"/>
      <s:c r="D373" s="71"/>
      <s:c r="E373" s="95"/>
      <s:c r="F373" s="77" t="str">
        <s:f>IF(ISBLANK(E373),"",IF(E373&gt;='04_Настройки'!$B$11,"ВЧ",IF(E373&gt;='04_Настройки'!$B$12,"СЧ","НЧ")))</s:f>
      </s:c>
      <s:c r="G373" s="78"/>
      <s:c r="H373" s="78"/>
      <s:c r="I373" s="80" t="str">
        <s:f t="shared" si="2"/>
        <s:v/>
      </s:c>
      <s:c r="J373" s="78"/>
      <s:c r="K373" s="81"/>
      <s:c r="L373" s="78"/>
      <s:c r="M373" s="78"/>
      <s:c r="N373" s="78"/>
      <s:c r="O373" s="83"/>
      <s:c r="P373" s="84"/>
      <s:c r="Q373" s="84"/>
      <s:c r="R373" s="77" t="str">
        <s:f t="shared" si="3"/>
        <s:v/>
      </s:c>
      <s:c r="S373" s="85" t="str">
        <s:f t="shared" si="4"/>
        <s:v/>
      </s:c>
      <s:c r="T373" s="85" t="str">
        <s:f t="shared" si="5"/>
        <s:v/>
      </s:c>
      <s:c r="U373" s="85" t="str">
        <s:f>IF(OR(B373="",G373=""),"",ROUND(MAX(0,MIN(100,(G373-IF(J373="",'04_Настройки'!$B$14,J373))/(100-IF(J373="",'04_Настройки'!$B$14,J373))*100)),1))</s:f>
        <s:v/>
      </s:c>
      <s:c r="V373" s="85" t="str">
        <s:f t="shared" si="6"/>
        <s:v/>
      </s:c>
      <s:c r="W373" s="88" t="str">
        <s:f t="shared" si="7"/>
        <s:v/>
      </s:c>
      <s:c r="X373" s="85" t="str">
        <s:f>IF(B373="","",IF(W373&lt;'04_Настройки'!$B$26,"",ROUND((IF(ISBLANK(T373),0,T373*'04_Настройки'!$B$16)+IF(ISBLANK(U373),0,U373*'04_Настройки'!$B$17)+IF(ISBLANK(V373),0,V373*'04_Настройки'!$B$18)+IF(ISBLANK(M373),0,M373/5*100*'04_Настройки'!$B$19)+IF(ISBLANK(N373),0,N373/5*100*'04_Настройки'!$B$20))/(IF(ISBLANK(T373),0,'04_Настройки'!$B$16)+IF(ISBLANK(U373),0,'04_Настройки'!$B$17)+IF(ISBLANK(V373),0,'04_Настройки'!$B$18)+IF(ISBLANK(M373),0,'04_Настройки'!$B$19)+IF(ISBLANK(N373),0,'04_Настройки'!$B$20)),1)))</s:f>
        <s:v/>
      </s:c>
      <s:c r="Y373" s="77" t="str">
        <s:f>IF(B373="","",IF(ISBLANK(X373),"Недостаточно данных",IF(X373&gt;='04_Настройки'!$B$24,"Высокий",IF(X373&gt;='04_Настройки'!$B$25,"Средний","Низкий"))))</s:f>
        <s:v/>
      </s:c>
      <s:c r="Z373" s="80">
        <s:f t="shared" si="8"/>
        <s:v>363</s:v>
      </s:c>
      <s:c r="AA373" s="93" t="str">
        <s:f>IF(B373="","",IF(S373&gt;1,"Проверить и объединить дубли",IF(W373&lt;'04_Настройки'!$B$26,"Дополнить исходные данные",IF(AND(M373&lt;&gt;"",M373&lt;=2),"Проверить соответствие запросу и бизнесу",IF(AND(G373&lt;&gt;"",G373&lt;=IF(J373="",'04_Настройки'!$B$14,J373)),"Удерживать позицию и обновлять контент",IF(Y373="Высокий",IF(O373="","Создать или назначить посадочную страницу","Оптимизировать страницу и усилить содержание"),IF(Y373="Средний","Включить в контент-план","Наблюдать или отложить")))))))</s:f>
        <s:v/>
      </s:c>
    </s:row>
    <s:row r="374" ht="22.5" customHeight="1">
      <s:c r="A374" s="70" t="str">
        <s:f t="shared" si="1"/>
        <s:v/>
      </s:c>
      <s:c r="B374" s="71"/>
      <s:c r="C374" s="71"/>
      <s:c r="D374" s="71"/>
      <s:c r="E374" s="95"/>
      <s:c r="F374" s="77" t="str">
        <s:f>IF(ISBLANK(E374),"",IF(E374&gt;='04_Настройки'!$B$11,"ВЧ",IF(E374&gt;='04_Настройки'!$B$12,"СЧ","НЧ")))</s:f>
      </s:c>
      <s:c r="G374" s="78"/>
      <s:c r="H374" s="78"/>
      <s:c r="I374" s="80" t="str">
        <s:f t="shared" si="2"/>
        <s:v/>
      </s:c>
      <s:c r="J374" s="78"/>
      <s:c r="K374" s="81"/>
      <s:c r="L374" s="78"/>
      <s:c r="M374" s="78"/>
      <s:c r="N374" s="78"/>
      <s:c r="O374" s="83"/>
      <s:c r="P374" s="84"/>
      <s:c r="Q374" s="84"/>
      <s:c r="R374" s="77" t="str">
        <s:f t="shared" si="3"/>
        <s:v/>
      </s:c>
      <s:c r="S374" s="85" t="str">
        <s:f t="shared" si="4"/>
        <s:v/>
      </s:c>
      <s:c r="T374" s="85" t="str">
        <s:f t="shared" si="5"/>
        <s:v/>
      </s:c>
      <s:c r="U374" s="85" t="str">
        <s:f>IF(OR(B374="",G374=""),"",ROUND(MAX(0,MIN(100,(G374-IF(J374="",'04_Настройки'!$B$14,J374))/(100-IF(J374="",'04_Настройки'!$B$14,J374))*100)),1))</s:f>
        <s:v/>
      </s:c>
      <s:c r="V374" s="85" t="str">
        <s:f t="shared" si="6"/>
        <s:v/>
      </s:c>
      <s:c r="W374" s="88" t="str">
        <s:f t="shared" si="7"/>
        <s:v/>
      </s:c>
      <s:c r="X374" s="85" t="str">
        <s:f>IF(B374="","",IF(W374&lt;'04_Настройки'!$B$26,"",ROUND((IF(ISBLANK(T374),0,T374*'04_Настройки'!$B$16)+IF(ISBLANK(U374),0,U374*'04_Настройки'!$B$17)+IF(ISBLANK(V374),0,V374*'04_Настройки'!$B$18)+IF(ISBLANK(M374),0,M374/5*100*'04_Настройки'!$B$19)+IF(ISBLANK(N374),0,N374/5*100*'04_Настройки'!$B$20))/(IF(ISBLANK(T374),0,'04_Настройки'!$B$16)+IF(ISBLANK(U374),0,'04_Настройки'!$B$17)+IF(ISBLANK(V374),0,'04_Настройки'!$B$18)+IF(ISBLANK(M374),0,'04_Настройки'!$B$19)+IF(ISBLANK(N374),0,'04_Настройки'!$B$20)),1)))</s:f>
        <s:v/>
      </s:c>
      <s:c r="Y374" s="77" t="str">
        <s:f>IF(B374="","",IF(ISBLANK(X374),"Недостаточно данных",IF(X374&gt;='04_Настройки'!$B$24,"Высокий",IF(X374&gt;='04_Настройки'!$B$25,"Средний","Низкий"))))</s:f>
        <s:v/>
      </s:c>
      <s:c r="Z374" s="80">
        <s:f t="shared" si="8"/>
        <s:v>364</s:v>
      </s:c>
      <s:c r="AA374" s="93" t="str">
        <s:f>IF(B374="","",IF(S374&gt;1,"Проверить и объединить дубли",IF(W374&lt;'04_Настройки'!$B$26,"Дополнить исходные данные",IF(AND(M374&lt;&gt;"",M374&lt;=2),"Проверить соответствие запросу и бизнесу",IF(AND(G374&lt;&gt;"",G374&lt;=IF(J374="",'04_Настройки'!$B$14,J374)),"Удерживать позицию и обновлять контент",IF(Y374="Высокий",IF(O374="","Создать или назначить посадочную страницу","Оптимизировать страницу и усилить содержание"),IF(Y374="Средний","Включить в контент-план","Наблюдать или отложить")))))))</s:f>
        <s:v/>
      </s:c>
    </s:row>
    <s:row r="375" ht="22.5" customHeight="1">
      <s:c r="A375" s="70" t="str">
        <s:f t="shared" si="1"/>
        <s:v/>
      </s:c>
      <s:c r="B375" s="71"/>
      <s:c r="C375" s="71"/>
      <s:c r="D375" s="71"/>
      <s:c r="E375" s="95"/>
      <s:c r="F375" s="77" t="str">
        <s:f>IF(ISBLANK(E375),"",IF(E375&gt;='04_Настройки'!$B$11,"ВЧ",IF(E375&gt;='04_Настройки'!$B$12,"СЧ","НЧ")))</s:f>
      </s:c>
      <s:c r="G375" s="78"/>
      <s:c r="H375" s="78"/>
      <s:c r="I375" s="80" t="str">
        <s:f t="shared" si="2"/>
        <s:v/>
      </s:c>
      <s:c r="J375" s="78"/>
      <s:c r="K375" s="81"/>
      <s:c r="L375" s="78"/>
      <s:c r="M375" s="78"/>
      <s:c r="N375" s="78"/>
      <s:c r="O375" s="83"/>
      <s:c r="P375" s="84"/>
      <s:c r="Q375" s="84"/>
      <s:c r="R375" s="77" t="str">
        <s:f t="shared" si="3"/>
        <s:v/>
      </s:c>
      <s:c r="S375" s="85" t="str">
        <s:f t="shared" si="4"/>
        <s:v/>
      </s:c>
      <s:c r="T375" s="85" t="str">
        <s:f t="shared" si="5"/>
        <s:v/>
      </s:c>
      <s:c r="U375" s="85" t="str">
        <s:f>IF(OR(B375="",G375=""),"",ROUND(MAX(0,MIN(100,(G375-IF(J375="",'04_Настройки'!$B$14,J375))/(100-IF(J375="",'04_Настройки'!$B$14,J375))*100)),1))</s:f>
        <s:v/>
      </s:c>
      <s:c r="V375" s="85" t="str">
        <s:f t="shared" si="6"/>
        <s:v/>
      </s:c>
      <s:c r="W375" s="88" t="str">
        <s:f t="shared" si="7"/>
        <s:v/>
      </s:c>
      <s:c r="X375" s="85" t="str">
        <s:f>IF(B375="","",IF(W375&lt;'04_Настройки'!$B$26,"",ROUND((IF(ISBLANK(T375),0,T375*'04_Настройки'!$B$16)+IF(ISBLANK(U375),0,U375*'04_Настройки'!$B$17)+IF(ISBLANK(V375),0,V375*'04_Настройки'!$B$18)+IF(ISBLANK(M375),0,M375/5*100*'04_Настройки'!$B$19)+IF(ISBLANK(N375),0,N375/5*100*'04_Настройки'!$B$20))/(IF(ISBLANK(T375),0,'04_Настройки'!$B$16)+IF(ISBLANK(U375),0,'04_Настройки'!$B$17)+IF(ISBLANK(V375),0,'04_Настройки'!$B$18)+IF(ISBLANK(M375),0,'04_Настройки'!$B$19)+IF(ISBLANK(N375),0,'04_Настройки'!$B$20)),1)))</s:f>
        <s:v/>
      </s:c>
      <s:c r="Y375" s="77" t="str">
        <s:f>IF(B375="","",IF(ISBLANK(X375),"Недостаточно данных",IF(X375&gt;='04_Настройки'!$B$24,"Высокий",IF(X375&gt;='04_Настройки'!$B$25,"Средний","Низкий"))))</s:f>
        <s:v/>
      </s:c>
      <s:c r="Z375" s="80">
        <s:f t="shared" si="8"/>
        <s:v>365</s:v>
      </s:c>
      <s:c r="AA375" s="93" t="str">
        <s:f>IF(B375="","",IF(S375&gt;1,"Проверить и объединить дубли",IF(W375&lt;'04_Настройки'!$B$26,"Дополнить исходные данные",IF(AND(M375&lt;&gt;"",M375&lt;=2),"Проверить соответствие запросу и бизнесу",IF(AND(G375&lt;&gt;"",G375&lt;=IF(J375="",'04_Настройки'!$B$14,J375)),"Удерживать позицию и обновлять контент",IF(Y375="Высокий",IF(O375="","Создать или назначить посадочную страницу","Оптимизировать страницу и усилить содержание"),IF(Y375="Средний","Включить в контент-план","Наблюдать или отложить")))))))</s:f>
        <s:v/>
      </s:c>
    </s:row>
    <s:row r="376" ht="22.5" customHeight="1">
      <s:c r="A376" s="70" t="str">
        <s:f t="shared" si="1"/>
        <s:v/>
      </s:c>
      <s:c r="B376" s="71"/>
      <s:c r="C376" s="71"/>
      <s:c r="D376" s="71"/>
      <s:c r="E376" s="95"/>
      <s:c r="F376" s="77" t="str">
        <s:f>IF(ISBLANK(E376),"",IF(E376&gt;='04_Настройки'!$B$11,"ВЧ",IF(E376&gt;='04_Настройки'!$B$12,"СЧ","НЧ")))</s:f>
      </s:c>
      <s:c r="G376" s="78"/>
      <s:c r="H376" s="78"/>
      <s:c r="I376" s="80" t="str">
        <s:f t="shared" si="2"/>
        <s:v/>
      </s:c>
      <s:c r="J376" s="78"/>
      <s:c r="K376" s="81"/>
      <s:c r="L376" s="78"/>
      <s:c r="M376" s="78"/>
      <s:c r="N376" s="78"/>
      <s:c r="O376" s="83"/>
      <s:c r="P376" s="84"/>
      <s:c r="Q376" s="84"/>
      <s:c r="R376" s="77" t="str">
        <s:f t="shared" si="3"/>
        <s:v/>
      </s:c>
      <s:c r="S376" s="85" t="str">
        <s:f t="shared" si="4"/>
        <s:v/>
      </s:c>
      <s:c r="T376" s="85" t="str">
        <s:f t="shared" si="5"/>
        <s:v/>
      </s:c>
      <s:c r="U376" s="85" t="str">
        <s:f>IF(OR(B376="",G376=""),"",ROUND(MAX(0,MIN(100,(G376-IF(J376="",'04_Настройки'!$B$14,J376))/(100-IF(J376="",'04_Настройки'!$B$14,J376))*100)),1))</s:f>
        <s:v/>
      </s:c>
      <s:c r="V376" s="85" t="str">
        <s:f t="shared" si="6"/>
        <s:v/>
      </s:c>
      <s:c r="W376" s="88" t="str">
        <s:f t="shared" si="7"/>
        <s:v/>
      </s:c>
      <s:c r="X376" s="85" t="str">
        <s:f>IF(B376="","",IF(W376&lt;'04_Настройки'!$B$26,"",ROUND((IF(ISBLANK(T376),0,T376*'04_Настройки'!$B$16)+IF(ISBLANK(U376),0,U376*'04_Настройки'!$B$17)+IF(ISBLANK(V376),0,V376*'04_Настройки'!$B$18)+IF(ISBLANK(M376),0,M376/5*100*'04_Настройки'!$B$19)+IF(ISBLANK(N376),0,N376/5*100*'04_Настройки'!$B$20))/(IF(ISBLANK(T376),0,'04_Настройки'!$B$16)+IF(ISBLANK(U376),0,'04_Настройки'!$B$17)+IF(ISBLANK(V376),0,'04_Настройки'!$B$18)+IF(ISBLANK(M376),0,'04_Настройки'!$B$19)+IF(ISBLANK(N376),0,'04_Настройки'!$B$20)),1)))</s:f>
        <s:v/>
      </s:c>
      <s:c r="Y376" s="77" t="str">
        <s:f>IF(B376="","",IF(ISBLANK(X376),"Недостаточно данных",IF(X376&gt;='04_Настройки'!$B$24,"Высокий",IF(X376&gt;='04_Настройки'!$B$25,"Средний","Низкий"))))</s:f>
        <s:v/>
      </s:c>
      <s:c r="Z376" s="80">
        <s:f t="shared" si="8"/>
        <s:v>366</s:v>
      </s:c>
      <s:c r="AA376" s="93" t="str">
        <s:f>IF(B376="","",IF(S376&gt;1,"Проверить и объединить дубли",IF(W376&lt;'04_Настройки'!$B$26,"Дополнить исходные данные",IF(AND(M376&lt;&gt;"",M376&lt;=2),"Проверить соответствие запросу и бизнесу",IF(AND(G376&lt;&gt;"",G376&lt;=IF(J376="",'04_Настройки'!$B$14,J376)),"Удерживать позицию и обновлять контент",IF(Y376="Высокий",IF(O376="","Создать или назначить посадочную страницу","Оптимизировать страницу и усилить содержание"),IF(Y376="Средний","Включить в контент-план","Наблюдать или отложить")))))))</s:f>
        <s:v/>
      </s:c>
    </s:row>
    <s:row r="377" ht="22.5" customHeight="1">
      <s:c r="A377" s="70" t="str">
        <s:f t="shared" si="1"/>
        <s:v/>
      </s:c>
      <s:c r="B377" s="71"/>
      <s:c r="C377" s="71"/>
      <s:c r="D377" s="71"/>
      <s:c r="E377" s="95"/>
      <s:c r="F377" s="77" t="str">
        <s:f>IF(ISBLANK(E377),"",IF(E377&gt;='04_Настройки'!$B$11,"ВЧ",IF(E377&gt;='04_Настройки'!$B$12,"СЧ","НЧ")))</s:f>
      </s:c>
      <s:c r="G377" s="78"/>
      <s:c r="H377" s="78"/>
      <s:c r="I377" s="80" t="str">
        <s:f t="shared" si="2"/>
        <s:v/>
      </s:c>
      <s:c r="J377" s="78"/>
      <s:c r="K377" s="81"/>
      <s:c r="L377" s="78"/>
      <s:c r="M377" s="78"/>
      <s:c r="N377" s="78"/>
      <s:c r="O377" s="83"/>
      <s:c r="P377" s="84"/>
      <s:c r="Q377" s="84"/>
      <s:c r="R377" s="77" t="str">
        <s:f t="shared" si="3"/>
        <s:v/>
      </s:c>
      <s:c r="S377" s="85" t="str">
        <s:f t="shared" si="4"/>
        <s:v/>
      </s:c>
      <s:c r="T377" s="85" t="str">
        <s:f t="shared" si="5"/>
        <s:v/>
      </s:c>
      <s:c r="U377" s="85" t="str">
        <s:f>IF(OR(B377="",G377=""),"",ROUND(MAX(0,MIN(100,(G377-IF(J377="",'04_Настройки'!$B$14,J377))/(100-IF(J377="",'04_Настройки'!$B$14,J377))*100)),1))</s:f>
        <s:v/>
      </s:c>
      <s:c r="V377" s="85" t="str">
        <s:f t="shared" si="6"/>
        <s:v/>
      </s:c>
      <s:c r="W377" s="88" t="str">
        <s:f t="shared" si="7"/>
        <s:v/>
      </s:c>
      <s:c r="X377" s="85" t="str">
        <s:f>IF(B377="","",IF(W377&lt;'04_Настройки'!$B$26,"",ROUND((IF(ISBLANK(T377),0,T377*'04_Настройки'!$B$16)+IF(ISBLANK(U377),0,U377*'04_Настройки'!$B$17)+IF(ISBLANK(V377),0,V377*'04_Настройки'!$B$18)+IF(ISBLANK(M377),0,M377/5*100*'04_Настройки'!$B$19)+IF(ISBLANK(N377),0,N377/5*100*'04_Настройки'!$B$20))/(IF(ISBLANK(T377),0,'04_Настройки'!$B$16)+IF(ISBLANK(U377),0,'04_Настройки'!$B$17)+IF(ISBLANK(V377),0,'04_Настройки'!$B$18)+IF(ISBLANK(M377),0,'04_Настройки'!$B$19)+IF(ISBLANK(N377),0,'04_Настройки'!$B$20)),1)))</s:f>
        <s:v/>
      </s:c>
      <s:c r="Y377" s="77" t="str">
        <s:f>IF(B377="","",IF(ISBLANK(X377),"Недостаточно данных",IF(X377&gt;='04_Настройки'!$B$24,"Высокий",IF(X377&gt;='04_Настройки'!$B$25,"Средний","Низкий"))))</s:f>
        <s:v/>
      </s:c>
      <s:c r="Z377" s="80">
        <s:f t="shared" si="8"/>
        <s:v>367</s:v>
      </s:c>
      <s:c r="AA377" s="93" t="str">
        <s:f>IF(B377="","",IF(S377&gt;1,"Проверить и объединить дубли",IF(W377&lt;'04_Настройки'!$B$26,"Дополнить исходные данные",IF(AND(M377&lt;&gt;"",M377&lt;=2),"Проверить соответствие запросу и бизнесу",IF(AND(G377&lt;&gt;"",G377&lt;=IF(J377="",'04_Настройки'!$B$14,J377)),"Удерживать позицию и обновлять контент",IF(Y377="Высокий",IF(O377="","Создать или назначить посадочную страницу","Оптимизировать страницу и усилить содержание"),IF(Y377="Средний","Включить в контент-план","Наблюдать или отложить")))))))</s:f>
        <s:v/>
      </s:c>
    </s:row>
    <s:row r="378" ht="22.5" customHeight="1">
      <s:c r="A378" s="70" t="str">
        <s:f t="shared" si="1"/>
        <s:v/>
      </s:c>
      <s:c r="B378" s="71"/>
      <s:c r="C378" s="71"/>
      <s:c r="D378" s="71"/>
      <s:c r="E378" s="95"/>
      <s:c r="F378" s="77" t="str">
        <s:f>IF(ISBLANK(E378),"",IF(E378&gt;='04_Настройки'!$B$11,"ВЧ",IF(E378&gt;='04_Настройки'!$B$12,"СЧ","НЧ")))</s:f>
      </s:c>
      <s:c r="G378" s="78"/>
      <s:c r="H378" s="78"/>
      <s:c r="I378" s="80" t="str">
        <s:f t="shared" si="2"/>
        <s:v/>
      </s:c>
      <s:c r="J378" s="78"/>
      <s:c r="K378" s="81"/>
      <s:c r="L378" s="78"/>
      <s:c r="M378" s="78"/>
      <s:c r="N378" s="78"/>
      <s:c r="O378" s="83"/>
      <s:c r="P378" s="84"/>
      <s:c r="Q378" s="84"/>
      <s:c r="R378" s="77" t="str">
        <s:f t="shared" si="3"/>
        <s:v/>
      </s:c>
      <s:c r="S378" s="85" t="str">
        <s:f t="shared" si="4"/>
        <s:v/>
      </s:c>
      <s:c r="T378" s="85" t="str">
        <s:f t="shared" si="5"/>
        <s:v/>
      </s:c>
      <s:c r="U378" s="85" t="str">
        <s:f>IF(OR(B378="",G378=""),"",ROUND(MAX(0,MIN(100,(G378-IF(J378="",'04_Настройки'!$B$14,J378))/(100-IF(J378="",'04_Настройки'!$B$14,J378))*100)),1))</s:f>
        <s:v/>
      </s:c>
      <s:c r="V378" s="85" t="str">
        <s:f t="shared" si="6"/>
        <s:v/>
      </s:c>
      <s:c r="W378" s="88" t="str">
        <s:f t="shared" si="7"/>
        <s:v/>
      </s:c>
      <s:c r="X378" s="85" t="str">
        <s:f>IF(B378="","",IF(W378&lt;'04_Настройки'!$B$26,"",ROUND((IF(ISBLANK(T378),0,T378*'04_Настройки'!$B$16)+IF(ISBLANK(U378),0,U378*'04_Настройки'!$B$17)+IF(ISBLANK(V378),0,V378*'04_Настройки'!$B$18)+IF(ISBLANK(M378),0,M378/5*100*'04_Настройки'!$B$19)+IF(ISBLANK(N378),0,N378/5*100*'04_Настройки'!$B$20))/(IF(ISBLANK(T378),0,'04_Настройки'!$B$16)+IF(ISBLANK(U378),0,'04_Настройки'!$B$17)+IF(ISBLANK(V378),0,'04_Настройки'!$B$18)+IF(ISBLANK(M378),0,'04_Настройки'!$B$19)+IF(ISBLANK(N378),0,'04_Настройки'!$B$20)),1)))</s:f>
        <s:v/>
      </s:c>
      <s:c r="Y378" s="77" t="str">
        <s:f>IF(B378="","",IF(ISBLANK(X378),"Недостаточно данных",IF(X378&gt;='04_Настройки'!$B$24,"Высокий",IF(X378&gt;='04_Настройки'!$B$25,"Средний","Низкий"))))</s:f>
        <s:v/>
      </s:c>
      <s:c r="Z378" s="80">
        <s:f t="shared" si="8"/>
        <s:v>368</s:v>
      </s:c>
      <s:c r="AA378" s="93" t="str">
        <s:f>IF(B378="","",IF(S378&gt;1,"Проверить и объединить дубли",IF(W378&lt;'04_Настройки'!$B$26,"Дополнить исходные данные",IF(AND(M378&lt;&gt;"",M378&lt;=2),"Проверить соответствие запросу и бизнесу",IF(AND(G378&lt;&gt;"",G378&lt;=IF(J378="",'04_Настройки'!$B$14,J378)),"Удерживать позицию и обновлять контент",IF(Y378="Высокий",IF(O378="","Создать или назначить посадочную страницу","Оптимизировать страницу и усилить содержание"),IF(Y378="Средний","Включить в контент-план","Наблюдать или отложить")))))))</s:f>
        <s:v/>
      </s:c>
    </s:row>
    <s:row r="379" ht="22.5" customHeight="1">
      <s:c r="A379" s="70" t="str">
        <s:f t="shared" si="1"/>
        <s:v/>
      </s:c>
      <s:c r="B379" s="71"/>
      <s:c r="C379" s="71"/>
      <s:c r="D379" s="71"/>
      <s:c r="E379" s="95"/>
      <s:c r="F379" s="77" t="str">
        <s:f>IF(ISBLANK(E379),"",IF(E379&gt;='04_Настройки'!$B$11,"ВЧ",IF(E379&gt;='04_Настройки'!$B$12,"СЧ","НЧ")))</s:f>
      </s:c>
      <s:c r="G379" s="78"/>
      <s:c r="H379" s="78"/>
      <s:c r="I379" s="80" t="str">
        <s:f t="shared" si="2"/>
        <s:v/>
      </s:c>
      <s:c r="J379" s="78"/>
      <s:c r="K379" s="81"/>
      <s:c r="L379" s="78"/>
      <s:c r="M379" s="78"/>
      <s:c r="N379" s="78"/>
      <s:c r="O379" s="83"/>
      <s:c r="P379" s="84"/>
      <s:c r="Q379" s="84"/>
      <s:c r="R379" s="77" t="str">
        <s:f t="shared" si="3"/>
        <s:v/>
      </s:c>
      <s:c r="S379" s="85" t="str">
        <s:f t="shared" si="4"/>
        <s:v/>
      </s:c>
      <s:c r="T379" s="85" t="str">
        <s:f t="shared" si="5"/>
        <s:v/>
      </s:c>
      <s:c r="U379" s="85" t="str">
        <s:f>IF(OR(B379="",G379=""),"",ROUND(MAX(0,MIN(100,(G379-IF(J379="",'04_Настройки'!$B$14,J379))/(100-IF(J379="",'04_Настройки'!$B$14,J379))*100)),1))</s:f>
        <s:v/>
      </s:c>
      <s:c r="V379" s="85" t="str">
        <s:f t="shared" si="6"/>
        <s:v/>
      </s:c>
      <s:c r="W379" s="88" t="str">
        <s:f t="shared" si="7"/>
        <s:v/>
      </s:c>
      <s:c r="X379" s="85" t="str">
        <s:f>IF(B379="","",IF(W379&lt;'04_Настройки'!$B$26,"",ROUND((IF(ISBLANK(T379),0,T379*'04_Настройки'!$B$16)+IF(ISBLANK(U379),0,U379*'04_Настройки'!$B$17)+IF(ISBLANK(V379),0,V379*'04_Настройки'!$B$18)+IF(ISBLANK(M379),0,M379/5*100*'04_Настройки'!$B$19)+IF(ISBLANK(N379),0,N379/5*100*'04_Настройки'!$B$20))/(IF(ISBLANK(T379),0,'04_Настройки'!$B$16)+IF(ISBLANK(U379),0,'04_Настройки'!$B$17)+IF(ISBLANK(V379),0,'04_Настройки'!$B$18)+IF(ISBLANK(M379),0,'04_Настройки'!$B$19)+IF(ISBLANK(N379),0,'04_Настройки'!$B$20)),1)))</s:f>
        <s:v/>
      </s:c>
      <s:c r="Y379" s="77" t="str">
        <s:f>IF(B379="","",IF(ISBLANK(X379),"Недостаточно данных",IF(X379&gt;='04_Настройки'!$B$24,"Высокий",IF(X379&gt;='04_Настройки'!$B$25,"Средний","Низкий"))))</s:f>
        <s:v/>
      </s:c>
      <s:c r="Z379" s="80">
        <s:f t="shared" si="8"/>
        <s:v>369</s:v>
      </s:c>
      <s:c r="AA379" s="93" t="str">
        <s:f>IF(B379="","",IF(S379&gt;1,"Проверить и объединить дубли",IF(W379&lt;'04_Настройки'!$B$26,"Дополнить исходные данные",IF(AND(M379&lt;&gt;"",M379&lt;=2),"Проверить соответствие запросу и бизнесу",IF(AND(G379&lt;&gt;"",G379&lt;=IF(J379="",'04_Настройки'!$B$14,J379)),"Удерживать позицию и обновлять контент",IF(Y379="Высокий",IF(O379="","Создать или назначить посадочную страницу","Оптимизировать страницу и усилить содержание"),IF(Y379="Средний","Включить в контент-план","Наблюдать или отложить")))))))</s:f>
        <s:v/>
      </s:c>
    </s:row>
    <s:row r="380" ht="22.5" customHeight="1">
      <s:c r="A380" s="70" t="str">
        <s:f t="shared" si="1"/>
        <s:v/>
      </s:c>
      <s:c r="B380" s="71"/>
      <s:c r="C380" s="71"/>
      <s:c r="D380" s="71"/>
      <s:c r="E380" s="95"/>
      <s:c r="F380" s="77" t="str">
        <s:f>IF(ISBLANK(E380),"",IF(E380&gt;='04_Настройки'!$B$11,"ВЧ",IF(E380&gt;='04_Настройки'!$B$12,"СЧ","НЧ")))</s:f>
      </s:c>
      <s:c r="G380" s="78"/>
      <s:c r="H380" s="78"/>
      <s:c r="I380" s="80" t="str">
        <s:f t="shared" si="2"/>
        <s:v/>
      </s:c>
      <s:c r="J380" s="78"/>
      <s:c r="K380" s="81"/>
      <s:c r="L380" s="78"/>
      <s:c r="M380" s="78"/>
      <s:c r="N380" s="78"/>
      <s:c r="O380" s="83"/>
      <s:c r="P380" s="84"/>
      <s:c r="Q380" s="84"/>
      <s:c r="R380" s="77" t="str">
        <s:f t="shared" si="3"/>
        <s:v/>
      </s:c>
      <s:c r="S380" s="85" t="str">
        <s:f t="shared" si="4"/>
        <s:v/>
      </s:c>
      <s:c r="T380" s="85" t="str">
        <s:f t="shared" si="5"/>
        <s:v/>
      </s:c>
      <s:c r="U380" s="85" t="str">
        <s:f>IF(OR(B380="",G380=""),"",ROUND(MAX(0,MIN(100,(G380-IF(J380="",'04_Настройки'!$B$14,J380))/(100-IF(J380="",'04_Настройки'!$B$14,J380))*100)),1))</s:f>
        <s:v/>
      </s:c>
      <s:c r="V380" s="85" t="str">
        <s:f t="shared" si="6"/>
        <s:v/>
      </s:c>
      <s:c r="W380" s="88" t="str">
        <s:f t="shared" si="7"/>
        <s:v/>
      </s:c>
      <s:c r="X380" s="85" t="str">
        <s:f>IF(B380="","",IF(W380&lt;'04_Настройки'!$B$26,"",ROUND((IF(ISBLANK(T380),0,T380*'04_Настройки'!$B$16)+IF(ISBLANK(U380),0,U380*'04_Настройки'!$B$17)+IF(ISBLANK(V380),0,V380*'04_Настройки'!$B$18)+IF(ISBLANK(M380),0,M380/5*100*'04_Настройки'!$B$19)+IF(ISBLANK(N380),0,N380/5*100*'04_Настройки'!$B$20))/(IF(ISBLANK(T380),0,'04_Настройки'!$B$16)+IF(ISBLANK(U380),0,'04_Настройки'!$B$17)+IF(ISBLANK(V380),0,'04_Настройки'!$B$18)+IF(ISBLANK(M380),0,'04_Настройки'!$B$19)+IF(ISBLANK(N380),0,'04_Настройки'!$B$20)),1)))</s:f>
        <s:v/>
      </s:c>
      <s:c r="Y380" s="77" t="str">
        <s:f>IF(B380="","",IF(ISBLANK(X380),"Недостаточно данных",IF(X380&gt;='04_Настройки'!$B$24,"Высокий",IF(X380&gt;='04_Настройки'!$B$25,"Средний","Низкий"))))</s:f>
        <s:v/>
      </s:c>
      <s:c r="Z380" s="80">
        <s:f t="shared" si="8"/>
        <s:v>370</s:v>
      </s:c>
      <s:c r="AA380" s="93" t="str">
        <s:f>IF(B380="","",IF(S380&gt;1,"Проверить и объединить дубли",IF(W380&lt;'04_Настройки'!$B$26,"Дополнить исходные данные",IF(AND(M380&lt;&gt;"",M380&lt;=2),"Проверить соответствие запросу и бизнесу",IF(AND(G380&lt;&gt;"",G380&lt;=IF(J380="",'04_Настройки'!$B$14,J380)),"Удерживать позицию и обновлять контент",IF(Y380="Высокий",IF(O380="","Создать или назначить посадочную страницу","Оптимизировать страницу и усилить содержание"),IF(Y380="Средний","Включить в контент-план","Наблюдать или отложить")))))))</s:f>
        <s:v/>
      </s:c>
    </s:row>
    <s:row r="381" ht="22.5" customHeight="1">
      <s:c r="A381" s="70" t="str">
        <s:f t="shared" si="1"/>
        <s:v/>
      </s:c>
      <s:c r="B381" s="71"/>
      <s:c r="C381" s="71"/>
      <s:c r="D381" s="71"/>
      <s:c r="E381" s="95"/>
      <s:c r="F381" s="77" t="str">
        <s:f>IF(ISBLANK(E381),"",IF(E381&gt;='04_Настройки'!$B$11,"ВЧ",IF(E381&gt;='04_Настройки'!$B$12,"СЧ","НЧ")))</s:f>
      </s:c>
      <s:c r="G381" s="78"/>
      <s:c r="H381" s="78"/>
      <s:c r="I381" s="80" t="str">
        <s:f t="shared" si="2"/>
        <s:v/>
      </s:c>
      <s:c r="J381" s="78"/>
      <s:c r="K381" s="81"/>
      <s:c r="L381" s="78"/>
      <s:c r="M381" s="78"/>
      <s:c r="N381" s="78"/>
      <s:c r="O381" s="83"/>
      <s:c r="P381" s="84"/>
      <s:c r="Q381" s="84"/>
      <s:c r="R381" s="77" t="str">
        <s:f t="shared" si="3"/>
        <s:v/>
      </s:c>
      <s:c r="S381" s="85" t="str">
        <s:f t="shared" si="4"/>
        <s:v/>
      </s:c>
      <s:c r="T381" s="85" t="str">
        <s:f t="shared" si="5"/>
        <s:v/>
      </s:c>
      <s:c r="U381" s="85" t="str">
        <s:f>IF(OR(B381="",G381=""),"",ROUND(MAX(0,MIN(100,(G381-IF(J381="",'04_Настройки'!$B$14,J381))/(100-IF(J381="",'04_Настройки'!$B$14,J381))*100)),1))</s:f>
        <s:v/>
      </s:c>
      <s:c r="V381" s="85" t="str">
        <s:f t="shared" si="6"/>
        <s:v/>
      </s:c>
      <s:c r="W381" s="88" t="str">
        <s:f t="shared" si="7"/>
        <s:v/>
      </s:c>
      <s:c r="X381" s="85" t="str">
        <s:f>IF(B381="","",IF(W381&lt;'04_Настройки'!$B$26,"",ROUND((IF(ISBLANK(T381),0,T381*'04_Настройки'!$B$16)+IF(ISBLANK(U381),0,U381*'04_Настройки'!$B$17)+IF(ISBLANK(V381),0,V381*'04_Настройки'!$B$18)+IF(ISBLANK(M381),0,M381/5*100*'04_Настройки'!$B$19)+IF(ISBLANK(N381),0,N381/5*100*'04_Настройки'!$B$20))/(IF(ISBLANK(T381),0,'04_Настройки'!$B$16)+IF(ISBLANK(U381),0,'04_Настройки'!$B$17)+IF(ISBLANK(V381),0,'04_Настройки'!$B$18)+IF(ISBLANK(M381),0,'04_Настройки'!$B$19)+IF(ISBLANK(N381),0,'04_Настройки'!$B$20)),1)))</s:f>
        <s:v/>
      </s:c>
      <s:c r="Y381" s="77" t="str">
        <s:f>IF(B381="","",IF(ISBLANK(X381),"Недостаточно данных",IF(X381&gt;='04_Настройки'!$B$24,"Высокий",IF(X381&gt;='04_Настройки'!$B$25,"Средний","Низкий"))))</s:f>
        <s:v/>
      </s:c>
      <s:c r="Z381" s="80">
        <s:f t="shared" si="8"/>
        <s:v>371</s:v>
      </s:c>
      <s:c r="AA381" s="93" t="str">
        <s:f>IF(B381="","",IF(S381&gt;1,"Проверить и объединить дубли",IF(W381&lt;'04_Настройки'!$B$26,"Дополнить исходные данные",IF(AND(M381&lt;&gt;"",M381&lt;=2),"Проверить соответствие запросу и бизнесу",IF(AND(G381&lt;&gt;"",G381&lt;=IF(J381="",'04_Настройки'!$B$14,J381)),"Удерживать позицию и обновлять контент",IF(Y381="Высокий",IF(O381="","Создать или назначить посадочную страницу","Оптимизировать страницу и усилить содержание"),IF(Y381="Средний","Включить в контент-план","Наблюдать или отложить")))))))</s:f>
        <s:v/>
      </s:c>
    </s:row>
    <s:row r="382" ht="22.5" customHeight="1">
      <s:c r="A382" s="70" t="str">
        <s:f t="shared" si="1"/>
        <s:v/>
      </s:c>
      <s:c r="B382" s="71"/>
      <s:c r="C382" s="71"/>
      <s:c r="D382" s="71"/>
      <s:c r="E382" s="95"/>
      <s:c r="F382" s="77" t="str">
        <s:f>IF(ISBLANK(E382),"",IF(E382&gt;='04_Настройки'!$B$11,"ВЧ",IF(E382&gt;='04_Настройки'!$B$12,"СЧ","НЧ")))</s:f>
      </s:c>
      <s:c r="G382" s="78"/>
      <s:c r="H382" s="78"/>
      <s:c r="I382" s="80" t="str">
        <s:f t="shared" si="2"/>
        <s:v/>
      </s:c>
      <s:c r="J382" s="78"/>
      <s:c r="K382" s="81"/>
      <s:c r="L382" s="78"/>
      <s:c r="M382" s="78"/>
      <s:c r="N382" s="78"/>
      <s:c r="O382" s="83"/>
      <s:c r="P382" s="84"/>
      <s:c r="Q382" s="84"/>
      <s:c r="R382" s="77" t="str">
        <s:f t="shared" si="3"/>
        <s:v/>
      </s:c>
      <s:c r="S382" s="85" t="str">
        <s:f t="shared" si="4"/>
        <s:v/>
      </s:c>
      <s:c r="T382" s="85" t="str">
        <s:f t="shared" si="5"/>
        <s:v/>
      </s:c>
      <s:c r="U382" s="85" t="str">
        <s:f>IF(OR(B382="",G382=""),"",ROUND(MAX(0,MIN(100,(G382-IF(J382="",'04_Настройки'!$B$14,J382))/(100-IF(J382="",'04_Настройки'!$B$14,J382))*100)),1))</s:f>
        <s:v/>
      </s:c>
      <s:c r="V382" s="85" t="str">
        <s:f t="shared" si="6"/>
        <s:v/>
      </s:c>
      <s:c r="W382" s="88" t="str">
        <s:f t="shared" si="7"/>
        <s:v/>
      </s:c>
      <s:c r="X382" s="85" t="str">
        <s:f>IF(B382="","",IF(W382&lt;'04_Настройки'!$B$26,"",ROUND((IF(ISBLANK(T382),0,T382*'04_Настройки'!$B$16)+IF(ISBLANK(U382),0,U382*'04_Настройки'!$B$17)+IF(ISBLANK(V382),0,V382*'04_Настройки'!$B$18)+IF(ISBLANK(M382),0,M382/5*100*'04_Настройки'!$B$19)+IF(ISBLANK(N382),0,N382/5*100*'04_Настройки'!$B$20))/(IF(ISBLANK(T382),0,'04_Настройки'!$B$16)+IF(ISBLANK(U382),0,'04_Настройки'!$B$17)+IF(ISBLANK(V382),0,'04_Настройки'!$B$18)+IF(ISBLANK(M382),0,'04_Настройки'!$B$19)+IF(ISBLANK(N382),0,'04_Настройки'!$B$20)),1)))</s:f>
        <s:v/>
      </s:c>
      <s:c r="Y382" s="77" t="str">
        <s:f>IF(B382="","",IF(ISBLANK(X382),"Недостаточно данных",IF(X382&gt;='04_Настройки'!$B$24,"Высокий",IF(X382&gt;='04_Настройки'!$B$25,"Средний","Низкий"))))</s:f>
        <s:v/>
      </s:c>
      <s:c r="Z382" s="80">
        <s:f t="shared" si="8"/>
        <s:v>372</s:v>
      </s:c>
      <s:c r="AA382" s="93" t="str">
        <s:f>IF(B382="","",IF(S382&gt;1,"Проверить и объединить дубли",IF(W382&lt;'04_Настройки'!$B$26,"Дополнить исходные данные",IF(AND(M382&lt;&gt;"",M382&lt;=2),"Проверить соответствие запросу и бизнесу",IF(AND(G382&lt;&gt;"",G382&lt;=IF(J382="",'04_Настройки'!$B$14,J382)),"Удерживать позицию и обновлять контент",IF(Y382="Высокий",IF(O382="","Создать или назначить посадочную страницу","Оптимизировать страницу и усилить содержание"),IF(Y382="Средний","Включить в контент-план","Наблюдать или отложить")))))))</s:f>
        <s:v/>
      </s:c>
    </s:row>
    <s:row r="383" ht="22.5" customHeight="1">
      <s:c r="A383" s="70" t="str">
        <s:f t="shared" si="1"/>
        <s:v/>
      </s:c>
      <s:c r="B383" s="71"/>
      <s:c r="C383" s="71"/>
      <s:c r="D383" s="71"/>
      <s:c r="E383" s="95"/>
      <s:c r="F383" s="77" t="str">
        <s:f>IF(ISBLANK(E383),"",IF(E383&gt;='04_Настройки'!$B$11,"ВЧ",IF(E383&gt;='04_Настройки'!$B$12,"СЧ","НЧ")))</s:f>
      </s:c>
      <s:c r="G383" s="78"/>
      <s:c r="H383" s="78"/>
      <s:c r="I383" s="80" t="str">
        <s:f t="shared" si="2"/>
        <s:v/>
      </s:c>
      <s:c r="J383" s="78"/>
      <s:c r="K383" s="81"/>
      <s:c r="L383" s="78"/>
      <s:c r="M383" s="78"/>
      <s:c r="N383" s="78"/>
      <s:c r="O383" s="83"/>
      <s:c r="P383" s="84"/>
      <s:c r="Q383" s="84"/>
      <s:c r="R383" s="77" t="str">
        <s:f t="shared" si="3"/>
        <s:v/>
      </s:c>
      <s:c r="S383" s="85" t="str">
        <s:f t="shared" si="4"/>
        <s:v/>
      </s:c>
      <s:c r="T383" s="85" t="str">
        <s:f t="shared" si="5"/>
        <s:v/>
      </s:c>
      <s:c r="U383" s="85" t="str">
        <s:f>IF(OR(B383="",G383=""),"",ROUND(MAX(0,MIN(100,(G383-IF(J383="",'04_Настройки'!$B$14,J383))/(100-IF(J383="",'04_Настройки'!$B$14,J383))*100)),1))</s:f>
        <s:v/>
      </s:c>
      <s:c r="V383" s="85" t="str">
        <s:f t="shared" si="6"/>
        <s:v/>
      </s:c>
      <s:c r="W383" s="88" t="str">
        <s:f t="shared" si="7"/>
        <s:v/>
      </s:c>
      <s:c r="X383" s="85" t="str">
        <s:f>IF(B383="","",IF(W383&lt;'04_Настройки'!$B$26,"",ROUND((IF(ISBLANK(T383),0,T383*'04_Настройки'!$B$16)+IF(ISBLANK(U383),0,U383*'04_Настройки'!$B$17)+IF(ISBLANK(V383),0,V383*'04_Настройки'!$B$18)+IF(ISBLANK(M383),0,M383/5*100*'04_Настройки'!$B$19)+IF(ISBLANK(N383),0,N383/5*100*'04_Настройки'!$B$20))/(IF(ISBLANK(T383),0,'04_Настройки'!$B$16)+IF(ISBLANK(U383),0,'04_Настройки'!$B$17)+IF(ISBLANK(V383),0,'04_Настройки'!$B$18)+IF(ISBLANK(M383),0,'04_Настройки'!$B$19)+IF(ISBLANK(N383),0,'04_Настройки'!$B$20)),1)))</s:f>
        <s:v/>
      </s:c>
      <s:c r="Y383" s="77" t="str">
        <s:f>IF(B383="","",IF(ISBLANK(X383),"Недостаточно данных",IF(X383&gt;='04_Настройки'!$B$24,"Высокий",IF(X383&gt;='04_Настройки'!$B$25,"Средний","Низкий"))))</s:f>
        <s:v/>
      </s:c>
      <s:c r="Z383" s="80">
        <s:f t="shared" si="8"/>
        <s:v>373</s:v>
      </s:c>
      <s:c r="AA383" s="93" t="str">
        <s:f>IF(B383="","",IF(S383&gt;1,"Проверить и объединить дубли",IF(W383&lt;'04_Настройки'!$B$26,"Дополнить исходные данные",IF(AND(M383&lt;&gt;"",M383&lt;=2),"Проверить соответствие запросу и бизнесу",IF(AND(G383&lt;&gt;"",G383&lt;=IF(J383="",'04_Настройки'!$B$14,J383)),"Удерживать позицию и обновлять контент",IF(Y383="Высокий",IF(O383="","Создать или назначить посадочную страницу","Оптимизировать страницу и усилить содержание"),IF(Y383="Средний","Включить в контент-план","Наблюдать или отложить")))))))</s:f>
        <s:v/>
      </s:c>
    </s:row>
    <s:row r="384" ht="22.5" customHeight="1">
      <s:c r="A384" s="70" t="str">
        <s:f t="shared" si="1"/>
        <s:v/>
      </s:c>
      <s:c r="B384" s="71"/>
      <s:c r="C384" s="71"/>
      <s:c r="D384" s="71"/>
      <s:c r="E384" s="95"/>
      <s:c r="F384" s="77" t="str">
        <s:f>IF(ISBLANK(E384),"",IF(E384&gt;='04_Настройки'!$B$11,"ВЧ",IF(E384&gt;='04_Настройки'!$B$12,"СЧ","НЧ")))</s:f>
      </s:c>
      <s:c r="G384" s="78"/>
      <s:c r="H384" s="78"/>
      <s:c r="I384" s="80" t="str">
        <s:f t="shared" si="2"/>
        <s:v/>
      </s:c>
      <s:c r="J384" s="78"/>
      <s:c r="K384" s="81"/>
      <s:c r="L384" s="78"/>
      <s:c r="M384" s="78"/>
      <s:c r="N384" s="78"/>
      <s:c r="O384" s="83"/>
      <s:c r="P384" s="84"/>
      <s:c r="Q384" s="84"/>
      <s:c r="R384" s="77" t="str">
        <s:f t="shared" si="3"/>
        <s:v/>
      </s:c>
      <s:c r="S384" s="85" t="str">
        <s:f t="shared" si="4"/>
        <s:v/>
      </s:c>
      <s:c r="T384" s="85" t="str">
        <s:f t="shared" si="5"/>
        <s:v/>
      </s:c>
      <s:c r="U384" s="85" t="str">
        <s:f>IF(OR(B384="",G384=""),"",ROUND(MAX(0,MIN(100,(G384-IF(J384="",'04_Настройки'!$B$14,J384))/(100-IF(J384="",'04_Настройки'!$B$14,J384))*100)),1))</s:f>
        <s:v/>
      </s:c>
      <s:c r="V384" s="85" t="str">
        <s:f t="shared" si="6"/>
        <s:v/>
      </s:c>
      <s:c r="W384" s="88" t="str">
        <s:f t="shared" si="7"/>
        <s:v/>
      </s:c>
      <s:c r="X384" s="85" t="str">
        <s:f>IF(B384="","",IF(W384&lt;'04_Настройки'!$B$26,"",ROUND((IF(ISBLANK(T384),0,T384*'04_Настройки'!$B$16)+IF(ISBLANK(U384),0,U384*'04_Настройки'!$B$17)+IF(ISBLANK(V384),0,V384*'04_Настройки'!$B$18)+IF(ISBLANK(M384),0,M384/5*100*'04_Настройки'!$B$19)+IF(ISBLANK(N384),0,N384/5*100*'04_Настройки'!$B$20))/(IF(ISBLANK(T384),0,'04_Настройки'!$B$16)+IF(ISBLANK(U384),0,'04_Настройки'!$B$17)+IF(ISBLANK(V384),0,'04_Настройки'!$B$18)+IF(ISBLANK(M384),0,'04_Настройки'!$B$19)+IF(ISBLANK(N384),0,'04_Настройки'!$B$20)),1)))</s:f>
        <s:v/>
      </s:c>
      <s:c r="Y384" s="77" t="str">
        <s:f>IF(B384="","",IF(ISBLANK(X384),"Недостаточно данных",IF(X384&gt;='04_Настройки'!$B$24,"Высокий",IF(X384&gt;='04_Настройки'!$B$25,"Средний","Низкий"))))</s:f>
        <s:v/>
      </s:c>
      <s:c r="Z384" s="80">
        <s:f t="shared" si="8"/>
        <s:v>374</s:v>
      </s:c>
      <s:c r="AA384" s="93" t="str">
        <s:f>IF(B384="","",IF(S384&gt;1,"Проверить и объединить дубли",IF(W384&lt;'04_Настройки'!$B$26,"Дополнить исходные данные",IF(AND(M384&lt;&gt;"",M384&lt;=2),"Проверить соответствие запросу и бизнесу",IF(AND(G384&lt;&gt;"",G384&lt;=IF(J384="",'04_Настройки'!$B$14,J384)),"Удерживать позицию и обновлять контент",IF(Y384="Высокий",IF(O384="","Создать или назначить посадочную страницу","Оптимизировать страницу и усилить содержание"),IF(Y384="Средний","Включить в контент-план","Наблюдать или отложить")))))))</s:f>
        <s:v/>
      </s:c>
    </s:row>
    <s:row r="385" ht="22.5" customHeight="1">
      <s:c r="A385" s="70" t="str">
        <s:f t="shared" si="1"/>
        <s:v/>
      </s:c>
      <s:c r="B385" s="71"/>
      <s:c r="C385" s="71"/>
      <s:c r="D385" s="71"/>
      <s:c r="E385" s="95"/>
      <s:c r="F385" s="77" t="str">
        <s:f>IF(ISBLANK(E385),"",IF(E385&gt;='04_Настройки'!$B$11,"ВЧ",IF(E385&gt;='04_Настройки'!$B$12,"СЧ","НЧ")))</s:f>
      </s:c>
      <s:c r="G385" s="78"/>
      <s:c r="H385" s="78"/>
      <s:c r="I385" s="80" t="str">
        <s:f t="shared" si="2"/>
        <s:v/>
      </s:c>
      <s:c r="J385" s="78"/>
      <s:c r="K385" s="81"/>
      <s:c r="L385" s="78"/>
      <s:c r="M385" s="78"/>
      <s:c r="N385" s="78"/>
      <s:c r="O385" s="83"/>
      <s:c r="P385" s="84"/>
      <s:c r="Q385" s="84"/>
      <s:c r="R385" s="77" t="str">
        <s:f t="shared" si="3"/>
        <s:v/>
      </s:c>
      <s:c r="S385" s="85" t="str">
        <s:f t="shared" si="4"/>
        <s:v/>
      </s:c>
      <s:c r="T385" s="85" t="str">
        <s:f t="shared" si="5"/>
        <s:v/>
      </s:c>
      <s:c r="U385" s="85" t="str">
        <s:f>IF(OR(B385="",G385=""),"",ROUND(MAX(0,MIN(100,(G385-IF(J385="",'04_Настройки'!$B$14,J385))/(100-IF(J385="",'04_Настройки'!$B$14,J385))*100)),1))</s:f>
        <s:v/>
      </s:c>
      <s:c r="V385" s="85" t="str">
        <s:f t="shared" si="6"/>
        <s:v/>
      </s:c>
      <s:c r="W385" s="88" t="str">
        <s:f t="shared" si="7"/>
        <s:v/>
      </s:c>
      <s:c r="X385" s="85" t="str">
        <s:f>IF(B385="","",IF(W385&lt;'04_Настройки'!$B$26,"",ROUND((IF(ISBLANK(T385),0,T385*'04_Настройки'!$B$16)+IF(ISBLANK(U385),0,U385*'04_Настройки'!$B$17)+IF(ISBLANK(V385),0,V385*'04_Настройки'!$B$18)+IF(ISBLANK(M385),0,M385/5*100*'04_Настройки'!$B$19)+IF(ISBLANK(N385),0,N385/5*100*'04_Настройки'!$B$20))/(IF(ISBLANK(T385),0,'04_Настройки'!$B$16)+IF(ISBLANK(U385),0,'04_Настройки'!$B$17)+IF(ISBLANK(V385),0,'04_Настройки'!$B$18)+IF(ISBLANK(M385),0,'04_Настройки'!$B$19)+IF(ISBLANK(N385),0,'04_Настройки'!$B$20)),1)))</s:f>
        <s:v/>
      </s:c>
      <s:c r="Y385" s="77" t="str">
        <s:f>IF(B385="","",IF(ISBLANK(X385),"Недостаточно данных",IF(X385&gt;='04_Настройки'!$B$24,"Высокий",IF(X385&gt;='04_Настройки'!$B$25,"Средний","Низкий"))))</s:f>
        <s:v/>
      </s:c>
      <s:c r="Z385" s="80">
        <s:f t="shared" si="8"/>
        <s:v>375</s:v>
      </s:c>
      <s:c r="AA385" s="93" t="str">
        <s:f>IF(B385="","",IF(S385&gt;1,"Проверить и объединить дубли",IF(W385&lt;'04_Настройки'!$B$26,"Дополнить исходные данные",IF(AND(M385&lt;&gt;"",M385&lt;=2),"Проверить соответствие запросу и бизнесу",IF(AND(G385&lt;&gt;"",G385&lt;=IF(J385="",'04_Настройки'!$B$14,J385)),"Удерживать позицию и обновлять контент",IF(Y385="Высокий",IF(O385="","Создать или назначить посадочную страницу","Оптимизировать страницу и усилить содержание"),IF(Y385="Средний","Включить в контент-план","Наблюдать или отложить")))))))</s:f>
        <s:v/>
      </s:c>
    </s:row>
    <s:row r="386" ht="22.5" customHeight="1">
      <s:c r="A386" s="70" t="str">
        <s:f t="shared" si="1"/>
        <s:v/>
      </s:c>
      <s:c r="B386" s="71"/>
      <s:c r="C386" s="71"/>
      <s:c r="D386" s="71"/>
      <s:c r="E386" s="95"/>
      <s:c r="F386" s="77" t="str">
        <s:f>IF(ISBLANK(E386),"",IF(E386&gt;='04_Настройки'!$B$11,"ВЧ",IF(E386&gt;='04_Настройки'!$B$12,"СЧ","НЧ")))</s:f>
      </s:c>
      <s:c r="G386" s="78"/>
      <s:c r="H386" s="78"/>
      <s:c r="I386" s="80" t="str">
        <s:f t="shared" si="2"/>
        <s:v/>
      </s:c>
      <s:c r="J386" s="78"/>
      <s:c r="K386" s="81"/>
      <s:c r="L386" s="78"/>
      <s:c r="M386" s="78"/>
      <s:c r="N386" s="78"/>
      <s:c r="O386" s="83"/>
      <s:c r="P386" s="84"/>
      <s:c r="Q386" s="84"/>
      <s:c r="R386" s="77" t="str">
        <s:f t="shared" si="3"/>
        <s:v/>
      </s:c>
      <s:c r="S386" s="85" t="str">
        <s:f t="shared" si="4"/>
        <s:v/>
      </s:c>
      <s:c r="T386" s="85" t="str">
        <s:f t="shared" si="5"/>
        <s:v/>
      </s:c>
      <s:c r="U386" s="85" t="str">
        <s:f>IF(OR(B386="",G386=""),"",ROUND(MAX(0,MIN(100,(G386-IF(J386="",'04_Настройки'!$B$14,J386))/(100-IF(J386="",'04_Настройки'!$B$14,J386))*100)),1))</s:f>
        <s:v/>
      </s:c>
      <s:c r="V386" s="85" t="str">
        <s:f t="shared" si="6"/>
        <s:v/>
      </s:c>
      <s:c r="W386" s="88" t="str">
        <s:f t="shared" si="7"/>
        <s:v/>
      </s:c>
      <s:c r="X386" s="85" t="str">
        <s:f>IF(B386="","",IF(W386&lt;'04_Настройки'!$B$26,"",ROUND((IF(ISBLANK(T386),0,T386*'04_Настройки'!$B$16)+IF(ISBLANK(U386),0,U386*'04_Настройки'!$B$17)+IF(ISBLANK(V386),0,V386*'04_Настройки'!$B$18)+IF(ISBLANK(M386),0,M386/5*100*'04_Настройки'!$B$19)+IF(ISBLANK(N386),0,N386/5*100*'04_Настройки'!$B$20))/(IF(ISBLANK(T386),0,'04_Настройки'!$B$16)+IF(ISBLANK(U386),0,'04_Настройки'!$B$17)+IF(ISBLANK(V386),0,'04_Настройки'!$B$18)+IF(ISBLANK(M386),0,'04_Настройки'!$B$19)+IF(ISBLANK(N386),0,'04_Настройки'!$B$20)),1)))</s:f>
        <s:v/>
      </s:c>
      <s:c r="Y386" s="77" t="str">
        <s:f>IF(B386="","",IF(ISBLANK(X386),"Недостаточно данных",IF(X386&gt;='04_Настройки'!$B$24,"Высокий",IF(X386&gt;='04_Настройки'!$B$25,"Средний","Низкий"))))</s:f>
        <s:v/>
      </s:c>
      <s:c r="Z386" s="80">
        <s:f t="shared" si="8"/>
        <s:v>376</s:v>
      </s:c>
      <s:c r="AA386" s="93" t="str">
        <s:f>IF(B386="","",IF(S386&gt;1,"Проверить и объединить дубли",IF(W386&lt;'04_Настройки'!$B$26,"Дополнить исходные данные",IF(AND(M386&lt;&gt;"",M386&lt;=2),"Проверить соответствие запросу и бизнесу",IF(AND(G386&lt;&gt;"",G386&lt;=IF(J386="",'04_Настройки'!$B$14,J386)),"Удерживать позицию и обновлять контент",IF(Y386="Высокий",IF(O386="","Создать или назначить посадочную страницу","Оптимизировать страницу и усилить содержание"),IF(Y386="Средний","Включить в контент-план","Наблюдать или отложить")))))))</s:f>
        <s:v/>
      </s:c>
    </s:row>
    <s:row r="387" ht="22.5" customHeight="1">
      <s:c r="A387" s="70" t="str">
        <s:f t="shared" si="1"/>
        <s:v/>
      </s:c>
      <s:c r="B387" s="71"/>
      <s:c r="C387" s="71"/>
      <s:c r="D387" s="71"/>
      <s:c r="E387" s="95"/>
      <s:c r="F387" s="77" t="str">
        <s:f>IF(ISBLANK(E387),"",IF(E387&gt;='04_Настройки'!$B$11,"ВЧ",IF(E387&gt;='04_Настройки'!$B$12,"СЧ","НЧ")))</s:f>
      </s:c>
      <s:c r="G387" s="78"/>
      <s:c r="H387" s="78"/>
      <s:c r="I387" s="80" t="str">
        <s:f t="shared" si="2"/>
        <s:v/>
      </s:c>
      <s:c r="J387" s="78"/>
      <s:c r="K387" s="81"/>
      <s:c r="L387" s="78"/>
      <s:c r="M387" s="78"/>
      <s:c r="N387" s="78"/>
      <s:c r="O387" s="83"/>
      <s:c r="P387" s="84"/>
      <s:c r="Q387" s="84"/>
      <s:c r="R387" s="77" t="str">
        <s:f t="shared" si="3"/>
        <s:v/>
      </s:c>
      <s:c r="S387" s="85" t="str">
        <s:f t="shared" si="4"/>
        <s:v/>
      </s:c>
      <s:c r="T387" s="85" t="str">
        <s:f t="shared" si="5"/>
        <s:v/>
      </s:c>
      <s:c r="U387" s="85" t="str">
        <s:f>IF(OR(B387="",G387=""),"",ROUND(MAX(0,MIN(100,(G387-IF(J387="",'04_Настройки'!$B$14,J387))/(100-IF(J387="",'04_Настройки'!$B$14,J387))*100)),1))</s:f>
        <s:v/>
      </s:c>
      <s:c r="V387" s="85" t="str">
        <s:f t="shared" si="6"/>
        <s:v/>
      </s:c>
      <s:c r="W387" s="88" t="str">
        <s:f t="shared" si="7"/>
        <s:v/>
      </s:c>
      <s:c r="X387" s="85" t="str">
        <s:f>IF(B387="","",IF(W387&lt;'04_Настройки'!$B$26,"",ROUND((IF(ISBLANK(T387),0,T387*'04_Настройки'!$B$16)+IF(ISBLANK(U387),0,U387*'04_Настройки'!$B$17)+IF(ISBLANK(V387),0,V387*'04_Настройки'!$B$18)+IF(ISBLANK(M387),0,M387/5*100*'04_Настройки'!$B$19)+IF(ISBLANK(N387),0,N387/5*100*'04_Настройки'!$B$20))/(IF(ISBLANK(T387),0,'04_Настройки'!$B$16)+IF(ISBLANK(U387),0,'04_Настройки'!$B$17)+IF(ISBLANK(V387),0,'04_Настройки'!$B$18)+IF(ISBLANK(M387),0,'04_Настройки'!$B$19)+IF(ISBLANK(N387),0,'04_Настройки'!$B$20)),1)))</s:f>
        <s:v/>
      </s:c>
      <s:c r="Y387" s="77" t="str">
        <s:f>IF(B387="","",IF(ISBLANK(X387),"Недостаточно данных",IF(X387&gt;='04_Настройки'!$B$24,"Высокий",IF(X387&gt;='04_Настройки'!$B$25,"Средний","Низкий"))))</s:f>
        <s:v/>
      </s:c>
      <s:c r="Z387" s="80">
        <s:f t="shared" si="8"/>
        <s:v>377</s:v>
      </s:c>
      <s:c r="AA387" s="93" t="str">
        <s:f>IF(B387="","",IF(S387&gt;1,"Проверить и объединить дубли",IF(W387&lt;'04_Настройки'!$B$26,"Дополнить исходные данные",IF(AND(M387&lt;&gt;"",M387&lt;=2),"Проверить соответствие запросу и бизнесу",IF(AND(G387&lt;&gt;"",G387&lt;=IF(J387="",'04_Настройки'!$B$14,J387)),"Удерживать позицию и обновлять контент",IF(Y387="Высокий",IF(O387="","Создать или назначить посадочную страницу","Оптимизировать страницу и усилить содержание"),IF(Y387="Средний","Включить в контент-план","Наблюдать или отложить")))))))</s:f>
        <s:v/>
      </s:c>
    </s:row>
    <s:row r="388" ht="22.5" customHeight="1">
      <s:c r="A388" s="70" t="str">
        <s:f t="shared" si="1"/>
        <s:v/>
      </s:c>
      <s:c r="B388" s="71"/>
      <s:c r="C388" s="71"/>
      <s:c r="D388" s="71"/>
      <s:c r="E388" s="95"/>
      <s:c r="F388" s="77" t="str">
        <s:f>IF(ISBLANK(E388),"",IF(E388&gt;='04_Настройки'!$B$11,"ВЧ",IF(E388&gt;='04_Настройки'!$B$12,"СЧ","НЧ")))</s:f>
      </s:c>
      <s:c r="G388" s="78"/>
      <s:c r="H388" s="78"/>
      <s:c r="I388" s="80" t="str">
        <s:f t="shared" si="2"/>
        <s:v/>
      </s:c>
      <s:c r="J388" s="78"/>
      <s:c r="K388" s="81"/>
      <s:c r="L388" s="78"/>
      <s:c r="M388" s="78"/>
      <s:c r="N388" s="78"/>
      <s:c r="O388" s="83"/>
      <s:c r="P388" s="84"/>
      <s:c r="Q388" s="84"/>
      <s:c r="R388" s="77" t="str">
        <s:f t="shared" si="3"/>
        <s:v/>
      </s:c>
      <s:c r="S388" s="85" t="str">
        <s:f t="shared" si="4"/>
        <s:v/>
      </s:c>
      <s:c r="T388" s="85" t="str">
        <s:f t="shared" si="5"/>
        <s:v/>
      </s:c>
      <s:c r="U388" s="85" t="str">
        <s:f>IF(OR(B388="",G388=""),"",ROUND(MAX(0,MIN(100,(G388-IF(J388="",'04_Настройки'!$B$14,J388))/(100-IF(J388="",'04_Настройки'!$B$14,J388))*100)),1))</s:f>
        <s:v/>
      </s:c>
      <s:c r="V388" s="85" t="str">
        <s:f t="shared" si="6"/>
        <s:v/>
      </s:c>
      <s:c r="W388" s="88" t="str">
        <s:f t="shared" si="7"/>
        <s:v/>
      </s:c>
      <s:c r="X388" s="85" t="str">
        <s:f>IF(B388="","",IF(W388&lt;'04_Настройки'!$B$26,"",ROUND((IF(ISBLANK(T388),0,T388*'04_Настройки'!$B$16)+IF(ISBLANK(U388),0,U388*'04_Настройки'!$B$17)+IF(ISBLANK(V388),0,V388*'04_Настройки'!$B$18)+IF(ISBLANK(M388),0,M388/5*100*'04_Настройки'!$B$19)+IF(ISBLANK(N388),0,N388/5*100*'04_Настройки'!$B$20))/(IF(ISBLANK(T388),0,'04_Настройки'!$B$16)+IF(ISBLANK(U388),0,'04_Настройки'!$B$17)+IF(ISBLANK(V388),0,'04_Настройки'!$B$18)+IF(ISBLANK(M388),0,'04_Настройки'!$B$19)+IF(ISBLANK(N388),0,'04_Настройки'!$B$20)),1)))</s:f>
        <s:v/>
      </s:c>
      <s:c r="Y388" s="77" t="str">
        <s:f>IF(B388="","",IF(ISBLANK(X388),"Недостаточно данных",IF(X388&gt;='04_Настройки'!$B$24,"Высокий",IF(X388&gt;='04_Настройки'!$B$25,"Средний","Низкий"))))</s:f>
        <s:v/>
      </s:c>
      <s:c r="Z388" s="80">
        <s:f t="shared" si="8"/>
        <s:v>378</s:v>
      </s:c>
      <s:c r="AA388" s="93" t="str">
        <s:f>IF(B388="","",IF(S388&gt;1,"Проверить и объединить дубли",IF(W388&lt;'04_Настройки'!$B$26,"Дополнить исходные данные",IF(AND(M388&lt;&gt;"",M388&lt;=2),"Проверить соответствие запросу и бизнесу",IF(AND(G388&lt;&gt;"",G388&lt;=IF(J388="",'04_Настройки'!$B$14,J388)),"Удерживать позицию и обновлять контент",IF(Y388="Высокий",IF(O388="","Создать или назначить посадочную страницу","Оптимизировать страницу и усилить содержание"),IF(Y388="Средний","Включить в контент-план","Наблюдать или отложить")))))))</s:f>
        <s:v/>
      </s:c>
    </s:row>
    <s:row r="389" ht="22.5" customHeight="1">
      <s:c r="A389" s="70" t="str">
        <s:f t="shared" si="1"/>
        <s:v/>
      </s:c>
      <s:c r="B389" s="71"/>
      <s:c r="C389" s="71"/>
      <s:c r="D389" s="71"/>
      <s:c r="E389" s="95"/>
      <s:c r="F389" s="77" t="str">
        <s:f>IF(ISBLANK(E389),"",IF(E389&gt;='04_Настройки'!$B$11,"ВЧ",IF(E389&gt;='04_Настройки'!$B$12,"СЧ","НЧ")))</s:f>
      </s:c>
      <s:c r="G389" s="78"/>
      <s:c r="H389" s="78"/>
      <s:c r="I389" s="80" t="str">
        <s:f t="shared" si="2"/>
        <s:v/>
      </s:c>
      <s:c r="J389" s="78"/>
      <s:c r="K389" s="81"/>
      <s:c r="L389" s="78"/>
      <s:c r="M389" s="78"/>
      <s:c r="N389" s="78"/>
      <s:c r="O389" s="83"/>
      <s:c r="P389" s="84"/>
      <s:c r="Q389" s="84"/>
      <s:c r="R389" s="77" t="str">
        <s:f t="shared" si="3"/>
        <s:v/>
      </s:c>
      <s:c r="S389" s="85" t="str">
        <s:f t="shared" si="4"/>
        <s:v/>
      </s:c>
      <s:c r="T389" s="85" t="str">
        <s:f t="shared" si="5"/>
        <s:v/>
      </s:c>
      <s:c r="U389" s="85" t="str">
        <s:f>IF(OR(B389="",G389=""),"",ROUND(MAX(0,MIN(100,(G389-IF(J389="",'04_Настройки'!$B$14,J389))/(100-IF(J389="",'04_Настройки'!$B$14,J389))*100)),1))</s:f>
        <s:v/>
      </s:c>
      <s:c r="V389" s="85" t="str">
        <s:f t="shared" si="6"/>
        <s:v/>
      </s:c>
      <s:c r="W389" s="88" t="str">
        <s:f t="shared" si="7"/>
        <s:v/>
      </s:c>
      <s:c r="X389" s="85" t="str">
        <s:f>IF(B389="","",IF(W389&lt;'04_Настройки'!$B$26,"",ROUND((IF(ISBLANK(T389),0,T389*'04_Настройки'!$B$16)+IF(ISBLANK(U389),0,U389*'04_Настройки'!$B$17)+IF(ISBLANK(V389),0,V389*'04_Настройки'!$B$18)+IF(ISBLANK(M389),0,M389/5*100*'04_Настройки'!$B$19)+IF(ISBLANK(N389),0,N389/5*100*'04_Настройки'!$B$20))/(IF(ISBLANK(T389),0,'04_Настройки'!$B$16)+IF(ISBLANK(U389),0,'04_Настройки'!$B$17)+IF(ISBLANK(V389),0,'04_Настройки'!$B$18)+IF(ISBLANK(M389),0,'04_Настройки'!$B$19)+IF(ISBLANK(N389),0,'04_Настройки'!$B$20)),1)))</s:f>
        <s:v/>
      </s:c>
      <s:c r="Y389" s="77" t="str">
        <s:f>IF(B389="","",IF(ISBLANK(X389),"Недостаточно данных",IF(X389&gt;='04_Настройки'!$B$24,"Высокий",IF(X389&gt;='04_Настройки'!$B$25,"Средний","Низкий"))))</s:f>
        <s:v/>
      </s:c>
      <s:c r="Z389" s="80">
        <s:f t="shared" si="8"/>
        <s:v>379</s:v>
      </s:c>
      <s:c r="AA389" s="93" t="str">
        <s:f>IF(B389="","",IF(S389&gt;1,"Проверить и объединить дубли",IF(W389&lt;'04_Настройки'!$B$26,"Дополнить исходные данные",IF(AND(M389&lt;&gt;"",M389&lt;=2),"Проверить соответствие запросу и бизнесу",IF(AND(G389&lt;&gt;"",G389&lt;=IF(J389="",'04_Настройки'!$B$14,J389)),"Удерживать позицию и обновлять контент",IF(Y389="Высокий",IF(O389="","Создать или назначить посадочную страницу","Оптимизировать страницу и усилить содержание"),IF(Y389="Средний","Включить в контент-план","Наблюдать или отложить")))))))</s:f>
        <s:v/>
      </s:c>
    </s:row>
    <s:row r="390" ht="22.5" customHeight="1">
      <s:c r="A390" s="70" t="str">
        <s:f t="shared" si="1"/>
        <s:v/>
      </s:c>
      <s:c r="B390" s="71"/>
      <s:c r="C390" s="71"/>
      <s:c r="D390" s="71"/>
      <s:c r="E390" s="95"/>
      <s:c r="F390" s="77" t="str">
        <s:f>IF(ISBLANK(E390),"",IF(E390&gt;='04_Настройки'!$B$11,"ВЧ",IF(E390&gt;='04_Настройки'!$B$12,"СЧ","НЧ")))</s:f>
      </s:c>
      <s:c r="G390" s="78"/>
      <s:c r="H390" s="78"/>
      <s:c r="I390" s="80" t="str">
        <s:f t="shared" si="2"/>
        <s:v/>
      </s:c>
      <s:c r="J390" s="78"/>
      <s:c r="K390" s="81"/>
      <s:c r="L390" s="78"/>
      <s:c r="M390" s="78"/>
      <s:c r="N390" s="78"/>
      <s:c r="O390" s="83"/>
      <s:c r="P390" s="84"/>
      <s:c r="Q390" s="84"/>
      <s:c r="R390" s="77" t="str">
        <s:f t="shared" si="3"/>
        <s:v/>
      </s:c>
      <s:c r="S390" s="85" t="str">
        <s:f t="shared" si="4"/>
        <s:v/>
      </s:c>
      <s:c r="T390" s="85" t="str">
        <s:f t="shared" si="5"/>
        <s:v/>
      </s:c>
      <s:c r="U390" s="85" t="str">
        <s:f>IF(OR(B390="",G390=""),"",ROUND(MAX(0,MIN(100,(G390-IF(J390="",'04_Настройки'!$B$14,J390))/(100-IF(J390="",'04_Настройки'!$B$14,J390))*100)),1))</s:f>
        <s:v/>
      </s:c>
      <s:c r="V390" s="85" t="str">
        <s:f t="shared" si="6"/>
        <s:v/>
      </s:c>
      <s:c r="W390" s="88" t="str">
        <s:f t="shared" si="7"/>
        <s:v/>
      </s:c>
      <s:c r="X390" s="85" t="str">
        <s:f>IF(B390="","",IF(W390&lt;'04_Настройки'!$B$26,"",ROUND((IF(ISBLANK(T390),0,T390*'04_Настройки'!$B$16)+IF(ISBLANK(U390),0,U390*'04_Настройки'!$B$17)+IF(ISBLANK(V390),0,V390*'04_Настройки'!$B$18)+IF(ISBLANK(M390),0,M390/5*100*'04_Настройки'!$B$19)+IF(ISBLANK(N390),0,N390/5*100*'04_Настройки'!$B$20))/(IF(ISBLANK(T390),0,'04_Настройки'!$B$16)+IF(ISBLANK(U390),0,'04_Настройки'!$B$17)+IF(ISBLANK(V390),0,'04_Настройки'!$B$18)+IF(ISBLANK(M390),0,'04_Настройки'!$B$19)+IF(ISBLANK(N390),0,'04_Настройки'!$B$20)),1)))</s:f>
        <s:v/>
      </s:c>
      <s:c r="Y390" s="77" t="str">
        <s:f>IF(B390="","",IF(ISBLANK(X390),"Недостаточно данных",IF(X390&gt;='04_Настройки'!$B$24,"Высокий",IF(X390&gt;='04_Настройки'!$B$25,"Средний","Низкий"))))</s:f>
        <s:v/>
      </s:c>
      <s:c r="Z390" s="80">
        <s:f t="shared" si="8"/>
        <s:v>380</s:v>
      </s:c>
      <s:c r="AA390" s="93" t="str">
        <s:f>IF(B390="","",IF(S390&gt;1,"Проверить и объединить дубли",IF(W390&lt;'04_Настройки'!$B$26,"Дополнить исходные данные",IF(AND(M390&lt;&gt;"",M390&lt;=2),"Проверить соответствие запросу и бизнесу",IF(AND(G390&lt;&gt;"",G390&lt;=IF(J390="",'04_Настройки'!$B$14,J390)),"Удерживать позицию и обновлять контент",IF(Y390="Высокий",IF(O390="","Создать или назначить посадочную страницу","Оптимизировать страницу и усилить содержание"),IF(Y390="Средний","Включить в контент-план","Наблюдать или отложить")))))))</s:f>
        <s:v/>
      </s:c>
    </s:row>
    <s:row r="391" ht="22.5" customHeight="1">
      <s:c r="A391" s="70" t="str">
        <s:f t="shared" si="1"/>
        <s:v/>
      </s:c>
      <s:c r="B391" s="71"/>
      <s:c r="C391" s="71"/>
      <s:c r="D391" s="71"/>
      <s:c r="E391" s="95"/>
      <s:c r="F391" s="77" t="str">
        <s:f>IF(ISBLANK(E391),"",IF(E391&gt;='04_Настройки'!$B$11,"ВЧ",IF(E391&gt;='04_Настройки'!$B$12,"СЧ","НЧ")))</s:f>
      </s:c>
      <s:c r="G391" s="78"/>
      <s:c r="H391" s="78"/>
      <s:c r="I391" s="80" t="str">
        <s:f t="shared" si="2"/>
        <s:v/>
      </s:c>
      <s:c r="J391" s="78"/>
      <s:c r="K391" s="81"/>
      <s:c r="L391" s="78"/>
      <s:c r="M391" s="78"/>
      <s:c r="N391" s="78"/>
      <s:c r="O391" s="83"/>
      <s:c r="P391" s="84"/>
      <s:c r="Q391" s="84"/>
      <s:c r="R391" s="77" t="str">
        <s:f t="shared" si="3"/>
        <s:v/>
      </s:c>
      <s:c r="S391" s="85" t="str">
        <s:f t="shared" si="4"/>
        <s:v/>
      </s:c>
      <s:c r="T391" s="85" t="str">
        <s:f t="shared" si="5"/>
        <s:v/>
      </s:c>
      <s:c r="U391" s="85" t="str">
        <s:f>IF(OR(B391="",G391=""),"",ROUND(MAX(0,MIN(100,(G391-IF(J391="",'04_Настройки'!$B$14,J391))/(100-IF(J391="",'04_Настройки'!$B$14,J391))*100)),1))</s:f>
        <s:v/>
      </s:c>
      <s:c r="V391" s="85" t="str">
        <s:f t="shared" si="6"/>
        <s:v/>
      </s:c>
      <s:c r="W391" s="88" t="str">
        <s:f t="shared" si="7"/>
        <s:v/>
      </s:c>
      <s:c r="X391" s="85" t="str">
        <s:f>IF(B391="","",IF(W391&lt;'04_Настройки'!$B$26,"",ROUND((IF(ISBLANK(T391),0,T391*'04_Настройки'!$B$16)+IF(ISBLANK(U391),0,U391*'04_Настройки'!$B$17)+IF(ISBLANK(V391),0,V391*'04_Настройки'!$B$18)+IF(ISBLANK(M391),0,M391/5*100*'04_Настройки'!$B$19)+IF(ISBLANK(N391),0,N391/5*100*'04_Настройки'!$B$20))/(IF(ISBLANK(T391),0,'04_Настройки'!$B$16)+IF(ISBLANK(U391),0,'04_Настройки'!$B$17)+IF(ISBLANK(V391),0,'04_Настройки'!$B$18)+IF(ISBLANK(M391),0,'04_Настройки'!$B$19)+IF(ISBLANK(N391),0,'04_Настройки'!$B$20)),1)))</s:f>
        <s:v/>
      </s:c>
      <s:c r="Y391" s="77" t="str">
        <s:f>IF(B391="","",IF(ISBLANK(X391),"Недостаточно данных",IF(X391&gt;='04_Настройки'!$B$24,"Высокий",IF(X391&gt;='04_Настройки'!$B$25,"Средний","Низкий"))))</s:f>
        <s:v/>
      </s:c>
      <s:c r="Z391" s="80">
        <s:f t="shared" si="8"/>
        <s:v>381</s:v>
      </s:c>
      <s:c r="AA391" s="93" t="str">
        <s:f>IF(B391="","",IF(S391&gt;1,"Проверить и объединить дубли",IF(W391&lt;'04_Настройки'!$B$26,"Дополнить исходные данные",IF(AND(M391&lt;&gt;"",M391&lt;=2),"Проверить соответствие запросу и бизнесу",IF(AND(G391&lt;&gt;"",G391&lt;=IF(J391="",'04_Настройки'!$B$14,J391)),"Удерживать позицию и обновлять контент",IF(Y391="Высокий",IF(O391="","Создать или назначить посадочную страницу","Оптимизировать страницу и усилить содержание"),IF(Y391="Средний","Включить в контент-план","Наблюдать или отложить")))))))</s:f>
        <s:v/>
      </s:c>
    </s:row>
    <s:row r="392" ht="22.5" customHeight="1">
      <s:c r="A392" s="70" t="str">
        <s:f t="shared" si="1"/>
        <s:v/>
      </s:c>
      <s:c r="B392" s="71"/>
      <s:c r="C392" s="71"/>
      <s:c r="D392" s="71"/>
      <s:c r="E392" s="95"/>
      <s:c r="F392" s="77" t="str">
        <s:f>IF(ISBLANK(E392),"",IF(E392&gt;='04_Настройки'!$B$11,"ВЧ",IF(E392&gt;='04_Настройки'!$B$12,"СЧ","НЧ")))</s:f>
      </s:c>
      <s:c r="G392" s="78"/>
      <s:c r="H392" s="78"/>
      <s:c r="I392" s="80" t="str">
        <s:f t="shared" si="2"/>
        <s:v/>
      </s:c>
      <s:c r="J392" s="78"/>
      <s:c r="K392" s="81"/>
      <s:c r="L392" s="78"/>
      <s:c r="M392" s="78"/>
      <s:c r="N392" s="78"/>
      <s:c r="O392" s="83"/>
      <s:c r="P392" s="84"/>
      <s:c r="Q392" s="84"/>
      <s:c r="R392" s="77" t="str">
        <s:f t="shared" si="3"/>
        <s:v/>
      </s:c>
      <s:c r="S392" s="85" t="str">
        <s:f t="shared" si="4"/>
        <s:v/>
      </s:c>
      <s:c r="T392" s="85" t="str">
        <s:f t="shared" si="5"/>
        <s:v/>
      </s:c>
      <s:c r="U392" s="85" t="str">
        <s:f>IF(OR(B392="",G392=""),"",ROUND(MAX(0,MIN(100,(G392-IF(J392="",'04_Настройки'!$B$14,J392))/(100-IF(J392="",'04_Настройки'!$B$14,J392))*100)),1))</s:f>
        <s:v/>
      </s:c>
      <s:c r="V392" s="85" t="str">
        <s:f t="shared" si="6"/>
        <s:v/>
      </s:c>
      <s:c r="W392" s="88" t="str">
        <s:f t="shared" si="7"/>
        <s:v/>
      </s:c>
      <s:c r="X392" s="85" t="str">
        <s:f>IF(B392="","",IF(W392&lt;'04_Настройки'!$B$26,"",ROUND((IF(ISBLANK(T392),0,T392*'04_Настройки'!$B$16)+IF(ISBLANK(U392),0,U392*'04_Настройки'!$B$17)+IF(ISBLANK(V392),0,V392*'04_Настройки'!$B$18)+IF(ISBLANK(M392),0,M392/5*100*'04_Настройки'!$B$19)+IF(ISBLANK(N392),0,N392/5*100*'04_Настройки'!$B$20))/(IF(ISBLANK(T392),0,'04_Настройки'!$B$16)+IF(ISBLANK(U392),0,'04_Настройки'!$B$17)+IF(ISBLANK(V392),0,'04_Настройки'!$B$18)+IF(ISBLANK(M392),0,'04_Настройки'!$B$19)+IF(ISBLANK(N392),0,'04_Настройки'!$B$20)),1)))</s:f>
        <s:v/>
      </s:c>
      <s:c r="Y392" s="77" t="str">
        <s:f>IF(B392="","",IF(ISBLANK(X392),"Недостаточно данных",IF(X392&gt;='04_Настройки'!$B$24,"Высокий",IF(X392&gt;='04_Настройки'!$B$25,"Средний","Низкий"))))</s:f>
        <s:v/>
      </s:c>
      <s:c r="Z392" s="80">
        <s:f t="shared" si="8"/>
        <s:v>382</s:v>
      </s:c>
      <s:c r="AA392" s="93" t="str">
        <s:f>IF(B392="","",IF(S392&gt;1,"Проверить и объединить дубли",IF(W392&lt;'04_Настройки'!$B$26,"Дополнить исходные данные",IF(AND(M392&lt;&gt;"",M392&lt;=2),"Проверить соответствие запросу и бизнесу",IF(AND(G392&lt;&gt;"",G392&lt;=IF(J392="",'04_Настройки'!$B$14,J392)),"Удерживать позицию и обновлять контент",IF(Y392="Высокий",IF(O392="","Создать или назначить посадочную страницу","Оптимизировать страницу и усилить содержание"),IF(Y392="Средний","Включить в контент-план","Наблюдать или отложить")))))))</s:f>
        <s:v/>
      </s:c>
    </s:row>
    <s:row r="393" ht="22.5" customHeight="1">
      <s:c r="A393" s="70" t="str">
        <s:f t="shared" si="1"/>
        <s:v/>
      </s:c>
      <s:c r="B393" s="71"/>
      <s:c r="C393" s="71"/>
      <s:c r="D393" s="71"/>
      <s:c r="E393" s="95"/>
      <s:c r="F393" s="77" t="str">
        <s:f>IF(ISBLANK(E393),"",IF(E393&gt;='04_Настройки'!$B$11,"ВЧ",IF(E393&gt;='04_Настройки'!$B$12,"СЧ","НЧ")))</s:f>
      </s:c>
      <s:c r="G393" s="78"/>
      <s:c r="H393" s="78"/>
      <s:c r="I393" s="80" t="str">
        <s:f t="shared" si="2"/>
        <s:v/>
      </s:c>
      <s:c r="J393" s="78"/>
      <s:c r="K393" s="81"/>
      <s:c r="L393" s="78"/>
      <s:c r="M393" s="78"/>
      <s:c r="N393" s="78"/>
      <s:c r="O393" s="83"/>
      <s:c r="P393" s="84"/>
      <s:c r="Q393" s="84"/>
      <s:c r="R393" s="77" t="str">
        <s:f t="shared" si="3"/>
        <s:v/>
      </s:c>
      <s:c r="S393" s="85" t="str">
        <s:f t="shared" si="4"/>
        <s:v/>
      </s:c>
      <s:c r="T393" s="85" t="str">
        <s:f t="shared" si="5"/>
        <s:v/>
      </s:c>
      <s:c r="U393" s="85" t="str">
        <s:f>IF(OR(B393="",G393=""),"",ROUND(MAX(0,MIN(100,(G393-IF(J393="",'04_Настройки'!$B$14,J393))/(100-IF(J393="",'04_Настройки'!$B$14,J393))*100)),1))</s:f>
        <s:v/>
      </s:c>
      <s:c r="V393" s="85" t="str">
        <s:f t="shared" si="6"/>
        <s:v/>
      </s:c>
      <s:c r="W393" s="88" t="str">
        <s:f t="shared" si="7"/>
        <s:v/>
      </s:c>
      <s:c r="X393" s="85" t="str">
        <s:f>IF(B393="","",IF(W393&lt;'04_Настройки'!$B$26,"",ROUND((IF(ISBLANK(T393),0,T393*'04_Настройки'!$B$16)+IF(ISBLANK(U393),0,U393*'04_Настройки'!$B$17)+IF(ISBLANK(V393),0,V393*'04_Настройки'!$B$18)+IF(ISBLANK(M393),0,M393/5*100*'04_Настройки'!$B$19)+IF(ISBLANK(N393),0,N393/5*100*'04_Настройки'!$B$20))/(IF(ISBLANK(T393),0,'04_Настройки'!$B$16)+IF(ISBLANK(U393),0,'04_Настройки'!$B$17)+IF(ISBLANK(V393),0,'04_Настройки'!$B$18)+IF(ISBLANK(M393),0,'04_Настройки'!$B$19)+IF(ISBLANK(N393),0,'04_Настройки'!$B$20)),1)))</s:f>
        <s:v/>
      </s:c>
      <s:c r="Y393" s="77" t="str">
        <s:f>IF(B393="","",IF(ISBLANK(X393),"Недостаточно данных",IF(X393&gt;='04_Настройки'!$B$24,"Высокий",IF(X393&gt;='04_Настройки'!$B$25,"Средний","Низкий"))))</s:f>
        <s:v/>
      </s:c>
      <s:c r="Z393" s="80">
        <s:f t="shared" si="8"/>
        <s:v>383</s:v>
      </s:c>
      <s:c r="AA393" s="93" t="str">
        <s:f>IF(B393="","",IF(S393&gt;1,"Проверить и объединить дубли",IF(W393&lt;'04_Настройки'!$B$26,"Дополнить исходные данные",IF(AND(M393&lt;&gt;"",M393&lt;=2),"Проверить соответствие запросу и бизнесу",IF(AND(G393&lt;&gt;"",G393&lt;=IF(J393="",'04_Настройки'!$B$14,J393)),"Удерживать позицию и обновлять контент",IF(Y393="Высокий",IF(O393="","Создать или назначить посадочную страницу","Оптимизировать страницу и усилить содержание"),IF(Y393="Средний","Включить в контент-план","Наблюдать или отложить")))))))</s:f>
        <s:v/>
      </s:c>
    </s:row>
    <s:row r="394" ht="22.5" customHeight="1">
      <s:c r="A394" s="70" t="str">
        <s:f t="shared" si="1"/>
        <s:v/>
      </s:c>
      <s:c r="B394" s="71"/>
      <s:c r="C394" s="71"/>
      <s:c r="D394" s="71"/>
      <s:c r="E394" s="95"/>
      <s:c r="F394" s="77" t="str">
        <s:f>IF(ISBLANK(E394),"",IF(E394&gt;='04_Настройки'!$B$11,"ВЧ",IF(E394&gt;='04_Настройки'!$B$12,"СЧ","НЧ")))</s:f>
      </s:c>
      <s:c r="G394" s="78"/>
      <s:c r="H394" s="78"/>
      <s:c r="I394" s="80" t="str">
        <s:f t="shared" si="2"/>
        <s:v/>
      </s:c>
      <s:c r="J394" s="78"/>
      <s:c r="K394" s="81"/>
      <s:c r="L394" s="78"/>
      <s:c r="M394" s="78"/>
      <s:c r="N394" s="78"/>
      <s:c r="O394" s="83"/>
      <s:c r="P394" s="84"/>
      <s:c r="Q394" s="84"/>
      <s:c r="R394" s="77" t="str">
        <s:f t="shared" si="3"/>
        <s:v/>
      </s:c>
      <s:c r="S394" s="85" t="str">
        <s:f t="shared" si="4"/>
        <s:v/>
      </s:c>
      <s:c r="T394" s="85" t="str">
        <s:f t="shared" si="5"/>
        <s:v/>
      </s:c>
      <s:c r="U394" s="85" t="str">
        <s:f>IF(OR(B394="",G394=""),"",ROUND(MAX(0,MIN(100,(G394-IF(J394="",'04_Настройки'!$B$14,J394))/(100-IF(J394="",'04_Настройки'!$B$14,J394))*100)),1))</s:f>
        <s:v/>
      </s:c>
      <s:c r="V394" s="85" t="str">
        <s:f t="shared" si="6"/>
        <s:v/>
      </s:c>
      <s:c r="W394" s="88" t="str">
        <s:f t="shared" si="7"/>
        <s:v/>
      </s:c>
      <s:c r="X394" s="85" t="str">
        <s:f>IF(B394="","",IF(W394&lt;'04_Настройки'!$B$26,"",ROUND((IF(ISBLANK(T394),0,T394*'04_Настройки'!$B$16)+IF(ISBLANK(U394),0,U394*'04_Настройки'!$B$17)+IF(ISBLANK(V394),0,V394*'04_Настройки'!$B$18)+IF(ISBLANK(M394),0,M394/5*100*'04_Настройки'!$B$19)+IF(ISBLANK(N394),0,N394/5*100*'04_Настройки'!$B$20))/(IF(ISBLANK(T394),0,'04_Настройки'!$B$16)+IF(ISBLANK(U394),0,'04_Настройки'!$B$17)+IF(ISBLANK(V394),0,'04_Настройки'!$B$18)+IF(ISBLANK(M394),0,'04_Настройки'!$B$19)+IF(ISBLANK(N394),0,'04_Настройки'!$B$20)),1)))</s:f>
        <s:v/>
      </s:c>
      <s:c r="Y394" s="77" t="str">
        <s:f>IF(B394="","",IF(ISBLANK(X394),"Недостаточно данных",IF(X394&gt;='04_Настройки'!$B$24,"Высокий",IF(X394&gt;='04_Настройки'!$B$25,"Средний","Низкий"))))</s:f>
        <s:v/>
      </s:c>
      <s:c r="Z394" s="80">
        <s:f t="shared" si="8"/>
        <s:v>384</s:v>
      </s:c>
      <s:c r="AA394" s="93" t="str">
        <s:f>IF(B394="","",IF(S394&gt;1,"Проверить и объединить дубли",IF(W394&lt;'04_Настройки'!$B$26,"Дополнить исходные данные",IF(AND(M394&lt;&gt;"",M394&lt;=2),"Проверить соответствие запросу и бизнесу",IF(AND(G394&lt;&gt;"",G394&lt;=IF(J394="",'04_Настройки'!$B$14,J394)),"Удерживать позицию и обновлять контент",IF(Y394="Высокий",IF(O394="","Создать или назначить посадочную страницу","Оптимизировать страницу и усилить содержание"),IF(Y394="Средний","Включить в контент-план","Наблюдать или отложить")))))))</s:f>
        <s:v/>
      </s:c>
    </s:row>
    <s:row r="395" ht="22.5" customHeight="1">
      <s:c r="A395" s="70" t="str">
        <s:f t="shared" si="1"/>
        <s:v/>
      </s:c>
      <s:c r="B395" s="71"/>
      <s:c r="C395" s="71"/>
      <s:c r="D395" s="71"/>
      <s:c r="E395" s="95"/>
      <s:c r="F395" s="77" t="str">
        <s:f>IF(ISBLANK(E395),"",IF(E395&gt;='04_Настройки'!$B$11,"ВЧ",IF(E395&gt;='04_Настройки'!$B$12,"СЧ","НЧ")))</s:f>
      </s:c>
      <s:c r="G395" s="78"/>
      <s:c r="H395" s="78"/>
      <s:c r="I395" s="80" t="str">
        <s:f t="shared" si="2"/>
        <s:v/>
      </s:c>
      <s:c r="J395" s="78"/>
      <s:c r="K395" s="81"/>
      <s:c r="L395" s="78"/>
      <s:c r="M395" s="78"/>
      <s:c r="N395" s="78"/>
      <s:c r="O395" s="83"/>
      <s:c r="P395" s="84"/>
      <s:c r="Q395" s="84"/>
      <s:c r="R395" s="77" t="str">
        <s:f t="shared" si="3"/>
        <s:v/>
      </s:c>
      <s:c r="S395" s="85" t="str">
        <s:f t="shared" si="4"/>
        <s:v/>
      </s:c>
      <s:c r="T395" s="85" t="str">
        <s:f t="shared" si="5"/>
        <s:v/>
      </s:c>
      <s:c r="U395" s="85" t="str">
        <s:f>IF(OR(B395="",G395=""),"",ROUND(MAX(0,MIN(100,(G395-IF(J395="",'04_Настройки'!$B$14,J395))/(100-IF(J395="",'04_Настройки'!$B$14,J395))*100)),1))</s:f>
        <s:v/>
      </s:c>
      <s:c r="V395" s="85" t="str">
        <s:f t="shared" si="6"/>
        <s:v/>
      </s:c>
      <s:c r="W395" s="88" t="str">
        <s:f t="shared" si="7"/>
        <s:v/>
      </s:c>
      <s:c r="X395" s="85" t="str">
        <s:f>IF(B395="","",IF(W395&lt;'04_Настройки'!$B$26,"",ROUND((IF(ISBLANK(T395),0,T395*'04_Настройки'!$B$16)+IF(ISBLANK(U395),0,U395*'04_Настройки'!$B$17)+IF(ISBLANK(V395),0,V395*'04_Настройки'!$B$18)+IF(ISBLANK(M395),0,M395/5*100*'04_Настройки'!$B$19)+IF(ISBLANK(N395),0,N395/5*100*'04_Настройки'!$B$20))/(IF(ISBLANK(T395),0,'04_Настройки'!$B$16)+IF(ISBLANK(U395),0,'04_Настройки'!$B$17)+IF(ISBLANK(V395),0,'04_Настройки'!$B$18)+IF(ISBLANK(M395),0,'04_Настройки'!$B$19)+IF(ISBLANK(N395),0,'04_Настройки'!$B$20)),1)))</s:f>
        <s:v/>
      </s:c>
      <s:c r="Y395" s="77" t="str">
        <s:f>IF(B395="","",IF(ISBLANK(X395),"Недостаточно данных",IF(X395&gt;='04_Настройки'!$B$24,"Высокий",IF(X395&gt;='04_Настройки'!$B$25,"Средний","Низкий"))))</s:f>
        <s:v/>
      </s:c>
      <s:c r="Z395" s="80">
        <s:f t="shared" si="8"/>
        <s:v>385</s:v>
      </s:c>
      <s:c r="AA395" s="93" t="str">
        <s:f>IF(B395="","",IF(S395&gt;1,"Проверить и объединить дубли",IF(W395&lt;'04_Настройки'!$B$26,"Дополнить исходные данные",IF(AND(M395&lt;&gt;"",M395&lt;=2),"Проверить соответствие запросу и бизнесу",IF(AND(G395&lt;&gt;"",G395&lt;=IF(J395="",'04_Настройки'!$B$14,J395)),"Удерживать позицию и обновлять контент",IF(Y395="Высокий",IF(O395="","Создать или назначить посадочную страницу","Оптимизировать страницу и усилить содержание"),IF(Y395="Средний","Включить в контент-план","Наблюдать или отложить")))))))</s:f>
        <s:v/>
      </s:c>
    </s:row>
    <s:row r="396" ht="22.5" customHeight="1">
      <s:c r="A396" s="70" t="str">
        <s:f t="shared" si="1"/>
        <s:v/>
      </s:c>
      <s:c r="B396" s="71"/>
      <s:c r="C396" s="71"/>
      <s:c r="D396" s="71"/>
      <s:c r="E396" s="95"/>
      <s:c r="F396" s="77" t="str">
        <s:f>IF(ISBLANK(E396),"",IF(E396&gt;='04_Настройки'!$B$11,"ВЧ",IF(E396&gt;='04_Настройки'!$B$12,"СЧ","НЧ")))</s:f>
      </s:c>
      <s:c r="G396" s="78"/>
      <s:c r="H396" s="78"/>
      <s:c r="I396" s="80" t="str">
        <s:f t="shared" si="2"/>
        <s:v/>
      </s:c>
      <s:c r="J396" s="78"/>
      <s:c r="K396" s="81"/>
      <s:c r="L396" s="78"/>
      <s:c r="M396" s="78"/>
      <s:c r="N396" s="78"/>
      <s:c r="O396" s="83"/>
      <s:c r="P396" s="84"/>
      <s:c r="Q396" s="84"/>
      <s:c r="R396" s="77" t="str">
        <s:f t="shared" si="3"/>
        <s:v/>
      </s:c>
      <s:c r="S396" s="85" t="str">
        <s:f t="shared" si="4"/>
        <s:v/>
      </s:c>
      <s:c r="T396" s="85" t="str">
        <s:f t="shared" si="5"/>
        <s:v/>
      </s:c>
      <s:c r="U396" s="85" t="str">
        <s:f>IF(OR(B396="",G396=""),"",ROUND(MAX(0,MIN(100,(G396-IF(J396="",'04_Настройки'!$B$14,J396))/(100-IF(J396="",'04_Настройки'!$B$14,J396))*100)),1))</s:f>
        <s:v/>
      </s:c>
      <s:c r="V396" s="85" t="str">
        <s:f t="shared" si="6"/>
        <s:v/>
      </s:c>
      <s:c r="W396" s="88" t="str">
        <s:f t="shared" si="7"/>
        <s:v/>
      </s:c>
      <s:c r="X396" s="85" t="str">
        <s:f>IF(B396="","",IF(W396&lt;'04_Настройки'!$B$26,"",ROUND((IF(ISBLANK(T396),0,T396*'04_Настройки'!$B$16)+IF(ISBLANK(U396),0,U396*'04_Настройки'!$B$17)+IF(ISBLANK(V396),0,V396*'04_Настройки'!$B$18)+IF(ISBLANK(M396),0,M396/5*100*'04_Настройки'!$B$19)+IF(ISBLANK(N396),0,N396/5*100*'04_Настройки'!$B$20))/(IF(ISBLANK(T396),0,'04_Настройки'!$B$16)+IF(ISBLANK(U396),0,'04_Настройки'!$B$17)+IF(ISBLANK(V396),0,'04_Настройки'!$B$18)+IF(ISBLANK(M396),0,'04_Настройки'!$B$19)+IF(ISBLANK(N396),0,'04_Настройки'!$B$20)),1)))</s:f>
        <s:v/>
      </s:c>
      <s:c r="Y396" s="77" t="str">
        <s:f>IF(B396="","",IF(ISBLANK(X396),"Недостаточно данных",IF(X396&gt;='04_Настройки'!$B$24,"Высокий",IF(X396&gt;='04_Настройки'!$B$25,"Средний","Низкий"))))</s:f>
        <s:v/>
      </s:c>
      <s:c r="Z396" s="80">
        <s:f t="shared" si="8"/>
        <s:v>386</s:v>
      </s:c>
      <s:c r="AA396" s="93" t="str">
        <s:f>IF(B396="","",IF(S396&gt;1,"Проверить и объединить дубли",IF(W396&lt;'04_Настройки'!$B$26,"Дополнить исходные данные",IF(AND(M396&lt;&gt;"",M396&lt;=2),"Проверить соответствие запросу и бизнесу",IF(AND(G396&lt;&gt;"",G396&lt;=IF(J396="",'04_Настройки'!$B$14,J396)),"Удерживать позицию и обновлять контент",IF(Y396="Высокий",IF(O396="","Создать или назначить посадочную страницу","Оптимизировать страницу и усилить содержание"),IF(Y396="Средний","Включить в контент-план","Наблюдать или отложить")))))))</s:f>
        <s:v/>
      </s:c>
    </s:row>
    <s:row r="397" ht="22.5" customHeight="1">
      <s:c r="A397" s="70" t="str">
        <s:f t="shared" si="1"/>
        <s:v/>
      </s:c>
      <s:c r="B397" s="71"/>
      <s:c r="C397" s="71"/>
      <s:c r="D397" s="71"/>
      <s:c r="E397" s="95"/>
      <s:c r="F397" s="77" t="str">
        <s:f>IF(ISBLANK(E397),"",IF(E397&gt;='04_Настройки'!$B$11,"ВЧ",IF(E397&gt;='04_Настройки'!$B$12,"СЧ","НЧ")))</s:f>
      </s:c>
      <s:c r="G397" s="78"/>
      <s:c r="H397" s="78"/>
      <s:c r="I397" s="80" t="str">
        <s:f t="shared" si="2"/>
        <s:v/>
      </s:c>
      <s:c r="J397" s="78"/>
      <s:c r="K397" s="81"/>
      <s:c r="L397" s="78"/>
      <s:c r="M397" s="78"/>
      <s:c r="N397" s="78"/>
      <s:c r="O397" s="83"/>
      <s:c r="P397" s="84"/>
      <s:c r="Q397" s="84"/>
      <s:c r="R397" s="77" t="str">
        <s:f t="shared" si="3"/>
        <s:v/>
      </s:c>
      <s:c r="S397" s="85" t="str">
        <s:f t="shared" si="4"/>
        <s:v/>
      </s:c>
      <s:c r="T397" s="85" t="str">
        <s:f t="shared" si="5"/>
        <s:v/>
      </s:c>
      <s:c r="U397" s="85" t="str">
        <s:f>IF(OR(B397="",G397=""),"",ROUND(MAX(0,MIN(100,(G397-IF(J397="",'04_Настройки'!$B$14,J397))/(100-IF(J397="",'04_Настройки'!$B$14,J397))*100)),1))</s:f>
        <s:v/>
      </s:c>
      <s:c r="V397" s="85" t="str">
        <s:f t="shared" si="6"/>
        <s:v/>
      </s:c>
      <s:c r="W397" s="88" t="str">
        <s:f t="shared" si="7"/>
        <s:v/>
      </s:c>
      <s:c r="X397" s="85" t="str">
        <s:f>IF(B397="","",IF(W397&lt;'04_Настройки'!$B$26,"",ROUND((IF(ISBLANK(T397),0,T397*'04_Настройки'!$B$16)+IF(ISBLANK(U397),0,U397*'04_Настройки'!$B$17)+IF(ISBLANK(V397),0,V397*'04_Настройки'!$B$18)+IF(ISBLANK(M397),0,M397/5*100*'04_Настройки'!$B$19)+IF(ISBLANK(N397),0,N397/5*100*'04_Настройки'!$B$20))/(IF(ISBLANK(T397),0,'04_Настройки'!$B$16)+IF(ISBLANK(U397),0,'04_Настройки'!$B$17)+IF(ISBLANK(V397),0,'04_Настройки'!$B$18)+IF(ISBLANK(M397),0,'04_Настройки'!$B$19)+IF(ISBLANK(N397),0,'04_Настройки'!$B$20)),1)))</s:f>
        <s:v/>
      </s:c>
      <s:c r="Y397" s="77" t="str">
        <s:f>IF(B397="","",IF(ISBLANK(X397),"Недостаточно данных",IF(X397&gt;='04_Настройки'!$B$24,"Высокий",IF(X397&gt;='04_Настройки'!$B$25,"Средний","Низкий"))))</s:f>
        <s:v/>
      </s:c>
      <s:c r="Z397" s="80">
        <s:f t="shared" si="8"/>
        <s:v>387</s:v>
      </s:c>
      <s:c r="AA397" s="93" t="str">
        <s:f>IF(B397="","",IF(S397&gt;1,"Проверить и объединить дубли",IF(W397&lt;'04_Настройки'!$B$26,"Дополнить исходные данные",IF(AND(M397&lt;&gt;"",M397&lt;=2),"Проверить соответствие запросу и бизнесу",IF(AND(G397&lt;&gt;"",G397&lt;=IF(J397="",'04_Настройки'!$B$14,J397)),"Удерживать позицию и обновлять контент",IF(Y397="Высокий",IF(O397="","Создать или назначить посадочную страницу","Оптимизировать страницу и усилить содержание"),IF(Y397="Средний","Включить в контент-план","Наблюдать или отложить")))))))</s:f>
        <s:v/>
      </s:c>
    </s:row>
    <s:row r="398" ht="22.5" customHeight="1">
      <s:c r="A398" s="70" t="str">
        <s:f t="shared" si="1"/>
        <s:v/>
      </s:c>
      <s:c r="B398" s="71"/>
      <s:c r="C398" s="71"/>
      <s:c r="D398" s="71"/>
      <s:c r="E398" s="95"/>
      <s:c r="F398" s="77" t="str">
        <s:f>IF(ISBLANK(E398),"",IF(E398&gt;='04_Настройки'!$B$11,"ВЧ",IF(E398&gt;='04_Настройки'!$B$12,"СЧ","НЧ")))</s:f>
      </s:c>
      <s:c r="G398" s="78"/>
      <s:c r="H398" s="78"/>
      <s:c r="I398" s="80" t="str">
        <s:f t="shared" si="2"/>
        <s:v/>
      </s:c>
      <s:c r="J398" s="78"/>
      <s:c r="K398" s="81"/>
      <s:c r="L398" s="78"/>
      <s:c r="M398" s="78"/>
      <s:c r="N398" s="78"/>
      <s:c r="O398" s="83"/>
      <s:c r="P398" s="84"/>
      <s:c r="Q398" s="84"/>
      <s:c r="R398" s="77" t="str">
        <s:f t="shared" si="3"/>
        <s:v/>
      </s:c>
      <s:c r="S398" s="85" t="str">
        <s:f t="shared" si="4"/>
        <s:v/>
      </s:c>
      <s:c r="T398" s="85" t="str">
        <s:f t="shared" si="5"/>
        <s:v/>
      </s:c>
      <s:c r="U398" s="85" t="str">
        <s:f>IF(OR(B398="",G398=""),"",ROUND(MAX(0,MIN(100,(G398-IF(J398="",'04_Настройки'!$B$14,J398))/(100-IF(J398="",'04_Настройки'!$B$14,J398))*100)),1))</s:f>
        <s:v/>
      </s:c>
      <s:c r="V398" s="85" t="str">
        <s:f t="shared" si="6"/>
        <s:v/>
      </s:c>
      <s:c r="W398" s="88" t="str">
        <s:f t="shared" si="7"/>
        <s:v/>
      </s:c>
      <s:c r="X398" s="85" t="str">
        <s:f>IF(B398="","",IF(W398&lt;'04_Настройки'!$B$26,"",ROUND((IF(ISBLANK(T398),0,T398*'04_Настройки'!$B$16)+IF(ISBLANK(U398),0,U398*'04_Настройки'!$B$17)+IF(ISBLANK(V398),0,V398*'04_Настройки'!$B$18)+IF(ISBLANK(M398),0,M398/5*100*'04_Настройки'!$B$19)+IF(ISBLANK(N398),0,N398/5*100*'04_Настройки'!$B$20))/(IF(ISBLANK(T398),0,'04_Настройки'!$B$16)+IF(ISBLANK(U398),0,'04_Настройки'!$B$17)+IF(ISBLANK(V398),0,'04_Настройки'!$B$18)+IF(ISBLANK(M398),0,'04_Настройки'!$B$19)+IF(ISBLANK(N398),0,'04_Настройки'!$B$20)),1)))</s:f>
        <s:v/>
      </s:c>
      <s:c r="Y398" s="77" t="str">
        <s:f>IF(B398="","",IF(ISBLANK(X398),"Недостаточно данных",IF(X398&gt;='04_Настройки'!$B$24,"Высокий",IF(X398&gt;='04_Настройки'!$B$25,"Средний","Низкий"))))</s:f>
        <s:v/>
      </s:c>
      <s:c r="Z398" s="80">
        <s:f t="shared" si="8"/>
        <s:v>388</s:v>
      </s:c>
      <s:c r="AA398" s="93" t="str">
        <s:f>IF(B398="","",IF(S398&gt;1,"Проверить и объединить дубли",IF(W398&lt;'04_Настройки'!$B$26,"Дополнить исходные данные",IF(AND(M398&lt;&gt;"",M398&lt;=2),"Проверить соответствие запросу и бизнесу",IF(AND(G398&lt;&gt;"",G398&lt;=IF(J398="",'04_Настройки'!$B$14,J398)),"Удерживать позицию и обновлять контент",IF(Y398="Высокий",IF(O398="","Создать или назначить посадочную страницу","Оптимизировать страницу и усилить содержание"),IF(Y398="Средний","Включить в контент-план","Наблюдать или отложить")))))))</s:f>
        <s:v/>
      </s:c>
    </s:row>
    <s:row r="399" ht="22.5" customHeight="1">
      <s:c r="A399" s="70" t="str">
        <s:f t="shared" si="1"/>
        <s:v/>
      </s:c>
      <s:c r="B399" s="71"/>
      <s:c r="C399" s="71"/>
      <s:c r="D399" s="71"/>
      <s:c r="E399" s="95"/>
      <s:c r="F399" s="77" t="str">
        <s:f>IF(ISBLANK(E399),"",IF(E399&gt;='04_Настройки'!$B$11,"ВЧ",IF(E399&gt;='04_Настройки'!$B$12,"СЧ","НЧ")))</s:f>
      </s:c>
      <s:c r="G399" s="78"/>
      <s:c r="H399" s="78"/>
      <s:c r="I399" s="80" t="str">
        <s:f t="shared" si="2"/>
        <s:v/>
      </s:c>
      <s:c r="J399" s="78"/>
      <s:c r="K399" s="81"/>
      <s:c r="L399" s="78"/>
      <s:c r="M399" s="78"/>
      <s:c r="N399" s="78"/>
      <s:c r="O399" s="83"/>
      <s:c r="P399" s="84"/>
      <s:c r="Q399" s="84"/>
      <s:c r="R399" s="77" t="str">
        <s:f t="shared" si="3"/>
        <s:v/>
      </s:c>
      <s:c r="S399" s="85" t="str">
        <s:f t="shared" si="4"/>
        <s:v/>
      </s:c>
      <s:c r="T399" s="85" t="str">
        <s:f t="shared" si="5"/>
        <s:v/>
      </s:c>
      <s:c r="U399" s="85" t="str">
        <s:f>IF(OR(B399="",G399=""),"",ROUND(MAX(0,MIN(100,(G399-IF(J399="",'04_Настройки'!$B$14,J399))/(100-IF(J399="",'04_Настройки'!$B$14,J399))*100)),1))</s:f>
        <s:v/>
      </s:c>
      <s:c r="V399" s="85" t="str">
        <s:f t="shared" si="6"/>
        <s:v/>
      </s:c>
      <s:c r="W399" s="88" t="str">
        <s:f t="shared" si="7"/>
        <s:v/>
      </s:c>
      <s:c r="X399" s="85" t="str">
        <s:f>IF(B399="","",IF(W399&lt;'04_Настройки'!$B$26,"",ROUND((IF(ISBLANK(T399),0,T399*'04_Настройки'!$B$16)+IF(ISBLANK(U399),0,U399*'04_Настройки'!$B$17)+IF(ISBLANK(V399),0,V399*'04_Настройки'!$B$18)+IF(ISBLANK(M399),0,M399/5*100*'04_Настройки'!$B$19)+IF(ISBLANK(N399),0,N399/5*100*'04_Настройки'!$B$20))/(IF(ISBLANK(T399),0,'04_Настройки'!$B$16)+IF(ISBLANK(U399),0,'04_Настройки'!$B$17)+IF(ISBLANK(V399),0,'04_Настройки'!$B$18)+IF(ISBLANK(M399),0,'04_Настройки'!$B$19)+IF(ISBLANK(N399),0,'04_Настройки'!$B$20)),1)))</s:f>
        <s:v/>
      </s:c>
      <s:c r="Y399" s="77" t="str">
        <s:f>IF(B399="","",IF(ISBLANK(X399),"Недостаточно данных",IF(X399&gt;='04_Настройки'!$B$24,"Высокий",IF(X399&gt;='04_Настройки'!$B$25,"Средний","Низкий"))))</s:f>
        <s:v/>
      </s:c>
      <s:c r="Z399" s="80">
        <s:f t="shared" si="8"/>
        <s:v>389</s:v>
      </s:c>
      <s:c r="AA399" s="93" t="str">
        <s:f>IF(B399="","",IF(S399&gt;1,"Проверить и объединить дубли",IF(W399&lt;'04_Настройки'!$B$26,"Дополнить исходные данные",IF(AND(M399&lt;&gt;"",M399&lt;=2),"Проверить соответствие запросу и бизнесу",IF(AND(G399&lt;&gt;"",G399&lt;=IF(J399="",'04_Настройки'!$B$14,J399)),"Удерживать позицию и обновлять контент",IF(Y399="Высокий",IF(O399="","Создать или назначить посадочную страницу","Оптимизировать страницу и усилить содержание"),IF(Y399="Средний","Включить в контент-план","Наблюдать или отложить")))))))</s:f>
        <s:v/>
      </s:c>
    </s:row>
    <s:row r="400" ht="22.5" customHeight="1">
      <s:c r="A400" s="70" t="str">
        <s:f t="shared" si="1"/>
        <s:v/>
      </s:c>
      <s:c r="B400" s="71"/>
      <s:c r="C400" s="71"/>
      <s:c r="D400" s="71"/>
      <s:c r="E400" s="95"/>
      <s:c r="F400" s="77" t="str">
        <s:f>IF(ISBLANK(E400),"",IF(E400&gt;='04_Настройки'!$B$11,"ВЧ",IF(E400&gt;='04_Настройки'!$B$12,"СЧ","НЧ")))</s:f>
      </s:c>
      <s:c r="G400" s="78"/>
      <s:c r="H400" s="78"/>
      <s:c r="I400" s="80" t="str">
        <s:f t="shared" si="2"/>
        <s:v/>
      </s:c>
      <s:c r="J400" s="78"/>
      <s:c r="K400" s="81"/>
      <s:c r="L400" s="78"/>
      <s:c r="M400" s="78"/>
      <s:c r="N400" s="78"/>
      <s:c r="O400" s="83"/>
      <s:c r="P400" s="84"/>
      <s:c r="Q400" s="84"/>
      <s:c r="R400" s="77" t="str">
        <s:f t="shared" si="3"/>
        <s:v/>
      </s:c>
      <s:c r="S400" s="85" t="str">
        <s:f t="shared" si="4"/>
        <s:v/>
      </s:c>
      <s:c r="T400" s="85" t="str">
        <s:f t="shared" si="5"/>
        <s:v/>
      </s:c>
      <s:c r="U400" s="85" t="str">
        <s:f>IF(OR(B400="",G400=""),"",ROUND(MAX(0,MIN(100,(G400-IF(J400="",'04_Настройки'!$B$14,J400))/(100-IF(J400="",'04_Настройки'!$B$14,J400))*100)),1))</s:f>
        <s:v/>
      </s:c>
      <s:c r="V400" s="85" t="str">
        <s:f t="shared" si="6"/>
        <s:v/>
      </s:c>
      <s:c r="W400" s="88" t="str">
        <s:f t="shared" si="7"/>
        <s:v/>
      </s:c>
      <s:c r="X400" s="85" t="str">
        <s:f>IF(B400="","",IF(W400&lt;'04_Настройки'!$B$26,"",ROUND((IF(ISBLANK(T400),0,T400*'04_Настройки'!$B$16)+IF(ISBLANK(U400),0,U400*'04_Настройки'!$B$17)+IF(ISBLANK(V400),0,V400*'04_Настройки'!$B$18)+IF(ISBLANK(M400),0,M400/5*100*'04_Настройки'!$B$19)+IF(ISBLANK(N400),0,N400/5*100*'04_Настройки'!$B$20))/(IF(ISBLANK(T400),0,'04_Настройки'!$B$16)+IF(ISBLANK(U400),0,'04_Настройки'!$B$17)+IF(ISBLANK(V400),0,'04_Настройки'!$B$18)+IF(ISBLANK(M400),0,'04_Настройки'!$B$19)+IF(ISBLANK(N400),0,'04_Настройки'!$B$20)),1)))</s:f>
        <s:v/>
      </s:c>
      <s:c r="Y400" s="77" t="str">
        <s:f>IF(B400="","",IF(ISBLANK(X400),"Недостаточно данных",IF(X400&gt;='04_Настройки'!$B$24,"Высокий",IF(X400&gt;='04_Настройки'!$B$25,"Средний","Низкий"))))</s:f>
        <s:v/>
      </s:c>
      <s:c r="Z400" s="80">
        <s:f t="shared" si="8"/>
        <s:v>390</s:v>
      </s:c>
      <s:c r="AA400" s="93" t="str">
        <s:f>IF(B400="","",IF(S400&gt;1,"Проверить и объединить дубли",IF(W400&lt;'04_Настройки'!$B$26,"Дополнить исходные данные",IF(AND(M400&lt;&gt;"",M400&lt;=2),"Проверить соответствие запросу и бизнесу",IF(AND(G400&lt;&gt;"",G400&lt;=IF(J400="",'04_Настройки'!$B$14,J400)),"Удерживать позицию и обновлять контент",IF(Y400="Высокий",IF(O400="","Создать или назначить посадочную страницу","Оптимизировать страницу и усилить содержание"),IF(Y400="Средний","Включить в контент-план","Наблюдать или отложить")))))))</s:f>
        <s:v/>
      </s:c>
    </s:row>
    <s:row r="401" ht="22.5" customHeight="1">
      <s:c r="A401" s="70" t="str">
        <s:f t="shared" si="1"/>
        <s:v/>
      </s:c>
      <s:c r="B401" s="71"/>
      <s:c r="C401" s="71"/>
      <s:c r="D401" s="71"/>
      <s:c r="E401" s="95"/>
      <s:c r="F401" s="77" t="str">
        <s:f>IF(ISBLANK(E401),"",IF(E401&gt;='04_Настройки'!$B$11,"ВЧ",IF(E401&gt;='04_Настройки'!$B$12,"СЧ","НЧ")))</s:f>
      </s:c>
      <s:c r="G401" s="78"/>
      <s:c r="H401" s="78"/>
      <s:c r="I401" s="80" t="str">
        <s:f t="shared" si="2"/>
        <s:v/>
      </s:c>
      <s:c r="J401" s="78"/>
      <s:c r="K401" s="81"/>
      <s:c r="L401" s="78"/>
      <s:c r="M401" s="78"/>
      <s:c r="N401" s="78"/>
      <s:c r="O401" s="83"/>
      <s:c r="P401" s="84"/>
      <s:c r="Q401" s="84"/>
      <s:c r="R401" s="77" t="str">
        <s:f t="shared" si="3"/>
        <s:v/>
      </s:c>
      <s:c r="S401" s="85" t="str">
        <s:f t="shared" si="4"/>
        <s:v/>
      </s:c>
      <s:c r="T401" s="85" t="str">
        <s:f t="shared" si="5"/>
        <s:v/>
      </s:c>
      <s:c r="U401" s="85" t="str">
        <s:f>IF(OR(B401="",G401=""),"",ROUND(MAX(0,MIN(100,(G401-IF(J401="",'04_Настройки'!$B$14,J401))/(100-IF(J401="",'04_Настройки'!$B$14,J401))*100)),1))</s:f>
        <s:v/>
      </s:c>
      <s:c r="V401" s="85" t="str">
        <s:f t="shared" si="6"/>
        <s:v/>
      </s:c>
      <s:c r="W401" s="88" t="str">
        <s:f t="shared" si="7"/>
        <s:v/>
      </s:c>
      <s:c r="X401" s="85" t="str">
        <s:f>IF(B401="","",IF(W401&lt;'04_Настройки'!$B$26,"",ROUND((IF(ISBLANK(T401),0,T401*'04_Настройки'!$B$16)+IF(ISBLANK(U401),0,U401*'04_Настройки'!$B$17)+IF(ISBLANK(V401),0,V401*'04_Настройки'!$B$18)+IF(ISBLANK(M401),0,M401/5*100*'04_Настройки'!$B$19)+IF(ISBLANK(N401),0,N401/5*100*'04_Настройки'!$B$20))/(IF(ISBLANK(T401),0,'04_Настройки'!$B$16)+IF(ISBLANK(U401),0,'04_Настройки'!$B$17)+IF(ISBLANK(V401),0,'04_Настройки'!$B$18)+IF(ISBLANK(M401),0,'04_Настройки'!$B$19)+IF(ISBLANK(N401),0,'04_Настройки'!$B$20)),1)))</s:f>
        <s:v/>
      </s:c>
      <s:c r="Y401" s="77" t="str">
        <s:f>IF(B401="","",IF(ISBLANK(X401),"Недостаточно данных",IF(X401&gt;='04_Настройки'!$B$24,"Высокий",IF(X401&gt;='04_Настройки'!$B$25,"Средний","Низкий"))))</s:f>
        <s:v/>
      </s:c>
      <s:c r="Z401" s="80">
        <s:f t="shared" si="8"/>
        <s:v>391</s:v>
      </s:c>
      <s:c r="AA401" s="93" t="str">
        <s:f>IF(B401="","",IF(S401&gt;1,"Проверить и объединить дубли",IF(W401&lt;'04_Настройки'!$B$26,"Дополнить исходные данные",IF(AND(M401&lt;&gt;"",M401&lt;=2),"Проверить соответствие запросу и бизнесу",IF(AND(G401&lt;&gt;"",G401&lt;=IF(J401="",'04_Настройки'!$B$14,J401)),"Удерживать позицию и обновлять контент",IF(Y401="Высокий",IF(O401="","Создать или назначить посадочную страницу","Оптимизировать страницу и усилить содержание"),IF(Y401="Средний","Включить в контент-план","Наблюдать или отложить")))))))</s:f>
        <s:v/>
      </s:c>
    </s:row>
    <s:row r="402" ht="22.5" customHeight="1">
      <s:c r="A402" s="70" t="str">
        <s:f t="shared" si="1"/>
        <s:v/>
      </s:c>
      <s:c r="B402" s="71"/>
      <s:c r="C402" s="71"/>
      <s:c r="D402" s="71"/>
      <s:c r="E402" s="95"/>
      <s:c r="F402" s="77" t="str">
        <s:f>IF(ISBLANK(E402),"",IF(E402&gt;='04_Настройки'!$B$11,"ВЧ",IF(E402&gt;='04_Настройки'!$B$12,"СЧ","НЧ")))</s:f>
      </s:c>
      <s:c r="G402" s="78"/>
      <s:c r="H402" s="78"/>
      <s:c r="I402" s="80" t="str">
        <s:f t="shared" si="2"/>
        <s:v/>
      </s:c>
      <s:c r="J402" s="78"/>
      <s:c r="K402" s="81"/>
      <s:c r="L402" s="78"/>
      <s:c r="M402" s="78"/>
      <s:c r="N402" s="78"/>
      <s:c r="O402" s="83"/>
      <s:c r="P402" s="84"/>
      <s:c r="Q402" s="84"/>
      <s:c r="R402" s="77" t="str">
        <s:f t="shared" si="3"/>
        <s:v/>
      </s:c>
      <s:c r="S402" s="85" t="str">
        <s:f t="shared" si="4"/>
        <s:v/>
      </s:c>
      <s:c r="T402" s="85" t="str">
        <s:f t="shared" si="5"/>
        <s:v/>
      </s:c>
      <s:c r="U402" s="85" t="str">
        <s:f>IF(OR(B402="",G402=""),"",ROUND(MAX(0,MIN(100,(G402-IF(J402="",'04_Настройки'!$B$14,J402))/(100-IF(J402="",'04_Настройки'!$B$14,J402))*100)),1))</s:f>
        <s:v/>
      </s:c>
      <s:c r="V402" s="85" t="str">
        <s:f t="shared" si="6"/>
        <s:v/>
      </s:c>
      <s:c r="W402" s="88" t="str">
        <s:f t="shared" si="7"/>
        <s:v/>
      </s:c>
      <s:c r="X402" s="85" t="str">
        <s:f>IF(B402="","",IF(W402&lt;'04_Настройки'!$B$26,"",ROUND((IF(ISBLANK(T402),0,T402*'04_Настройки'!$B$16)+IF(ISBLANK(U402),0,U402*'04_Настройки'!$B$17)+IF(ISBLANK(V402),0,V402*'04_Настройки'!$B$18)+IF(ISBLANK(M402),0,M402/5*100*'04_Настройки'!$B$19)+IF(ISBLANK(N402),0,N402/5*100*'04_Настройки'!$B$20))/(IF(ISBLANK(T402),0,'04_Настройки'!$B$16)+IF(ISBLANK(U402),0,'04_Настройки'!$B$17)+IF(ISBLANK(V402),0,'04_Настройки'!$B$18)+IF(ISBLANK(M402),0,'04_Настройки'!$B$19)+IF(ISBLANK(N402),0,'04_Настройки'!$B$20)),1)))</s:f>
        <s:v/>
      </s:c>
      <s:c r="Y402" s="77" t="str">
        <s:f>IF(B402="","",IF(ISBLANK(X402),"Недостаточно данных",IF(X402&gt;='04_Настройки'!$B$24,"Высокий",IF(X402&gt;='04_Настройки'!$B$25,"Средний","Низкий"))))</s:f>
        <s:v/>
      </s:c>
      <s:c r="Z402" s="80">
        <s:f t="shared" si="8"/>
        <s:v>392</s:v>
      </s:c>
      <s:c r="AA402" s="93" t="str">
        <s:f>IF(B402="","",IF(S402&gt;1,"Проверить и объединить дубли",IF(W402&lt;'04_Настройки'!$B$26,"Дополнить исходные данные",IF(AND(M402&lt;&gt;"",M402&lt;=2),"Проверить соответствие запросу и бизнесу",IF(AND(G402&lt;&gt;"",G402&lt;=IF(J402="",'04_Настройки'!$B$14,J402)),"Удерживать позицию и обновлять контент",IF(Y402="Высокий",IF(O402="","Создать или назначить посадочную страницу","Оптимизировать страницу и усилить содержание"),IF(Y402="Средний","Включить в контент-план","Наблюдать или отложить")))))))</s:f>
        <s:v/>
      </s:c>
    </s:row>
    <s:row r="403" ht="22.5" customHeight="1">
      <s:c r="A403" s="70" t="str">
        <s:f t="shared" si="1"/>
        <s:v/>
      </s:c>
      <s:c r="B403" s="71"/>
      <s:c r="C403" s="71"/>
      <s:c r="D403" s="71"/>
      <s:c r="E403" s="95"/>
      <s:c r="F403" s="77" t="str">
        <s:f>IF(ISBLANK(E403),"",IF(E403&gt;='04_Настройки'!$B$11,"ВЧ",IF(E403&gt;='04_Настройки'!$B$12,"СЧ","НЧ")))</s:f>
      </s:c>
      <s:c r="G403" s="78"/>
      <s:c r="H403" s="78"/>
      <s:c r="I403" s="80" t="str">
        <s:f t="shared" si="2"/>
        <s:v/>
      </s:c>
      <s:c r="J403" s="78"/>
      <s:c r="K403" s="81"/>
      <s:c r="L403" s="78"/>
      <s:c r="M403" s="78"/>
      <s:c r="N403" s="78"/>
      <s:c r="O403" s="83"/>
      <s:c r="P403" s="84"/>
      <s:c r="Q403" s="84"/>
      <s:c r="R403" s="77" t="str">
        <s:f t="shared" si="3"/>
        <s:v/>
      </s:c>
      <s:c r="S403" s="85" t="str">
        <s:f t="shared" si="4"/>
        <s:v/>
      </s:c>
      <s:c r="T403" s="85" t="str">
        <s:f t="shared" si="5"/>
        <s:v/>
      </s:c>
      <s:c r="U403" s="85" t="str">
        <s:f>IF(OR(B403="",G403=""),"",ROUND(MAX(0,MIN(100,(G403-IF(J403="",'04_Настройки'!$B$14,J403))/(100-IF(J403="",'04_Настройки'!$B$14,J403))*100)),1))</s:f>
        <s:v/>
      </s:c>
      <s:c r="V403" s="85" t="str">
        <s:f t="shared" si="6"/>
        <s:v/>
      </s:c>
      <s:c r="W403" s="88" t="str">
        <s:f t="shared" si="7"/>
        <s:v/>
      </s:c>
      <s:c r="X403" s="85" t="str">
        <s:f>IF(B403="","",IF(W403&lt;'04_Настройки'!$B$26,"",ROUND((IF(ISBLANK(T403),0,T403*'04_Настройки'!$B$16)+IF(ISBLANK(U403),0,U403*'04_Настройки'!$B$17)+IF(ISBLANK(V403),0,V403*'04_Настройки'!$B$18)+IF(ISBLANK(M403),0,M403/5*100*'04_Настройки'!$B$19)+IF(ISBLANK(N403),0,N403/5*100*'04_Настройки'!$B$20))/(IF(ISBLANK(T403),0,'04_Настройки'!$B$16)+IF(ISBLANK(U403),0,'04_Настройки'!$B$17)+IF(ISBLANK(V403),0,'04_Настройки'!$B$18)+IF(ISBLANK(M403),0,'04_Настройки'!$B$19)+IF(ISBLANK(N403),0,'04_Настройки'!$B$20)),1)))</s:f>
        <s:v/>
      </s:c>
      <s:c r="Y403" s="77" t="str">
        <s:f>IF(B403="","",IF(ISBLANK(X403),"Недостаточно данных",IF(X403&gt;='04_Настройки'!$B$24,"Высокий",IF(X403&gt;='04_Настройки'!$B$25,"Средний","Низкий"))))</s:f>
        <s:v/>
      </s:c>
      <s:c r="Z403" s="80">
        <s:f t="shared" si="8"/>
        <s:v>393</s:v>
      </s:c>
      <s:c r="AA403" s="93" t="str">
        <s:f>IF(B403="","",IF(S403&gt;1,"Проверить и объединить дубли",IF(W403&lt;'04_Настройки'!$B$26,"Дополнить исходные данные",IF(AND(M403&lt;&gt;"",M403&lt;=2),"Проверить соответствие запросу и бизнесу",IF(AND(G403&lt;&gt;"",G403&lt;=IF(J403="",'04_Настройки'!$B$14,J403)),"Удерживать позицию и обновлять контент",IF(Y403="Высокий",IF(O403="","Создать или назначить посадочную страницу","Оптимизировать страницу и усилить содержание"),IF(Y403="Средний","Включить в контент-план","Наблюдать или отложить")))))))</s:f>
        <s:v/>
      </s:c>
    </s:row>
    <s:row r="404" ht="22.5" customHeight="1">
      <s:c r="A404" s="70" t="str">
        <s:f t="shared" si="1"/>
        <s:v/>
      </s:c>
      <s:c r="B404" s="71"/>
      <s:c r="C404" s="71"/>
      <s:c r="D404" s="71"/>
      <s:c r="E404" s="95"/>
      <s:c r="F404" s="77" t="str">
        <s:f>IF(ISBLANK(E404),"",IF(E404&gt;='04_Настройки'!$B$11,"ВЧ",IF(E404&gt;='04_Настройки'!$B$12,"СЧ","НЧ")))</s:f>
      </s:c>
      <s:c r="G404" s="78"/>
      <s:c r="H404" s="78"/>
      <s:c r="I404" s="80" t="str">
        <s:f t="shared" si="2"/>
        <s:v/>
      </s:c>
      <s:c r="J404" s="78"/>
      <s:c r="K404" s="81"/>
      <s:c r="L404" s="78"/>
      <s:c r="M404" s="78"/>
      <s:c r="N404" s="78"/>
      <s:c r="O404" s="83"/>
      <s:c r="P404" s="84"/>
      <s:c r="Q404" s="84"/>
      <s:c r="R404" s="77" t="str">
        <s:f t="shared" si="3"/>
        <s:v/>
      </s:c>
      <s:c r="S404" s="85" t="str">
        <s:f t="shared" si="4"/>
        <s:v/>
      </s:c>
      <s:c r="T404" s="85" t="str">
        <s:f t="shared" si="5"/>
        <s:v/>
      </s:c>
      <s:c r="U404" s="85" t="str">
        <s:f>IF(OR(B404="",G404=""),"",ROUND(MAX(0,MIN(100,(G404-IF(J404="",'04_Настройки'!$B$14,J404))/(100-IF(J404="",'04_Настройки'!$B$14,J404))*100)),1))</s:f>
        <s:v/>
      </s:c>
      <s:c r="V404" s="85" t="str">
        <s:f t="shared" si="6"/>
        <s:v/>
      </s:c>
      <s:c r="W404" s="88" t="str">
        <s:f t="shared" si="7"/>
        <s:v/>
      </s:c>
      <s:c r="X404" s="85" t="str">
        <s:f>IF(B404="","",IF(W404&lt;'04_Настройки'!$B$26,"",ROUND((IF(ISBLANK(T404),0,T404*'04_Настройки'!$B$16)+IF(ISBLANK(U404),0,U404*'04_Настройки'!$B$17)+IF(ISBLANK(V404),0,V404*'04_Настройки'!$B$18)+IF(ISBLANK(M404),0,M404/5*100*'04_Настройки'!$B$19)+IF(ISBLANK(N404),0,N404/5*100*'04_Настройки'!$B$20))/(IF(ISBLANK(T404),0,'04_Настройки'!$B$16)+IF(ISBLANK(U404),0,'04_Настройки'!$B$17)+IF(ISBLANK(V404),0,'04_Настройки'!$B$18)+IF(ISBLANK(M404),0,'04_Настройки'!$B$19)+IF(ISBLANK(N404),0,'04_Настройки'!$B$20)),1)))</s:f>
        <s:v/>
      </s:c>
      <s:c r="Y404" s="77" t="str">
        <s:f>IF(B404="","",IF(ISBLANK(X404),"Недостаточно данных",IF(X404&gt;='04_Настройки'!$B$24,"Высокий",IF(X404&gt;='04_Настройки'!$B$25,"Средний","Низкий"))))</s:f>
        <s:v/>
      </s:c>
      <s:c r="Z404" s="80">
        <s:f t="shared" si="8"/>
        <s:v>394</s:v>
      </s:c>
      <s:c r="AA404" s="93" t="str">
        <s:f>IF(B404="","",IF(S404&gt;1,"Проверить и объединить дубли",IF(W404&lt;'04_Настройки'!$B$26,"Дополнить исходные данные",IF(AND(M404&lt;&gt;"",M404&lt;=2),"Проверить соответствие запросу и бизнесу",IF(AND(G404&lt;&gt;"",G404&lt;=IF(J404="",'04_Настройки'!$B$14,J404)),"Удерживать позицию и обновлять контент",IF(Y404="Высокий",IF(O404="","Создать или назначить посадочную страницу","Оптимизировать страницу и усилить содержание"),IF(Y404="Средний","Включить в контент-план","Наблюдать или отложить")))))))</s:f>
        <s:v/>
      </s:c>
    </s:row>
    <s:row r="405" ht="22.5" customHeight="1">
      <s:c r="A405" s="70" t="str">
        <s:f t="shared" si="1"/>
        <s:v/>
      </s:c>
      <s:c r="B405" s="71"/>
      <s:c r="C405" s="71"/>
      <s:c r="D405" s="71"/>
      <s:c r="E405" s="95"/>
      <s:c r="F405" s="77" t="str">
        <s:f>IF(ISBLANK(E405),"",IF(E405&gt;='04_Настройки'!$B$11,"ВЧ",IF(E405&gt;='04_Настройки'!$B$12,"СЧ","НЧ")))</s:f>
      </s:c>
      <s:c r="G405" s="78"/>
      <s:c r="H405" s="78"/>
      <s:c r="I405" s="80" t="str">
        <s:f t="shared" si="2"/>
        <s:v/>
      </s:c>
      <s:c r="J405" s="78"/>
      <s:c r="K405" s="81"/>
      <s:c r="L405" s="78"/>
      <s:c r="M405" s="78"/>
      <s:c r="N405" s="78"/>
      <s:c r="O405" s="83"/>
      <s:c r="P405" s="84"/>
      <s:c r="Q405" s="84"/>
      <s:c r="R405" s="77" t="str">
        <s:f t="shared" si="3"/>
        <s:v/>
      </s:c>
      <s:c r="S405" s="85" t="str">
        <s:f t="shared" si="4"/>
        <s:v/>
      </s:c>
      <s:c r="T405" s="85" t="str">
        <s:f t="shared" si="5"/>
        <s:v/>
      </s:c>
      <s:c r="U405" s="85" t="str">
        <s:f>IF(OR(B405="",G405=""),"",ROUND(MAX(0,MIN(100,(G405-IF(J405="",'04_Настройки'!$B$14,J405))/(100-IF(J405="",'04_Настройки'!$B$14,J405))*100)),1))</s:f>
        <s:v/>
      </s:c>
      <s:c r="V405" s="85" t="str">
        <s:f t="shared" si="6"/>
        <s:v/>
      </s:c>
      <s:c r="W405" s="88" t="str">
        <s:f t="shared" si="7"/>
        <s:v/>
      </s:c>
      <s:c r="X405" s="85" t="str">
        <s:f>IF(B405="","",IF(W405&lt;'04_Настройки'!$B$26,"",ROUND((IF(ISBLANK(T405),0,T405*'04_Настройки'!$B$16)+IF(ISBLANK(U405),0,U405*'04_Настройки'!$B$17)+IF(ISBLANK(V405),0,V405*'04_Настройки'!$B$18)+IF(ISBLANK(M405),0,M405/5*100*'04_Настройки'!$B$19)+IF(ISBLANK(N405),0,N405/5*100*'04_Настройки'!$B$20))/(IF(ISBLANK(T405),0,'04_Настройки'!$B$16)+IF(ISBLANK(U405),0,'04_Настройки'!$B$17)+IF(ISBLANK(V405),0,'04_Настройки'!$B$18)+IF(ISBLANK(M405),0,'04_Настройки'!$B$19)+IF(ISBLANK(N405),0,'04_Настройки'!$B$20)),1)))</s:f>
        <s:v/>
      </s:c>
      <s:c r="Y405" s="77" t="str">
        <s:f>IF(B405="","",IF(ISBLANK(X405),"Недостаточно данных",IF(X405&gt;='04_Настройки'!$B$24,"Высокий",IF(X405&gt;='04_Настройки'!$B$25,"Средний","Низкий"))))</s:f>
        <s:v/>
      </s:c>
      <s:c r="Z405" s="80">
        <s:f t="shared" si="8"/>
        <s:v>395</s:v>
      </s:c>
      <s:c r="AA405" s="93" t="str">
        <s:f>IF(B405="","",IF(S405&gt;1,"Проверить и объединить дубли",IF(W405&lt;'04_Настройки'!$B$26,"Дополнить исходные данные",IF(AND(M405&lt;&gt;"",M405&lt;=2),"Проверить соответствие запросу и бизнесу",IF(AND(G405&lt;&gt;"",G405&lt;=IF(J405="",'04_Настройки'!$B$14,J405)),"Удерживать позицию и обновлять контент",IF(Y405="Высокий",IF(O405="","Создать или назначить посадочную страницу","Оптимизировать страницу и усилить содержание"),IF(Y405="Средний","Включить в контент-план","Наблюдать или отложить")))))))</s:f>
        <s:v/>
      </s:c>
    </s:row>
    <s:row r="406" ht="22.5" customHeight="1">
      <s:c r="A406" s="70" t="str">
        <s:f t="shared" si="1"/>
        <s:v/>
      </s:c>
      <s:c r="B406" s="71"/>
      <s:c r="C406" s="71"/>
      <s:c r="D406" s="71"/>
      <s:c r="E406" s="95"/>
      <s:c r="F406" s="77" t="str">
        <s:f>IF(ISBLANK(E406),"",IF(E406&gt;='04_Настройки'!$B$11,"ВЧ",IF(E406&gt;='04_Настройки'!$B$12,"СЧ","НЧ")))</s:f>
      </s:c>
      <s:c r="G406" s="78"/>
      <s:c r="H406" s="78"/>
      <s:c r="I406" s="80" t="str">
        <s:f t="shared" si="2"/>
        <s:v/>
      </s:c>
      <s:c r="J406" s="78"/>
      <s:c r="K406" s="81"/>
      <s:c r="L406" s="78"/>
      <s:c r="M406" s="78"/>
      <s:c r="N406" s="78"/>
      <s:c r="O406" s="83"/>
      <s:c r="P406" s="84"/>
      <s:c r="Q406" s="84"/>
      <s:c r="R406" s="77" t="str">
        <s:f t="shared" si="3"/>
        <s:v/>
      </s:c>
      <s:c r="S406" s="85" t="str">
        <s:f t="shared" si="4"/>
        <s:v/>
      </s:c>
      <s:c r="T406" s="85" t="str">
        <s:f t="shared" si="5"/>
        <s:v/>
      </s:c>
      <s:c r="U406" s="85" t="str">
        <s:f>IF(OR(B406="",G406=""),"",ROUND(MAX(0,MIN(100,(G406-IF(J406="",'04_Настройки'!$B$14,J406))/(100-IF(J406="",'04_Настройки'!$B$14,J406))*100)),1))</s:f>
        <s:v/>
      </s:c>
      <s:c r="V406" s="85" t="str">
        <s:f t="shared" si="6"/>
        <s:v/>
      </s:c>
      <s:c r="W406" s="88" t="str">
        <s:f t="shared" si="7"/>
        <s:v/>
      </s:c>
      <s:c r="X406" s="85" t="str">
        <s:f>IF(B406="","",IF(W406&lt;'04_Настройки'!$B$26,"",ROUND((IF(ISBLANK(T406),0,T406*'04_Настройки'!$B$16)+IF(ISBLANK(U406),0,U406*'04_Настройки'!$B$17)+IF(ISBLANK(V406),0,V406*'04_Настройки'!$B$18)+IF(ISBLANK(M406),0,M406/5*100*'04_Настройки'!$B$19)+IF(ISBLANK(N406),0,N406/5*100*'04_Настройки'!$B$20))/(IF(ISBLANK(T406),0,'04_Настройки'!$B$16)+IF(ISBLANK(U406),0,'04_Настройки'!$B$17)+IF(ISBLANK(V406),0,'04_Настройки'!$B$18)+IF(ISBLANK(M406),0,'04_Настройки'!$B$19)+IF(ISBLANK(N406),0,'04_Настройки'!$B$20)),1)))</s:f>
        <s:v/>
      </s:c>
      <s:c r="Y406" s="77" t="str">
        <s:f>IF(B406="","",IF(ISBLANK(X406),"Недостаточно данных",IF(X406&gt;='04_Настройки'!$B$24,"Высокий",IF(X406&gt;='04_Настройки'!$B$25,"Средний","Низкий"))))</s:f>
        <s:v/>
      </s:c>
      <s:c r="Z406" s="80">
        <s:f t="shared" si="8"/>
        <s:v>396</s:v>
      </s:c>
      <s:c r="AA406" s="93" t="str">
        <s:f>IF(B406="","",IF(S406&gt;1,"Проверить и объединить дубли",IF(W406&lt;'04_Настройки'!$B$26,"Дополнить исходные данные",IF(AND(M406&lt;&gt;"",M406&lt;=2),"Проверить соответствие запросу и бизнесу",IF(AND(G406&lt;&gt;"",G406&lt;=IF(J406="",'04_Настройки'!$B$14,J406)),"Удерживать позицию и обновлять контент",IF(Y406="Высокий",IF(O406="","Создать или назначить посадочную страницу","Оптимизировать страницу и усилить содержание"),IF(Y406="Средний","Включить в контент-план","Наблюдать или отложить")))))))</s:f>
        <s:v/>
      </s:c>
    </s:row>
    <s:row r="407" ht="22.5" customHeight="1">
      <s:c r="A407" s="70" t="str">
        <s:f t="shared" si="1"/>
        <s:v/>
      </s:c>
      <s:c r="B407" s="71"/>
      <s:c r="C407" s="71"/>
      <s:c r="D407" s="71"/>
      <s:c r="E407" s="95"/>
      <s:c r="F407" s="77" t="str">
        <s:f>IF(ISBLANK(E407),"",IF(E407&gt;='04_Настройки'!$B$11,"ВЧ",IF(E407&gt;='04_Настройки'!$B$12,"СЧ","НЧ")))</s:f>
      </s:c>
      <s:c r="G407" s="78"/>
      <s:c r="H407" s="78"/>
      <s:c r="I407" s="80" t="str">
        <s:f t="shared" si="2"/>
        <s:v/>
      </s:c>
      <s:c r="J407" s="78"/>
      <s:c r="K407" s="81"/>
      <s:c r="L407" s="78"/>
      <s:c r="M407" s="78"/>
      <s:c r="N407" s="78"/>
      <s:c r="O407" s="83"/>
      <s:c r="P407" s="84"/>
      <s:c r="Q407" s="84"/>
      <s:c r="R407" s="77" t="str">
        <s:f t="shared" si="3"/>
        <s:v/>
      </s:c>
      <s:c r="S407" s="85" t="str">
        <s:f t="shared" si="4"/>
        <s:v/>
      </s:c>
      <s:c r="T407" s="85" t="str">
        <s:f t="shared" si="5"/>
        <s:v/>
      </s:c>
      <s:c r="U407" s="85" t="str">
        <s:f>IF(OR(B407="",G407=""),"",ROUND(MAX(0,MIN(100,(G407-IF(J407="",'04_Настройки'!$B$14,J407))/(100-IF(J407="",'04_Настройки'!$B$14,J407))*100)),1))</s:f>
        <s:v/>
      </s:c>
      <s:c r="V407" s="85" t="str">
        <s:f t="shared" si="6"/>
        <s:v/>
      </s:c>
      <s:c r="W407" s="88" t="str">
        <s:f t="shared" si="7"/>
        <s:v/>
      </s:c>
      <s:c r="X407" s="85" t="str">
        <s:f>IF(B407="","",IF(W407&lt;'04_Настройки'!$B$26,"",ROUND((IF(ISBLANK(T407),0,T407*'04_Настройки'!$B$16)+IF(ISBLANK(U407),0,U407*'04_Настройки'!$B$17)+IF(ISBLANK(V407),0,V407*'04_Настройки'!$B$18)+IF(ISBLANK(M407),0,M407/5*100*'04_Настройки'!$B$19)+IF(ISBLANK(N407),0,N407/5*100*'04_Настройки'!$B$20))/(IF(ISBLANK(T407),0,'04_Настройки'!$B$16)+IF(ISBLANK(U407),0,'04_Настройки'!$B$17)+IF(ISBLANK(V407),0,'04_Настройки'!$B$18)+IF(ISBLANK(M407),0,'04_Настройки'!$B$19)+IF(ISBLANK(N407),0,'04_Настройки'!$B$20)),1)))</s:f>
        <s:v/>
      </s:c>
      <s:c r="Y407" s="77" t="str">
        <s:f>IF(B407="","",IF(ISBLANK(X407),"Недостаточно данных",IF(X407&gt;='04_Настройки'!$B$24,"Высокий",IF(X407&gt;='04_Настройки'!$B$25,"Средний","Низкий"))))</s:f>
        <s:v/>
      </s:c>
      <s:c r="Z407" s="80">
        <s:f t="shared" si="8"/>
        <s:v>397</s:v>
      </s:c>
      <s:c r="AA407" s="93" t="str">
        <s:f>IF(B407="","",IF(S407&gt;1,"Проверить и объединить дубли",IF(W407&lt;'04_Настройки'!$B$26,"Дополнить исходные данные",IF(AND(M407&lt;&gt;"",M407&lt;=2),"Проверить соответствие запросу и бизнесу",IF(AND(G407&lt;&gt;"",G407&lt;=IF(J407="",'04_Настройки'!$B$14,J407)),"Удерживать позицию и обновлять контент",IF(Y407="Высокий",IF(O407="","Создать или назначить посадочную страницу","Оптимизировать страницу и усилить содержание"),IF(Y407="Средний","Включить в контент-план","Наблюдать или отложить")))))))</s:f>
        <s:v/>
      </s:c>
    </s:row>
    <s:row r="408" ht="22.5" customHeight="1">
      <s:c r="A408" s="70" t="str">
        <s:f t="shared" si="1"/>
        <s:v/>
      </s:c>
      <s:c r="B408" s="71"/>
      <s:c r="C408" s="71"/>
      <s:c r="D408" s="71"/>
      <s:c r="E408" s="95"/>
      <s:c r="F408" s="77" t="str">
        <s:f>IF(ISBLANK(E408),"",IF(E408&gt;='04_Настройки'!$B$11,"ВЧ",IF(E408&gt;='04_Настройки'!$B$12,"СЧ","НЧ")))</s:f>
      </s:c>
      <s:c r="G408" s="78"/>
      <s:c r="H408" s="78"/>
      <s:c r="I408" s="80" t="str">
        <s:f t="shared" si="2"/>
        <s:v/>
      </s:c>
      <s:c r="J408" s="78"/>
      <s:c r="K408" s="81"/>
      <s:c r="L408" s="78"/>
      <s:c r="M408" s="78"/>
      <s:c r="N408" s="78"/>
      <s:c r="O408" s="83"/>
      <s:c r="P408" s="84"/>
      <s:c r="Q408" s="84"/>
      <s:c r="R408" s="77" t="str">
        <s:f t="shared" si="3"/>
        <s:v/>
      </s:c>
      <s:c r="S408" s="85" t="str">
        <s:f t="shared" si="4"/>
        <s:v/>
      </s:c>
      <s:c r="T408" s="85" t="str">
        <s:f t="shared" si="5"/>
        <s:v/>
      </s:c>
      <s:c r="U408" s="85" t="str">
        <s:f>IF(OR(B408="",G408=""),"",ROUND(MAX(0,MIN(100,(G408-IF(J408="",'04_Настройки'!$B$14,J408))/(100-IF(J408="",'04_Настройки'!$B$14,J408))*100)),1))</s:f>
        <s:v/>
      </s:c>
      <s:c r="V408" s="85" t="str">
        <s:f t="shared" si="6"/>
        <s:v/>
      </s:c>
      <s:c r="W408" s="88" t="str">
        <s:f t="shared" si="7"/>
        <s:v/>
      </s:c>
      <s:c r="X408" s="85" t="str">
        <s:f>IF(B408="","",IF(W408&lt;'04_Настройки'!$B$26,"",ROUND((IF(ISBLANK(T408),0,T408*'04_Настройки'!$B$16)+IF(ISBLANK(U408),0,U408*'04_Настройки'!$B$17)+IF(ISBLANK(V408),0,V408*'04_Настройки'!$B$18)+IF(ISBLANK(M408),0,M408/5*100*'04_Настройки'!$B$19)+IF(ISBLANK(N408),0,N408/5*100*'04_Настройки'!$B$20))/(IF(ISBLANK(T408),0,'04_Настройки'!$B$16)+IF(ISBLANK(U408),0,'04_Настройки'!$B$17)+IF(ISBLANK(V408),0,'04_Настройки'!$B$18)+IF(ISBLANK(M408),0,'04_Настройки'!$B$19)+IF(ISBLANK(N408),0,'04_Настройки'!$B$20)),1)))</s:f>
        <s:v/>
      </s:c>
      <s:c r="Y408" s="77" t="str">
        <s:f>IF(B408="","",IF(ISBLANK(X408),"Недостаточно данных",IF(X408&gt;='04_Настройки'!$B$24,"Высокий",IF(X408&gt;='04_Настройки'!$B$25,"Средний","Низкий"))))</s:f>
        <s:v/>
      </s:c>
      <s:c r="Z408" s="80">
        <s:f t="shared" si="8"/>
        <s:v>398</s:v>
      </s:c>
      <s:c r="AA408" s="93" t="str">
        <s:f>IF(B408="","",IF(S408&gt;1,"Проверить и объединить дубли",IF(W408&lt;'04_Настройки'!$B$26,"Дополнить исходные данные",IF(AND(M408&lt;&gt;"",M408&lt;=2),"Проверить соответствие запросу и бизнесу",IF(AND(G408&lt;&gt;"",G408&lt;=IF(J408="",'04_Настройки'!$B$14,J408)),"Удерживать позицию и обновлять контент",IF(Y408="Высокий",IF(O408="","Создать или назначить посадочную страницу","Оптимизировать страницу и усилить содержание"),IF(Y408="Средний","Включить в контент-план","Наблюдать или отложить")))))))</s:f>
        <s:v/>
      </s:c>
    </s:row>
    <s:row r="409" ht="22.5" customHeight="1">
      <s:c r="A409" s="70" t="str">
        <s:f t="shared" si="1"/>
        <s:v/>
      </s:c>
      <s:c r="B409" s="71"/>
      <s:c r="C409" s="71"/>
      <s:c r="D409" s="71"/>
      <s:c r="E409" s="95"/>
      <s:c r="F409" s="77" t="str">
        <s:f>IF(ISBLANK(E409),"",IF(E409&gt;='04_Настройки'!$B$11,"ВЧ",IF(E409&gt;='04_Настройки'!$B$12,"СЧ","НЧ")))</s:f>
      </s:c>
      <s:c r="G409" s="78"/>
      <s:c r="H409" s="78"/>
      <s:c r="I409" s="80" t="str">
        <s:f t="shared" si="2"/>
        <s:v/>
      </s:c>
      <s:c r="J409" s="78"/>
      <s:c r="K409" s="81"/>
      <s:c r="L409" s="78"/>
      <s:c r="M409" s="78"/>
      <s:c r="N409" s="78"/>
      <s:c r="O409" s="83"/>
      <s:c r="P409" s="84"/>
      <s:c r="Q409" s="84"/>
      <s:c r="R409" s="77" t="str">
        <s:f t="shared" si="3"/>
        <s:v/>
      </s:c>
      <s:c r="S409" s="85" t="str">
        <s:f t="shared" si="4"/>
        <s:v/>
      </s:c>
      <s:c r="T409" s="85" t="str">
        <s:f t="shared" si="5"/>
        <s:v/>
      </s:c>
      <s:c r="U409" s="85" t="str">
        <s:f>IF(OR(B409="",G409=""),"",ROUND(MAX(0,MIN(100,(G409-IF(J409="",'04_Настройки'!$B$14,J409))/(100-IF(J409="",'04_Настройки'!$B$14,J409))*100)),1))</s:f>
        <s:v/>
      </s:c>
      <s:c r="V409" s="85" t="str">
        <s:f t="shared" si="6"/>
        <s:v/>
      </s:c>
      <s:c r="W409" s="88" t="str">
        <s:f t="shared" si="7"/>
        <s:v/>
      </s:c>
      <s:c r="X409" s="85" t="str">
        <s:f>IF(B409="","",IF(W409&lt;'04_Настройки'!$B$26,"",ROUND((IF(ISBLANK(T409),0,T409*'04_Настройки'!$B$16)+IF(ISBLANK(U409),0,U409*'04_Настройки'!$B$17)+IF(ISBLANK(V409),0,V409*'04_Настройки'!$B$18)+IF(ISBLANK(M409),0,M409/5*100*'04_Настройки'!$B$19)+IF(ISBLANK(N409),0,N409/5*100*'04_Настройки'!$B$20))/(IF(ISBLANK(T409),0,'04_Настройки'!$B$16)+IF(ISBLANK(U409),0,'04_Настройки'!$B$17)+IF(ISBLANK(V409),0,'04_Настройки'!$B$18)+IF(ISBLANK(M409),0,'04_Настройки'!$B$19)+IF(ISBLANK(N409),0,'04_Настройки'!$B$20)),1)))</s:f>
        <s:v/>
      </s:c>
      <s:c r="Y409" s="77" t="str">
        <s:f>IF(B409="","",IF(ISBLANK(X409),"Недостаточно данных",IF(X409&gt;='04_Настройки'!$B$24,"Высокий",IF(X409&gt;='04_Настройки'!$B$25,"Средний","Низкий"))))</s:f>
        <s:v/>
      </s:c>
      <s:c r="Z409" s="80">
        <s:f t="shared" si="8"/>
        <s:v>399</s:v>
      </s:c>
      <s:c r="AA409" s="93" t="str">
        <s:f>IF(B409="","",IF(S409&gt;1,"Проверить и объединить дубли",IF(W409&lt;'04_Настройки'!$B$26,"Дополнить исходные данные",IF(AND(M409&lt;&gt;"",M409&lt;=2),"Проверить соответствие запросу и бизнесу",IF(AND(G409&lt;&gt;"",G409&lt;=IF(J409="",'04_Настройки'!$B$14,J409)),"Удерживать позицию и обновлять контент",IF(Y409="Высокий",IF(O409="","Создать или назначить посадочную страницу","Оптимизировать страницу и усилить содержание"),IF(Y409="Средний","Включить в контент-план","Наблюдать или отложить")))))))</s:f>
        <s:v/>
      </s:c>
    </s:row>
    <s:row r="410" ht="22.5" customHeight="1">
      <s:c r="A410" s="70" t="str">
        <s:f t="shared" si="1"/>
        <s:v/>
      </s:c>
      <s:c r="B410" s="71"/>
      <s:c r="C410" s="71"/>
      <s:c r="D410" s="71"/>
      <s:c r="E410" s="95"/>
      <s:c r="F410" s="77" t="str">
        <s:f>IF(ISBLANK(E410),"",IF(E410&gt;='04_Настройки'!$B$11,"ВЧ",IF(E410&gt;='04_Настройки'!$B$12,"СЧ","НЧ")))</s:f>
      </s:c>
      <s:c r="G410" s="78"/>
      <s:c r="H410" s="78"/>
      <s:c r="I410" s="80" t="str">
        <s:f t="shared" si="2"/>
        <s:v/>
      </s:c>
      <s:c r="J410" s="78"/>
      <s:c r="K410" s="81"/>
      <s:c r="L410" s="78"/>
      <s:c r="M410" s="78"/>
      <s:c r="N410" s="78"/>
      <s:c r="O410" s="83"/>
      <s:c r="P410" s="84"/>
      <s:c r="Q410" s="84"/>
      <s:c r="R410" s="77" t="str">
        <s:f t="shared" si="3"/>
        <s:v/>
      </s:c>
      <s:c r="S410" s="85" t="str">
        <s:f t="shared" si="4"/>
        <s:v/>
      </s:c>
      <s:c r="T410" s="85" t="str">
        <s:f t="shared" si="5"/>
        <s:v/>
      </s:c>
      <s:c r="U410" s="85" t="str">
        <s:f>IF(OR(B410="",G410=""),"",ROUND(MAX(0,MIN(100,(G410-IF(J410="",'04_Настройки'!$B$14,J410))/(100-IF(J410="",'04_Настройки'!$B$14,J410))*100)),1))</s:f>
        <s:v/>
      </s:c>
      <s:c r="V410" s="85" t="str">
        <s:f t="shared" si="6"/>
        <s:v/>
      </s:c>
      <s:c r="W410" s="88" t="str">
        <s:f t="shared" si="7"/>
        <s:v/>
      </s:c>
      <s:c r="X410" s="85" t="str">
        <s:f>IF(B410="","",IF(W410&lt;'04_Настройки'!$B$26,"",ROUND((IF(ISBLANK(T410),0,T410*'04_Настройки'!$B$16)+IF(ISBLANK(U410),0,U410*'04_Настройки'!$B$17)+IF(ISBLANK(V410),0,V410*'04_Настройки'!$B$18)+IF(ISBLANK(M410),0,M410/5*100*'04_Настройки'!$B$19)+IF(ISBLANK(N410),0,N410/5*100*'04_Настройки'!$B$20))/(IF(ISBLANK(T410),0,'04_Настройки'!$B$16)+IF(ISBLANK(U410),0,'04_Настройки'!$B$17)+IF(ISBLANK(V410),0,'04_Настройки'!$B$18)+IF(ISBLANK(M410),0,'04_Настройки'!$B$19)+IF(ISBLANK(N410),0,'04_Настройки'!$B$20)),1)))</s:f>
        <s:v/>
      </s:c>
      <s:c r="Y410" s="77" t="str">
        <s:f>IF(B410="","",IF(ISBLANK(X410),"Недостаточно данных",IF(X410&gt;='04_Настройки'!$B$24,"Высокий",IF(X410&gt;='04_Настройки'!$B$25,"Средний","Низкий"))))</s:f>
        <s:v/>
      </s:c>
      <s:c r="Z410" s="80">
        <s:f t="shared" si="8"/>
        <s:v>400</s:v>
      </s:c>
      <s:c r="AA410" s="93" t="str">
        <s:f>IF(B410="","",IF(S410&gt;1,"Проверить и объединить дубли",IF(W410&lt;'04_Настройки'!$B$26,"Дополнить исходные данные",IF(AND(M410&lt;&gt;"",M410&lt;=2),"Проверить соответствие запросу и бизнесу",IF(AND(G410&lt;&gt;"",G410&lt;=IF(J410="",'04_Настройки'!$B$14,J410)),"Удерживать позицию и обновлять контент",IF(Y410="Высокий",IF(O410="","Создать или назначить посадочную страницу","Оптимизировать страницу и усилить содержание"),IF(Y410="Средний","Включить в контент-план","Наблюдать или отложить")))))))</s:f>
        <s:v/>
      </s:c>
    </s:row>
    <s:row r="411" ht="22.5" customHeight="1">
      <s:c r="A411" s="70" t="str">
        <s:f t="shared" si="1"/>
        <s:v/>
      </s:c>
      <s:c r="B411" s="71"/>
      <s:c r="C411" s="71"/>
      <s:c r="D411" s="71"/>
      <s:c r="E411" s="95"/>
      <s:c r="F411" s="77" t="str">
        <s:f>IF(ISBLANK(E411),"",IF(E411&gt;='04_Настройки'!$B$11,"ВЧ",IF(E411&gt;='04_Настройки'!$B$12,"СЧ","НЧ")))</s:f>
      </s:c>
      <s:c r="G411" s="78"/>
      <s:c r="H411" s="78"/>
      <s:c r="I411" s="80" t="str">
        <s:f t="shared" si="2"/>
        <s:v/>
      </s:c>
      <s:c r="J411" s="78"/>
      <s:c r="K411" s="81"/>
      <s:c r="L411" s="78"/>
      <s:c r="M411" s="78"/>
      <s:c r="N411" s="78"/>
      <s:c r="O411" s="83"/>
      <s:c r="P411" s="84"/>
      <s:c r="Q411" s="84"/>
      <s:c r="R411" s="77" t="str">
        <s:f t="shared" si="3"/>
        <s:v/>
      </s:c>
      <s:c r="S411" s="85" t="str">
        <s:f t="shared" si="4"/>
        <s:v/>
      </s:c>
      <s:c r="T411" s="85" t="str">
        <s:f t="shared" si="5"/>
        <s:v/>
      </s:c>
      <s:c r="U411" s="85" t="str">
        <s:f>IF(OR(B411="",G411=""),"",ROUND(MAX(0,MIN(100,(G411-IF(J411="",'04_Настройки'!$B$14,J411))/(100-IF(J411="",'04_Настройки'!$B$14,J411))*100)),1))</s:f>
        <s:v/>
      </s:c>
      <s:c r="V411" s="85" t="str">
        <s:f t="shared" si="6"/>
        <s:v/>
      </s:c>
      <s:c r="W411" s="88" t="str">
        <s:f t="shared" si="7"/>
        <s:v/>
      </s:c>
      <s:c r="X411" s="85" t="str">
        <s:f>IF(B411="","",IF(W411&lt;'04_Настройки'!$B$26,"",ROUND((IF(ISBLANK(T411),0,T411*'04_Настройки'!$B$16)+IF(ISBLANK(U411),0,U411*'04_Настройки'!$B$17)+IF(ISBLANK(V411),0,V411*'04_Настройки'!$B$18)+IF(ISBLANK(M411),0,M411/5*100*'04_Настройки'!$B$19)+IF(ISBLANK(N411),0,N411/5*100*'04_Настройки'!$B$20))/(IF(ISBLANK(T411),0,'04_Настройки'!$B$16)+IF(ISBLANK(U411),0,'04_Настройки'!$B$17)+IF(ISBLANK(V411),0,'04_Настройки'!$B$18)+IF(ISBLANK(M411),0,'04_Настройки'!$B$19)+IF(ISBLANK(N411),0,'04_Настройки'!$B$20)),1)))</s:f>
        <s:v/>
      </s:c>
      <s:c r="Y411" s="77" t="str">
        <s:f>IF(B411="","",IF(ISBLANK(X411),"Недостаточно данных",IF(X411&gt;='04_Настройки'!$B$24,"Высокий",IF(X411&gt;='04_Настройки'!$B$25,"Средний","Низкий"))))</s:f>
        <s:v/>
      </s:c>
      <s:c r="Z411" s="80">
        <s:f t="shared" si="8"/>
        <s:v>401</s:v>
      </s:c>
      <s:c r="AA411" s="93" t="str">
        <s:f>IF(B411="","",IF(S411&gt;1,"Проверить и объединить дубли",IF(W411&lt;'04_Настройки'!$B$26,"Дополнить исходные данные",IF(AND(M411&lt;&gt;"",M411&lt;=2),"Проверить соответствие запросу и бизнесу",IF(AND(G411&lt;&gt;"",G411&lt;=IF(J411="",'04_Настройки'!$B$14,J411)),"Удерживать позицию и обновлять контент",IF(Y411="Высокий",IF(O411="","Создать или назначить посадочную страницу","Оптимизировать страницу и усилить содержание"),IF(Y411="Средний","Включить в контент-план","Наблюдать или отложить")))))))</s:f>
        <s:v/>
      </s:c>
    </s:row>
    <s:row r="412" ht="22.5" customHeight="1">
      <s:c r="A412" s="70" t="str">
        <s:f t="shared" si="1"/>
        <s:v/>
      </s:c>
      <s:c r="B412" s="71"/>
      <s:c r="C412" s="71"/>
      <s:c r="D412" s="71"/>
      <s:c r="E412" s="95"/>
      <s:c r="F412" s="77" t="str">
        <s:f>IF(ISBLANK(E412),"",IF(E412&gt;='04_Настройки'!$B$11,"ВЧ",IF(E412&gt;='04_Настройки'!$B$12,"СЧ","НЧ")))</s:f>
      </s:c>
      <s:c r="G412" s="78"/>
      <s:c r="H412" s="78"/>
      <s:c r="I412" s="80" t="str">
        <s:f t="shared" si="2"/>
        <s:v/>
      </s:c>
      <s:c r="J412" s="78"/>
      <s:c r="K412" s="81"/>
      <s:c r="L412" s="78"/>
      <s:c r="M412" s="78"/>
      <s:c r="N412" s="78"/>
      <s:c r="O412" s="83"/>
      <s:c r="P412" s="84"/>
      <s:c r="Q412" s="84"/>
      <s:c r="R412" s="77" t="str">
        <s:f t="shared" si="3"/>
        <s:v/>
      </s:c>
      <s:c r="S412" s="85" t="str">
        <s:f t="shared" si="4"/>
        <s:v/>
      </s:c>
      <s:c r="T412" s="85" t="str">
        <s:f t="shared" si="5"/>
        <s:v/>
      </s:c>
      <s:c r="U412" s="85" t="str">
        <s:f>IF(OR(B412="",G412=""),"",ROUND(MAX(0,MIN(100,(G412-IF(J412="",'04_Настройки'!$B$14,J412))/(100-IF(J412="",'04_Настройки'!$B$14,J412))*100)),1))</s:f>
        <s:v/>
      </s:c>
      <s:c r="V412" s="85" t="str">
        <s:f t="shared" si="6"/>
        <s:v/>
      </s:c>
      <s:c r="W412" s="88" t="str">
        <s:f t="shared" si="7"/>
        <s:v/>
      </s:c>
      <s:c r="X412" s="85" t="str">
        <s:f>IF(B412="","",IF(W412&lt;'04_Настройки'!$B$26,"",ROUND((IF(ISBLANK(T412),0,T412*'04_Настройки'!$B$16)+IF(ISBLANK(U412),0,U412*'04_Настройки'!$B$17)+IF(ISBLANK(V412),0,V412*'04_Настройки'!$B$18)+IF(ISBLANK(M412),0,M412/5*100*'04_Настройки'!$B$19)+IF(ISBLANK(N412),0,N412/5*100*'04_Настройки'!$B$20))/(IF(ISBLANK(T412),0,'04_Настройки'!$B$16)+IF(ISBLANK(U412),0,'04_Настройки'!$B$17)+IF(ISBLANK(V412),0,'04_Настройки'!$B$18)+IF(ISBLANK(M412),0,'04_Настройки'!$B$19)+IF(ISBLANK(N412),0,'04_Настройки'!$B$20)),1)))</s:f>
        <s:v/>
      </s:c>
      <s:c r="Y412" s="77" t="str">
        <s:f>IF(B412="","",IF(ISBLANK(X412),"Недостаточно данных",IF(X412&gt;='04_Настройки'!$B$24,"Высокий",IF(X412&gt;='04_Настройки'!$B$25,"Средний","Низкий"))))</s:f>
        <s:v/>
      </s:c>
      <s:c r="Z412" s="80">
        <s:f t="shared" si="8"/>
        <s:v>402</s:v>
      </s:c>
      <s:c r="AA412" s="93" t="str">
        <s:f>IF(B412="","",IF(S412&gt;1,"Проверить и объединить дубли",IF(W412&lt;'04_Настройки'!$B$26,"Дополнить исходные данные",IF(AND(M412&lt;&gt;"",M412&lt;=2),"Проверить соответствие запросу и бизнесу",IF(AND(G412&lt;&gt;"",G412&lt;=IF(J412="",'04_Настройки'!$B$14,J412)),"Удерживать позицию и обновлять контент",IF(Y412="Высокий",IF(O412="","Создать или назначить посадочную страницу","Оптимизировать страницу и усилить содержание"),IF(Y412="Средний","Включить в контент-план","Наблюдать или отложить")))))))</s:f>
        <s:v/>
      </s:c>
    </s:row>
    <s:row r="413" ht="22.5" customHeight="1">
      <s:c r="A413" s="70" t="str">
        <s:f t="shared" si="1"/>
        <s:v/>
      </s:c>
      <s:c r="B413" s="71"/>
      <s:c r="C413" s="71"/>
      <s:c r="D413" s="71"/>
      <s:c r="E413" s="95"/>
      <s:c r="F413" s="77" t="str">
        <s:f>IF(ISBLANK(E413),"",IF(E413&gt;='04_Настройки'!$B$11,"ВЧ",IF(E413&gt;='04_Настройки'!$B$12,"СЧ","НЧ")))</s:f>
      </s:c>
      <s:c r="G413" s="78"/>
      <s:c r="H413" s="78"/>
      <s:c r="I413" s="80" t="str">
        <s:f t="shared" si="2"/>
        <s:v/>
      </s:c>
      <s:c r="J413" s="78"/>
      <s:c r="K413" s="81"/>
      <s:c r="L413" s="78"/>
      <s:c r="M413" s="78"/>
      <s:c r="N413" s="78"/>
      <s:c r="O413" s="83"/>
      <s:c r="P413" s="84"/>
      <s:c r="Q413" s="84"/>
      <s:c r="R413" s="77" t="str">
        <s:f t="shared" si="3"/>
        <s:v/>
      </s:c>
      <s:c r="S413" s="85" t="str">
        <s:f t="shared" si="4"/>
        <s:v/>
      </s:c>
      <s:c r="T413" s="85" t="str">
        <s:f t="shared" si="5"/>
        <s:v/>
      </s:c>
      <s:c r="U413" s="85" t="str">
        <s:f>IF(OR(B413="",G413=""),"",ROUND(MAX(0,MIN(100,(G413-IF(J413="",'04_Настройки'!$B$14,J413))/(100-IF(J413="",'04_Настройки'!$B$14,J413))*100)),1))</s:f>
        <s:v/>
      </s:c>
      <s:c r="V413" s="85" t="str">
        <s:f t="shared" si="6"/>
        <s:v/>
      </s:c>
      <s:c r="W413" s="88" t="str">
        <s:f t="shared" si="7"/>
        <s:v/>
      </s:c>
      <s:c r="X413" s="85" t="str">
        <s:f>IF(B413="","",IF(W413&lt;'04_Настройки'!$B$26,"",ROUND((IF(ISBLANK(T413),0,T413*'04_Настройки'!$B$16)+IF(ISBLANK(U413),0,U413*'04_Настройки'!$B$17)+IF(ISBLANK(V413),0,V413*'04_Настройки'!$B$18)+IF(ISBLANK(M413),0,M413/5*100*'04_Настройки'!$B$19)+IF(ISBLANK(N413),0,N413/5*100*'04_Настройки'!$B$20))/(IF(ISBLANK(T413),0,'04_Настройки'!$B$16)+IF(ISBLANK(U413),0,'04_Настройки'!$B$17)+IF(ISBLANK(V413),0,'04_Настройки'!$B$18)+IF(ISBLANK(M413),0,'04_Настройки'!$B$19)+IF(ISBLANK(N413),0,'04_Настройки'!$B$20)),1)))</s:f>
        <s:v/>
      </s:c>
      <s:c r="Y413" s="77" t="str">
        <s:f>IF(B413="","",IF(ISBLANK(X413),"Недостаточно данных",IF(X413&gt;='04_Настройки'!$B$24,"Высокий",IF(X413&gt;='04_Настройки'!$B$25,"Средний","Низкий"))))</s:f>
        <s:v/>
      </s:c>
      <s:c r="Z413" s="80">
        <s:f t="shared" si="8"/>
        <s:v>403</s:v>
      </s:c>
      <s:c r="AA413" s="93" t="str">
        <s:f>IF(B413="","",IF(S413&gt;1,"Проверить и объединить дубли",IF(W413&lt;'04_Настройки'!$B$26,"Дополнить исходные данные",IF(AND(M413&lt;&gt;"",M413&lt;=2),"Проверить соответствие запросу и бизнесу",IF(AND(G413&lt;&gt;"",G413&lt;=IF(J413="",'04_Настройки'!$B$14,J413)),"Удерживать позицию и обновлять контент",IF(Y413="Высокий",IF(O413="","Создать или назначить посадочную страницу","Оптимизировать страницу и усилить содержание"),IF(Y413="Средний","Включить в контент-план","Наблюдать или отложить")))))))</s:f>
        <s:v/>
      </s:c>
    </s:row>
    <s:row r="414" ht="22.5" customHeight="1">
      <s:c r="A414" s="70" t="str">
        <s:f t="shared" si="1"/>
        <s:v/>
      </s:c>
      <s:c r="B414" s="71"/>
      <s:c r="C414" s="71"/>
      <s:c r="D414" s="71"/>
      <s:c r="E414" s="95"/>
      <s:c r="F414" s="77" t="str">
        <s:f>IF(ISBLANK(E414),"",IF(E414&gt;='04_Настройки'!$B$11,"ВЧ",IF(E414&gt;='04_Настройки'!$B$12,"СЧ","НЧ")))</s:f>
      </s:c>
      <s:c r="G414" s="78"/>
      <s:c r="H414" s="78"/>
      <s:c r="I414" s="80" t="str">
        <s:f t="shared" si="2"/>
        <s:v/>
      </s:c>
      <s:c r="J414" s="78"/>
      <s:c r="K414" s="81"/>
      <s:c r="L414" s="78"/>
      <s:c r="M414" s="78"/>
      <s:c r="N414" s="78"/>
      <s:c r="O414" s="83"/>
      <s:c r="P414" s="84"/>
      <s:c r="Q414" s="84"/>
      <s:c r="R414" s="77" t="str">
        <s:f t="shared" si="3"/>
        <s:v/>
      </s:c>
      <s:c r="S414" s="85" t="str">
        <s:f t="shared" si="4"/>
        <s:v/>
      </s:c>
      <s:c r="T414" s="85" t="str">
        <s:f t="shared" si="5"/>
        <s:v/>
      </s:c>
      <s:c r="U414" s="85" t="str">
        <s:f>IF(OR(B414="",G414=""),"",ROUND(MAX(0,MIN(100,(G414-IF(J414="",'04_Настройки'!$B$14,J414))/(100-IF(J414="",'04_Настройки'!$B$14,J414))*100)),1))</s:f>
        <s:v/>
      </s:c>
      <s:c r="V414" s="85" t="str">
        <s:f t="shared" si="6"/>
        <s:v/>
      </s:c>
      <s:c r="W414" s="88" t="str">
        <s:f t="shared" si="7"/>
        <s:v/>
      </s:c>
      <s:c r="X414" s="85" t="str">
        <s:f>IF(B414="","",IF(W414&lt;'04_Настройки'!$B$26,"",ROUND((IF(ISBLANK(T414),0,T414*'04_Настройки'!$B$16)+IF(ISBLANK(U414),0,U414*'04_Настройки'!$B$17)+IF(ISBLANK(V414),0,V414*'04_Настройки'!$B$18)+IF(ISBLANK(M414),0,M414/5*100*'04_Настройки'!$B$19)+IF(ISBLANK(N414),0,N414/5*100*'04_Настройки'!$B$20))/(IF(ISBLANK(T414),0,'04_Настройки'!$B$16)+IF(ISBLANK(U414),0,'04_Настройки'!$B$17)+IF(ISBLANK(V414),0,'04_Настройки'!$B$18)+IF(ISBLANK(M414),0,'04_Настройки'!$B$19)+IF(ISBLANK(N414),0,'04_Настройки'!$B$20)),1)))</s:f>
        <s:v/>
      </s:c>
      <s:c r="Y414" s="77" t="str">
        <s:f>IF(B414="","",IF(ISBLANK(X414),"Недостаточно данных",IF(X414&gt;='04_Настройки'!$B$24,"Высокий",IF(X414&gt;='04_Настройки'!$B$25,"Средний","Низкий"))))</s:f>
        <s:v/>
      </s:c>
      <s:c r="Z414" s="80">
        <s:f t="shared" si="8"/>
        <s:v>404</s:v>
      </s:c>
      <s:c r="AA414" s="93" t="str">
        <s:f>IF(B414="","",IF(S414&gt;1,"Проверить и объединить дубли",IF(W414&lt;'04_Настройки'!$B$26,"Дополнить исходные данные",IF(AND(M414&lt;&gt;"",M414&lt;=2),"Проверить соответствие запросу и бизнесу",IF(AND(G414&lt;&gt;"",G414&lt;=IF(J414="",'04_Настройки'!$B$14,J414)),"Удерживать позицию и обновлять контент",IF(Y414="Высокий",IF(O414="","Создать или назначить посадочную страницу","Оптимизировать страницу и усилить содержание"),IF(Y414="Средний","Включить в контент-план","Наблюдать или отложить")))))))</s:f>
        <s:v/>
      </s:c>
    </s:row>
    <s:row r="415" ht="22.5" customHeight="1">
      <s:c r="A415" s="70" t="str">
        <s:f t="shared" si="1"/>
        <s:v/>
      </s:c>
      <s:c r="B415" s="71"/>
      <s:c r="C415" s="71"/>
      <s:c r="D415" s="71"/>
      <s:c r="E415" s="95"/>
      <s:c r="F415" s="77" t="str">
        <s:f>IF(ISBLANK(E415),"",IF(E415&gt;='04_Настройки'!$B$11,"ВЧ",IF(E415&gt;='04_Настройки'!$B$12,"СЧ","НЧ")))</s:f>
      </s:c>
      <s:c r="G415" s="78"/>
      <s:c r="H415" s="78"/>
      <s:c r="I415" s="80" t="str">
        <s:f t="shared" si="2"/>
        <s:v/>
      </s:c>
      <s:c r="J415" s="78"/>
      <s:c r="K415" s="81"/>
      <s:c r="L415" s="78"/>
      <s:c r="M415" s="78"/>
      <s:c r="N415" s="78"/>
      <s:c r="O415" s="83"/>
      <s:c r="P415" s="84"/>
      <s:c r="Q415" s="84"/>
      <s:c r="R415" s="77" t="str">
        <s:f t="shared" si="3"/>
        <s:v/>
      </s:c>
      <s:c r="S415" s="85" t="str">
        <s:f t="shared" si="4"/>
        <s:v/>
      </s:c>
      <s:c r="T415" s="85" t="str">
        <s:f t="shared" si="5"/>
        <s:v/>
      </s:c>
      <s:c r="U415" s="85" t="str">
        <s:f>IF(OR(B415="",G415=""),"",ROUND(MAX(0,MIN(100,(G415-IF(J415="",'04_Настройки'!$B$14,J415))/(100-IF(J415="",'04_Настройки'!$B$14,J415))*100)),1))</s:f>
        <s:v/>
      </s:c>
      <s:c r="V415" s="85" t="str">
        <s:f t="shared" si="6"/>
        <s:v/>
      </s:c>
      <s:c r="W415" s="88" t="str">
        <s:f t="shared" si="7"/>
        <s:v/>
      </s:c>
      <s:c r="X415" s="85" t="str">
        <s:f>IF(B415="","",IF(W415&lt;'04_Настройки'!$B$26,"",ROUND((IF(ISBLANK(T415),0,T415*'04_Настройки'!$B$16)+IF(ISBLANK(U415),0,U415*'04_Настройки'!$B$17)+IF(ISBLANK(V415),0,V415*'04_Настройки'!$B$18)+IF(ISBLANK(M415),0,M415/5*100*'04_Настройки'!$B$19)+IF(ISBLANK(N415),0,N415/5*100*'04_Настройки'!$B$20))/(IF(ISBLANK(T415),0,'04_Настройки'!$B$16)+IF(ISBLANK(U415),0,'04_Настройки'!$B$17)+IF(ISBLANK(V415),0,'04_Настройки'!$B$18)+IF(ISBLANK(M415),0,'04_Настройки'!$B$19)+IF(ISBLANK(N415),0,'04_Настройки'!$B$20)),1)))</s:f>
        <s:v/>
      </s:c>
      <s:c r="Y415" s="77" t="str">
        <s:f>IF(B415="","",IF(ISBLANK(X415),"Недостаточно данных",IF(X415&gt;='04_Настройки'!$B$24,"Высокий",IF(X415&gt;='04_Настройки'!$B$25,"Средний","Низкий"))))</s:f>
        <s:v/>
      </s:c>
      <s:c r="Z415" s="80">
        <s:f t="shared" si="8"/>
        <s:v>405</s:v>
      </s:c>
      <s:c r="AA415" s="93" t="str">
        <s:f>IF(B415="","",IF(S415&gt;1,"Проверить и объединить дубли",IF(W415&lt;'04_Настройки'!$B$26,"Дополнить исходные данные",IF(AND(M415&lt;&gt;"",M415&lt;=2),"Проверить соответствие запросу и бизнесу",IF(AND(G415&lt;&gt;"",G415&lt;=IF(J415="",'04_Настройки'!$B$14,J415)),"Удерживать позицию и обновлять контент",IF(Y415="Высокий",IF(O415="","Создать или назначить посадочную страницу","Оптимизировать страницу и усилить содержание"),IF(Y415="Средний","Включить в контент-план","Наблюдать или отложить")))))))</s:f>
        <s:v/>
      </s:c>
    </s:row>
    <s:row r="416" ht="22.5" customHeight="1">
      <s:c r="A416" s="70" t="str">
        <s:f t="shared" si="1"/>
        <s:v/>
      </s:c>
      <s:c r="B416" s="71"/>
      <s:c r="C416" s="71"/>
      <s:c r="D416" s="71"/>
      <s:c r="E416" s="95"/>
      <s:c r="F416" s="77" t="str">
        <s:f>IF(ISBLANK(E416),"",IF(E416&gt;='04_Настройки'!$B$11,"ВЧ",IF(E416&gt;='04_Настройки'!$B$12,"СЧ","НЧ")))</s:f>
      </s:c>
      <s:c r="G416" s="78"/>
      <s:c r="H416" s="78"/>
      <s:c r="I416" s="80" t="str">
        <s:f t="shared" si="2"/>
        <s:v/>
      </s:c>
      <s:c r="J416" s="78"/>
      <s:c r="K416" s="81"/>
      <s:c r="L416" s="78"/>
      <s:c r="M416" s="78"/>
      <s:c r="N416" s="78"/>
      <s:c r="O416" s="83"/>
      <s:c r="P416" s="84"/>
      <s:c r="Q416" s="84"/>
      <s:c r="R416" s="77" t="str">
        <s:f t="shared" si="3"/>
        <s:v/>
      </s:c>
      <s:c r="S416" s="85" t="str">
        <s:f t="shared" si="4"/>
        <s:v/>
      </s:c>
      <s:c r="T416" s="85" t="str">
        <s:f t="shared" si="5"/>
        <s:v/>
      </s:c>
      <s:c r="U416" s="85" t="str">
        <s:f>IF(OR(B416="",G416=""),"",ROUND(MAX(0,MIN(100,(G416-IF(J416="",'04_Настройки'!$B$14,J416))/(100-IF(J416="",'04_Настройки'!$B$14,J416))*100)),1))</s:f>
        <s:v/>
      </s:c>
      <s:c r="V416" s="85" t="str">
        <s:f t="shared" si="6"/>
        <s:v/>
      </s:c>
      <s:c r="W416" s="88" t="str">
        <s:f t="shared" si="7"/>
        <s:v/>
      </s:c>
      <s:c r="X416" s="85" t="str">
        <s:f>IF(B416="","",IF(W416&lt;'04_Настройки'!$B$26,"",ROUND((IF(ISBLANK(T416),0,T416*'04_Настройки'!$B$16)+IF(ISBLANK(U416),0,U416*'04_Настройки'!$B$17)+IF(ISBLANK(V416),0,V416*'04_Настройки'!$B$18)+IF(ISBLANK(M416),0,M416/5*100*'04_Настройки'!$B$19)+IF(ISBLANK(N416),0,N416/5*100*'04_Настройки'!$B$20))/(IF(ISBLANK(T416),0,'04_Настройки'!$B$16)+IF(ISBLANK(U416),0,'04_Настройки'!$B$17)+IF(ISBLANK(V416),0,'04_Настройки'!$B$18)+IF(ISBLANK(M416),0,'04_Настройки'!$B$19)+IF(ISBLANK(N416),0,'04_Настройки'!$B$20)),1)))</s:f>
        <s:v/>
      </s:c>
      <s:c r="Y416" s="77" t="str">
        <s:f>IF(B416="","",IF(ISBLANK(X416),"Недостаточно данных",IF(X416&gt;='04_Настройки'!$B$24,"Высокий",IF(X416&gt;='04_Настройки'!$B$25,"Средний","Низкий"))))</s:f>
        <s:v/>
      </s:c>
      <s:c r="Z416" s="80">
        <s:f t="shared" si="8"/>
        <s:v>406</s:v>
      </s:c>
      <s:c r="AA416" s="93" t="str">
        <s:f>IF(B416="","",IF(S416&gt;1,"Проверить и объединить дубли",IF(W416&lt;'04_Настройки'!$B$26,"Дополнить исходные данные",IF(AND(M416&lt;&gt;"",M416&lt;=2),"Проверить соответствие запросу и бизнесу",IF(AND(G416&lt;&gt;"",G416&lt;=IF(J416="",'04_Настройки'!$B$14,J416)),"Удерживать позицию и обновлять контент",IF(Y416="Высокий",IF(O416="","Создать или назначить посадочную страницу","Оптимизировать страницу и усилить содержание"),IF(Y416="Средний","Включить в контент-план","Наблюдать или отложить")))))))</s:f>
        <s:v/>
      </s:c>
    </s:row>
    <s:row r="417" ht="22.5" customHeight="1">
      <s:c r="A417" s="70" t="str">
        <s:f t="shared" si="1"/>
        <s:v/>
      </s:c>
      <s:c r="B417" s="71"/>
      <s:c r="C417" s="71"/>
      <s:c r="D417" s="71"/>
      <s:c r="E417" s="95"/>
      <s:c r="F417" s="77" t="str">
        <s:f>IF(ISBLANK(E417),"",IF(E417&gt;='04_Настройки'!$B$11,"ВЧ",IF(E417&gt;='04_Настройки'!$B$12,"СЧ","НЧ")))</s:f>
      </s:c>
      <s:c r="G417" s="78"/>
      <s:c r="H417" s="78"/>
      <s:c r="I417" s="80" t="str">
        <s:f t="shared" si="2"/>
        <s:v/>
      </s:c>
      <s:c r="J417" s="78"/>
      <s:c r="K417" s="81"/>
      <s:c r="L417" s="78"/>
      <s:c r="M417" s="78"/>
      <s:c r="N417" s="78"/>
      <s:c r="O417" s="83"/>
      <s:c r="P417" s="84"/>
      <s:c r="Q417" s="84"/>
      <s:c r="R417" s="77" t="str">
        <s:f t="shared" si="3"/>
        <s:v/>
      </s:c>
      <s:c r="S417" s="85" t="str">
        <s:f t="shared" si="4"/>
        <s:v/>
      </s:c>
      <s:c r="T417" s="85" t="str">
        <s:f t="shared" si="5"/>
        <s:v/>
      </s:c>
      <s:c r="U417" s="85" t="str">
        <s:f>IF(OR(B417="",G417=""),"",ROUND(MAX(0,MIN(100,(G417-IF(J417="",'04_Настройки'!$B$14,J417))/(100-IF(J417="",'04_Настройки'!$B$14,J417))*100)),1))</s:f>
        <s:v/>
      </s:c>
      <s:c r="V417" s="85" t="str">
        <s:f t="shared" si="6"/>
        <s:v/>
      </s:c>
      <s:c r="W417" s="88" t="str">
        <s:f t="shared" si="7"/>
        <s:v/>
      </s:c>
      <s:c r="X417" s="85" t="str">
        <s:f>IF(B417="","",IF(W417&lt;'04_Настройки'!$B$26,"",ROUND((IF(ISBLANK(T417),0,T417*'04_Настройки'!$B$16)+IF(ISBLANK(U417),0,U417*'04_Настройки'!$B$17)+IF(ISBLANK(V417),0,V417*'04_Настройки'!$B$18)+IF(ISBLANK(M417),0,M417/5*100*'04_Настройки'!$B$19)+IF(ISBLANK(N417),0,N417/5*100*'04_Настройки'!$B$20))/(IF(ISBLANK(T417),0,'04_Настройки'!$B$16)+IF(ISBLANK(U417),0,'04_Настройки'!$B$17)+IF(ISBLANK(V417),0,'04_Настройки'!$B$18)+IF(ISBLANK(M417),0,'04_Настройки'!$B$19)+IF(ISBLANK(N417),0,'04_Настройки'!$B$20)),1)))</s:f>
        <s:v/>
      </s:c>
      <s:c r="Y417" s="77" t="str">
        <s:f>IF(B417="","",IF(ISBLANK(X417),"Недостаточно данных",IF(X417&gt;='04_Настройки'!$B$24,"Высокий",IF(X417&gt;='04_Настройки'!$B$25,"Средний","Низкий"))))</s:f>
        <s:v/>
      </s:c>
      <s:c r="Z417" s="80">
        <s:f t="shared" si="8"/>
        <s:v>407</s:v>
      </s:c>
      <s:c r="AA417" s="93" t="str">
        <s:f>IF(B417="","",IF(S417&gt;1,"Проверить и объединить дубли",IF(W417&lt;'04_Настройки'!$B$26,"Дополнить исходные данные",IF(AND(M417&lt;&gt;"",M417&lt;=2),"Проверить соответствие запросу и бизнесу",IF(AND(G417&lt;&gt;"",G417&lt;=IF(J417="",'04_Настройки'!$B$14,J417)),"Удерживать позицию и обновлять контент",IF(Y417="Высокий",IF(O417="","Создать или назначить посадочную страницу","Оптимизировать страницу и усилить содержание"),IF(Y417="Средний","Включить в контент-план","Наблюдать или отложить")))))))</s:f>
        <s:v/>
      </s:c>
    </s:row>
    <s:row r="418" ht="22.5" customHeight="1">
      <s:c r="A418" s="70" t="str">
        <s:f t="shared" si="1"/>
        <s:v/>
      </s:c>
      <s:c r="B418" s="71"/>
      <s:c r="C418" s="71"/>
      <s:c r="D418" s="71"/>
      <s:c r="E418" s="95"/>
      <s:c r="F418" s="77" t="str">
        <s:f>IF(ISBLANK(E418),"",IF(E418&gt;='04_Настройки'!$B$11,"ВЧ",IF(E418&gt;='04_Настройки'!$B$12,"СЧ","НЧ")))</s:f>
      </s:c>
      <s:c r="G418" s="78"/>
      <s:c r="H418" s="78"/>
      <s:c r="I418" s="80" t="str">
        <s:f t="shared" si="2"/>
        <s:v/>
      </s:c>
      <s:c r="J418" s="78"/>
      <s:c r="K418" s="81"/>
      <s:c r="L418" s="78"/>
      <s:c r="M418" s="78"/>
      <s:c r="N418" s="78"/>
      <s:c r="O418" s="83"/>
      <s:c r="P418" s="84"/>
      <s:c r="Q418" s="84"/>
      <s:c r="R418" s="77" t="str">
        <s:f t="shared" si="3"/>
        <s:v/>
      </s:c>
      <s:c r="S418" s="85" t="str">
        <s:f t="shared" si="4"/>
        <s:v/>
      </s:c>
      <s:c r="T418" s="85" t="str">
        <s:f t="shared" si="5"/>
        <s:v/>
      </s:c>
      <s:c r="U418" s="85" t="str">
        <s:f>IF(OR(B418="",G418=""),"",ROUND(MAX(0,MIN(100,(G418-IF(J418="",'04_Настройки'!$B$14,J418))/(100-IF(J418="",'04_Настройки'!$B$14,J418))*100)),1))</s:f>
        <s:v/>
      </s:c>
      <s:c r="V418" s="85" t="str">
        <s:f t="shared" si="6"/>
        <s:v/>
      </s:c>
      <s:c r="W418" s="88" t="str">
        <s:f t="shared" si="7"/>
        <s:v/>
      </s:c>
      <s:c r="X418" s="85" t="str">
        <s:f>IF(B418="","",IF(W418&lt;'04_Настройки'!$B$26,"",ROUND((IF(ISBLANK(T418),0,T418*'04_Настройки'!$B$16)+IF(ISBLANK(U418),0,U418*'04_Настройки'!$B$17)+IF(ISBLANK(V418),0,V418*'04_Настройки'!$B$18)+IF(ISBLANK(M418),0,M418/5*100*'04_Настройки'!$B$19)+IF(ISBLANK(N418),0,N418/5*100*'04_Настройки'!$B$20))/(IF(ISBLANK(T418),0,'04_Настройки'!$B$16)+IF(ISBLANK(U418),0,'04_Настройки'!$B$17)+IF(ISBLANK(V418),0,'04_Настройки'!$B$18)+IF(ISBLANK(M418),0,'04_Настройки'!$B$19)+IF(ISBLANK(N418),0,'04_Настройки'!$B$20)),1)))</s:f>
        <s:v/>
      </s:c>
      <s:c r="Y418" s="77" t="str">
        <s:f>IF(B418="","",IF(ISBLANK(X418),"Недостаточно данных",IF(X418&gt;='04_Настройки'!$B$24,"Высокий",IF(X418&gt;='04_Настройки'!$B$25,"Средний","Низкий"))))</s:f>
        <s:v/>
      </s:c>
      <s:c r="Z418" s="80">
        <s:f t="shared" si="8"/>
        <s:v>408</s:v>
      </s:c>
      <s:c r="AA418" s="93" t="str">
        <s:f>IF(B418="","",IF(S418&gt;1,"Проверить и объединить дубли",IF(W418&lt;'04_Настройки'!$B$26,"Дополнить исходные данные",IF(AND(M418&lt;&gt;"",M418&lt;=2),"Проверить соответствие запросу и бизнесу",IF(AND(G418&lt;&gt;"",G418&lt;=IF(J418="",'04_Настройки'!$B$14,J418)),"Удерживать позицию и обновлять контент",IF(Y418="Высокий",IF(O418="","Создать или назначить посадочную страницу","Оптимизировать страницу и усилить содержание"),IF(Y418="Средний","Включить в контент-план","Наблюдать или отложить")))))))</s:f>
        <s:v/>
      </s:c>
    </s:row>
    <s:row r="419" ht="22.5" customHeight="1">
      <s:c r="A419" s="70" t="str">
        <s:f t="shared" si="1"/>
        <s:v/>
      </s:c>
      <s:c r="B419" s="71"/>
      <s:c r="C419" s="71"/>
      <s:c r="D419" s="71"/>
      <s:c r="E419" s="95"/>
      <s:c r="F419" s="77" t="str">
        <s:f>IF(ISBLANK(E419),"",IF(E419&gt;='04_Настройки'!$B$11,"ВЧ",IF(E419&gt;='04_Настройки'!$B$12,"СЧ","НЧ")))</s:f>
      </s:c>
      <s:c r="G419" s="78"/>
      <s:c r="H419" s="78"/>
      <s:c r="I419" s="80" t="str">
        <s:f t="shared" si="2"/>
        <s:v/>
      </s:c>
      <s:c r="J419" s="78"/>
      <s:c r="K419" s="81"/>
      <s:c r="L419" s="78"/>
      <s:c r="M419" s="78"/>
      <s:c r="N419" s="78"/>
      <s:c r="O419" s="83"/>
      <s:c r="P419" s="84"/>
      <s:c r="Q419" s="84"/>
      <s:c r="R419" s="77" t="str">
        <s:f t="shared" si="3"/>
        <s:v/>
      </s:c>
      <s:c r="S419" s="85" t="str">
        <s:f t="shared" si="4"/>
        <s:v/>
      </s:c>
      <s:c r="T419" s="85" t="str">
        <s:f t="shared" si="5"/>
        <s:v/>
      </s:c>
      <s:c r="U419" s="85" t="str">
        <s:f>IF(OR(B419="",G419=""),"",ROUND(MAX(0,MIN(100,(G419-IF(J419="",'04_Настройки'!$B$14,J419))/(100-IF(J419="",'04_Настройки'!$B$14,J419))*100)),1))</s:f>
        <s:v/>
      </s:c>
      <s:c r="V419" s="85" t="str">
        <s:f t="shared" si="6"/>
        <s:v/>
      </s:c>
      <s:c r="W419" s="88" t="str">
        <s:f t="shared" si="7"/>
        <s:v/>
      </s:c>
      <s:c r="X419" s="85" t="str">
        <s:f>IF(B419="","",IF(W419&lt;'04_Настройки'!$B$26,"",ROUND((IF(ISBLANK(T419),0,T419*'04_Настройки'!$B$16)+IF(ISBLANK(U419),0,U419*'04_Настройки'!$B$17)+IF(ISBLANK(V419),0,V419*'04_Настройки'!$B$18)+IF(ISBLANK(M419),0,M419/5*100*'04_Настройки'!$B$19)+IF(ISBLANK(N419),0,N419/5*100*'04_Настройки'!$B$20))/(IF(ISBLANK(T419),0,'04_Настройки'!$B$16)+IF(ISBLANK(U419),0,'04_Настройки'!$B$17)+IF(ISBLANK(V419),0,'04_Настройки'!$B$18)+IF(ISBLANK(M419),0,'04_Настройки'!$B$19)+IF(ISBLANK(N419),0,'04_Настройки'!$B$20)),1)))</s:f>
        <s:v/>
      </s:c>
      <s:c r="Y419" s="77" t="str">
        <s:f>IF(B419="","",IF(ISBLANK(X419),"Недостаточно данных",IF(X419&gt;='04_Настройки'!$B$24,"Высокий",IF(X419&gt;='04_Настройки'!$B$25,"Средний","Низкий"))))</s:f>
        <s:v/>
      </s:c>
      <s:c r="Z419" s="80">
        <s:f t="shared" si="8"/>
        <s:v>409</s:v>
      </s:c>
      <s:c r="AA419" s="93" t="str">
        <s:f>IF(B419="","",IF(S419&gt;1,"Проверить и объединить дубли",IF(W419&lt;'04_Настройки'!$B$26,"Дополнить исходные данные",IF(AND(M419&lt;&gt;"",M419&lt;=2),"Проверить соответствие запросу и бизнесу",IF(AND(G419&lt;&gt;"",G419&lt;=IF(J419="",'04_Настройки'!$B$14,J419)),"Удерживать позицию и обновлять контент",IF(Y419="Высокий",IF(O419="","Создать или назначить посадочную страницу","Оптимизировать страницу и усилить содержание"),IF(Y419="Средний","Включить в контент-план","Наблюдать или отложить")))))))</s:f>
        <s:v/>
      </s:c>
    </s:row>
    <s:row r="420" ht="22.5" customHeight="1">
      <s:c r="A420" s="70" t="str">
        <s:f t="shared" si="1"/>
        <s:v/>
      </s:c>
      <s:c r="B420" s="71"/>
      <s:c r="C420" s="71"/>
      <s:c r="D420" s="71"/>
      <s:c r="E420" s="95"/>
      <s:c r="F420" s="77" t="str">
        <s:f>IF(ISBLANK(E420),"",IF(E420&gt;='04_Настройки'!$B$11,"ВЧ",IF(E420&gt;='04_Настройки'!$B$12,"СЧ","НЧ")))</s:f>
      </s:c>
      <s:c r="G420" s="78"/>
      <s:c r="H420" s="78"/>
      <s:c r="I420" s="80" t="str">
        <s:f t="shared" si="2"/>
        <s:v/>
      </s:c>
      <s:c r="J420" s="78"/>
      <s:c r="K420" s="81"/>
      <s:c r="L420" s="78"/>
      <s:c r="M420" s="78"/>
      <s:c r="N420" s="78"/>
      <s:c r="O420" s="83"/>
      <s:c r="P420" s="84"/>
      <s:c r="Q420" s="84"/>
      <s:c r="R420" s="77" t="str">
        <s:f t="shared" si="3"/>
        <s:v/>
      </s:c>
      <s:c r="S420" s="85" t="str">
        <s:f t="shared" si="4"/>
        <s:v/>
      </s:c>
      <s:c r="T420" s="85" t="str">
        <s:f t="shared" si="5"/>
        <s:v/>
      </s:c>
      <s:c r="U420" s="85" t="str">
        <s:f>IF(OR(B420="",G420=""),"",ROUND(MAX(0,MIN(100,(G420-IF(J420="",'04_Настройки'!$B$14,J420))/(100-IF(J420="",'04_Настройки'!$B$14,J420))*100)),1))</s:f>
        <s:v/>
      </s:c>
      <s:c r="V420" s="85" t="str">
        <s:f t="shared" si="6"/>
        <s:v/>
      </s:c>
      <s:c r="W420" s="88" t="str">
        <s:f t="shared" si="7"/>
        <s:v/>
      </s:c>
      <s:c r="X420" s="85" t="str">
        <s:f>IF(B420="","",IF(W420&lt;'04_Настройки'!$B$26,"",ROUND((IF(ISBLANK(T420),0,T420*'04_Настройки'!$B$16)+IF(ISBLANK(U420),0,U420*'04_Настройки'!$B$17)+IF(ISBLANK(V420),0,V420*'04_Настройки'!$B$18)+IF(ISBLANK(M420),0,M420/5*100*'04_Настройки'!$B$19)+IF(ISBLANK(N420),0,N420/5*100*'04_Настройки'!$B$20))/(IF(ISBLANK(T420),0,'04_Настройки'!$B$16)+IF(ISBLANK(U420),0,'04_Настройки'!$B$17)+IF(ISBLANK(V420),0,'04_Настройки'!$B$18)+IF(ISBLANK(M420),0,'04_Настройки'!$B$19)+IF(ISBLANK(N420),0,'04_Настройки'!$B$20)),1)))</s:f>
        <s:v/>
      </s:c>
      <s:c r="Y420" s="77" t="str">
        <s:f>IF(B420="","",IF(ISBLANK(X420),"Недостаточно данных",IF(X420&gt;='04_Настройки'!$B$24,"Высокий",IF(X420&gt;='04_Настройки'!$B$25,"Средний","Низкий"))))</s:f>
        <s:v/>
      </s:c>
      <s:c r="Z420" s="80">
        <s:f t="shared" si="8"/>
        <s:v>410</s:v>
      </s:c>
      <s:c r="AA420" s="93" t="str">
        <s:f>IF(B420="","",IF(S420&gt;1,"Проверить и объединить дубли",IF(W420&lt;'04_Настройки'!$B$26,"Дополнить исходные данные",IF(AND(M420&lt;&gt;"",M420&lt;=2),"Проверить соответствие запросу и бизнесу",IF(AND(G420&lt;&gt;"",G420&lt;=IF(J420="",'04_Настройки'!$B$14,J420)),"Удерживать позицию и обновлять контент",IF(Y420="Высокий",IF(O420="","Создать или назначить посадочную страницу","Оптимизировать страницу и усилить содержание"),IF(Y420="Средний","Включить в контент-план","Наблюдать или отложить")))))))</s:f>
        <s:v/>
      </s:c>
    </s:row>
    <s:row r="421" ht="22.5" customHeight="1">
      <s:c r="A421" s="70" t="str">
        <s:f t="shared" si="1"/>
        <s:v/>
      </s:c>
      <s:c r="B421" s="71"/>
      <s:c r="C421" s="71"/>
      <s:c r="D421" s="71"/>
      <s:c r="E421" s="95"/>
      <s:c r="F421" s="77" t="str">
        <s:f>IF(ISBLANK(E421),"",IF(E421&gt;='04_Настройки'!$B$11,"ВЧ",IF(E421&gt;='04_Настройки'!$B$12,"СЧ","НЧ")))</s:f>
      </s:c>
      <s:c r="G421" s="78"/>
      <s:c r="H421" s="78"/>
      <s:c r="I421" s="80" t="str">
        <s:f t="shared" si="2"/>
        <s:v/>
      </s:c>
      <s:c r="J421" s="78"/>
      <s:c r="K421" s="81"/>
      <s:c r="L421" s="78"/>
      <s:c r="M421" s="78"/>
      <s:c r="N421" s="78"/>
      <s:c r="O421" s="83"/>
      <s:c r="P421" s="84"/>
      <s:c r="Q421" s="84"/>
      <s:c r="R421" s="77" t="str">
        <s:f t="shared" si="3"/>
        <s:v/>
      </s:c>
      <s:c r="S421" s="85" t="str">
        <s:f t="shared" si="4"/>
        <s:v/>
      </s:c>
      <s:c r="T421" s="85" t="str">
        <s:f t="shared" si="5"/>
        <s:v/>
      </s:c>
      <s:c r="U421" s="85" t="str">
        <s:f>IF(OR(B421="",G421=""),"",ROUND(MAX(0,MIN(100,(G421-IF(J421="",'04_Настройки'!$B$14,J421))/(100-IF(J421="",'04_Настройки'!$B$14,J421))*100)),1))</s:f>
        <s:v/>
      </s:c>
      <s:c r="V421" s="85" t="str">
        <s:f t="shared" si="6"/>
        <s:v/>
      </s:c>
      <s:c r="W421" s="88" t="str">
        <s:f t="shared" si="7"/>
        <s:v/>
      </s:c>
      <s:c r="X421" s="85" t="str">
        <s:f>IF(B421="","",IF(W421&lt;'04_Настройки'!$B$26,"",ROUND((IF(ISBLANK(T421),0,T421*'04_Настройки'!$B$16)+IF(ISBLANK(U421),0,U421*'04_Настройки'!$B$17)+IF(ISBLANK(V421),0,V421*'04_Настройки'!$B$18)+IF(ISBLANK(M421),0,M421/5*100*'04_Настройки'!$B$19)+IF(ISBLANK(N421),0,N421/5*100*'04_Настройки'!$B$20))/(IF(ISBLANK(T421),0,'04_Настройки'!$B$16)+IF(ISBLANK(U421),0,'04_Настройки'!$B$17)+IF(ISBLANK(V421),0,'04_Настройки'!$B$18)+IF(ISBLANK(M421),0,'04_Настройки'!$B$19)+IF(ISBLANK(N421),0,'04_Настройки'!$B$20)),1)))</s:f>
        <s:v/>
      </s:c>
      <s:c r="Y421" s="77" t="str">
        <s:f>IF(B421="","",IF(ISBLANK(X421),"Недостаточно данных",IF(X421&gt;='04_Настройки'!$B$24,"Высокий",IF(X421&gt;='04_Настройки'!$B$25,"Средний","Низкий"))))</s:f>
        <s:v/>
      </s:c>
      <s:c r="Z421" s="80">
        <s:f t="shared" si="8"/>
        <s:v>411</s:v>
      </s:c>
      <s:c r="AA421" s="93" t="str">
        <s:f>IF(B421="","",IF(S421&gt;1,"Проверить и объединить дубли",IF(W421&lt;'04_Настройки'!$B$26,"Дополнить исходные данные",IF(AND(M421&lt;&gt;"",M421&lt;=2),"Проверить соответствие запросу и бизнесу",IF(AND(G421&lt;&gt;"",G421&lt;=IF(J421="",'04_Настройки'!$B$14,J421)),"Удерживать позицию и обновлять контент",IF(Y421="Высокий",IF(O421="","Создать или назначить посадочную страницу","Оптимизировать страницу и усилить содержание"),IF(Y421="Средний","Включить в контент-план","Наблюдать или отложить")))))))</s:f>
        <s:v/>
      </s:c>
    </s:row>
    <s:row r="422" ht="22.5" customHeight="1">
      <s:c r="A422" s="70" t="str">
        <s:f t="shared" si="1"/>
        <s:v/>
      </s:c>
      <s:c r="B422" s="71"/>
      <s:c r="C422" s="71"/>
      <s:c r="D422" s="71"/>
      <s:c r="E422" s="95"/>
      <s:c r="F422" s="77" t="str">
        <s:f>IF(ISBLANK(E422),"",IF(E422&gt;='04_Настройки'!$B$11,"ВЧ",IF(E422&gt;='04_Настройки'!$B$12,"СЧ","НЧ")))</s:f>
      </s:c>
      <s:c r="G422" s="78"/>
      <s:c r="H422" s="78"/>
      <s:c r="I422" s="80" t="str">
        <s:f t="shared" si="2"/>
        <s:v/>
      </s:c>
      <s:c r="J422" s="78"/>
      <s:c r="K422" s="81"/>
      <s:c r="L422" s="78"/>
      <s:c r="M422" s="78"/>
      <s:c r="N422" s="78"/>
      <s:c r="O422" s="83"/>
      <s:c r="P422" s="84"/>
      <s:c r="Q422" s="84"/>
      <s:c r="R422" s="77" t="str">
        <s:f t="shared" si="3"/>
        <s:v/>
      </s:c>
      <s:c r="S422" s="85" t="str">
        <s:f t="shared" si="4"/>
        <s:v/>
      </s:c>
      <s:c r="T422" s="85" t="str">
        <s:f t="shared" si="5"/>
        <s:v/>
      </s:c>
      <s:c r="U422" s="85" t="str">
        <s:f>IF(OR(B422="",G422=""),"",ROUND(MAX(0,MIN(100,(G422-IF(J422="",'04_Настройки'!$B$14,J422))/(100-IF(J422="",'04_Настройки'!$B$14,J422))*100)),1))</s:f>
        <s:v/>
      </s:c>
      <s:c r="V422" s="85" t="str">
        <s:f t="shared" si="6"/>
        <s:v/>
      </s:c>
      <s:c r="W422" s="88" t="str">
        <s:f t="shared" si="7"/>
        <s:v/>
      </s:c>
      <s:c r="X422" s="85" t="str">
        <s:f>IF(B422="","",IF(W422&lt;'04_Настройки'!$B$26,"",ROUND((IF(ISBLANK(T422),0,T422*'04_Настройки'!$B$16)+IF(ISBLANK(U422),0,U422*'04_Настройки'!$B$17)+IF(ISBLANK(V422),0,V422*'04_Настройки'!$B$18)+IF(ISBLANK(M422),0,M422/5*100*'04_Настройки'!$B$19)+IF(ISBLANK(N422),0,N422/5*100*'04_Настройки'!$B$20))/(IF(ISBLANK(T422),0,'04_Настройки'!$B$16)+IF(ISBLANK(U422),0,'04_Настройки'!$B$17)+IF(ISBLANK(V422),0,'04_Настройки'!$B$18)+IF(ISBLANK(M422),0,'04_Настройки'!$B$19)+IF(ISBLANK(N422),0,'04_Настройки'!$B$20)),1)))</s:f>
        <s:v/>
      </s:c>
      <s:c r="Y422" s="77" t="str">
        <s:f>IF(B422="","",IF(ISBLANK(X422),"Недостаточно данных",IF(X422&gt;='04_Настройки'!$B$24,"Высокий",IF(X422&gt;='04_Настройки'!$B$25,"Средний","Низкий"))))</s:f>
        <s:v/>
      </s:c>
      <s:c r="Z422" s="80">
        <s:f t="shared" si="8"/>
        <s:v>412</s:v>
      </s:c>
      <s:c r="AA422" s="93" t="str">
        <s:f>IF(B422="","",IF(S422&gt;1,"Проверить и объединить дубли",IF(W422&lt;'04_Настройки'!$B$26,"Дополнить исходные данные",IF(AND(M422&lt;&gt;"",M422&lt;=2),"Проверить соответствие запросу и бизнесу",IF(AND(G422&lt;&gt;"",G422&lt;=IF(J422="",'04_Настройки'!$B$14,J422)),"Удерживать позицию и обновлять контент",IF(Y422="Высокий",IF(O422="","Создать или назначить посадочную страницу","Оптимизировать страницу и усилить содержание"),IF(Y422="Средний","Включить в контент-план","Наблюдать или отложить")))))))</s:f>
        <s:v/>
      </s:c>
    </s:row>
    <s:row r="423" ht="22.5" customHeight="1">
      <s:c r="A423" s="70" t="str">
        <s:f t="shared" si="1"/>
        <s:v/>
      </s:c>
      <s:c r="B423" s="71"/>
      <s:c r="C423" s="71"/>
      <s:c r="D423" s="71"/>
      <s:c r="E423" s="95"/>
      <s:c r="F423" s="77" t="str">
        <s:f>IF(ISBLANK(E423),"",IF(E423&gt;='04_Настройки'!$B$11,"ВЧ",IF(E423&gt;='04_Настройки'!$B$12,"СЧ","НЧ")))</s:f>
      </s:c>
      <s:c r="G423" s="78"/>
      <s:c r="H423" s="78"/>
      <s:c r="I423" s="80" t="str">
        <s:f t="shared" si="2"/>
        <s:v/>
      </s:c>
      <s:c r="J423" s="78"/>
      <s:c r="K423" s="81"/>
      <s:c r="L423" s="78"/>
      <s:c r="M423" s="78"/>
      <s:c r="N423" s="78"/>
      <s:c r="O423" s="83"/>
      <s:c r="P423" s="84"/>
      <s:c r="Q423" s="84"/>
      <s:c r="R423" s="77" t="str">
        <s:f t="shared" si="3"/>
        <s:v/>
      </s:c>
      <s:c r="S423" s="85" t="str">
        <s:f t="shared" si="4"/>
        <s:v/>
      </s:c>
      <s:c r="T423" s="85" t="str">
        <s:f t="shared" si="5"/>
        <s:v/>
      </s:c>
      <s:c r="U423" s="85" t="str">
        <s:f>IF(OR(B423="",G423=""),"",ROUND(MAX(0,MIN(100,(G423-IF(J423="",'04_Настройки'!$B$14,J423))/(100-IF(J423="",'04_Настройки'!$B$14,J423))*100)),1))</s:f>
        <s:v/>
      </s:c>
      <s:c r="V423" s="85" t="str">
        <s:f t="shared" si="6"/>
        <s:v/>
      </s:c>
      <s:c r="W423" s="88" t="str">
        <s:f t="shared" si="7"/>
        <s:v/>
      </s:c>
      <s:c r="X423" s="85" t="str">
        <s:f>IF(B423="","",IF(W423&lt;'04_Настройки'!$B$26,"",ROUND((IF(ISBLANK(T423),0,T423*'04_Настройки'!$B$16)+IF(ISBLANK(U423),0,U423*'04_Настройки'!$B$17)+IF(ISBLANK(V423),0,V423*'04_Настройки'!$B$18)+IF(ISBLANK(M423),0,M423/5*100*'04_Настройки'!$B$19)+IF(ISBLANK(N423),0,N423/5*100*'04_Настройки'!$B$20))/(IF(ISBLANK(T423),0,'04_Настройки'!$B$16)+IF(ISBLANK(U423),0,'04_Настройки'!$B$17)+IF(ISBLANK(V423),0,'04_Настройки'!$B$18)+IF(ISBLANK(M423),0,'04_Настройки'!$B$19)+IF(ISBLANK(N423),0,'04_Настройки'!$B$20)),1)))</s:f>
        <s:v/>
      </s:c>
      <s:c r="Y423" s="77" t="str">
        <s:f>IF(B423="","",IF(ISBLANK(X423),"Недостаточно данных",IF(X423&gt;='04_Настройки'!$B$24,"Высокий",IF(X423&gt;='04_Настройки'!$B$25,"Средний","Низкий"))))</s:f>
        <s:v/>
      </s:c>
      <s:c r="Z423" s="80">
        <s:f t="shared" si="8"/>
        <s:v>413</s:v>
      </s:c>
      <s:c r="AA423" s="93" t="str">
        <s:f>IF(B423="","",IF(S423&gt;1,"Проверить и объединить дубли",IF(W423&lt;'04_Настройки'!$B$26,"Дополнить исходные данные",IF(AND(M423&lt;&gt;"",M423&lt;=2),"Проверить соответствие запросу и бизнесу",IF(AND(G423&lt;&gt;"",G423&lt;=IF(J423="",'04_Настройки'!$B$14,J423)),"Удерживать позицию и обновлять контент",IF(Y423="Высокий",IF(O423="","Создать или назначить посадочную страницу","Оптимизировать страницу и усилить содержание"),IF(Y423="Средний","Включить в контент-план","Наблюдать или отложить")))))))</s:f>
        <s:v/>
      </s:c>
    </s:row>
    <s:row r="424" ht="22.5" customHeight="1">
      <s:c r="A424" s="70" t="str">
        <s:f t="shared" si="1"/>
        <s:v/>
      </s:c>
      <s:c r="B424" s="71"/>
      <s:c r="C424" s="71"/>
      <s:c r="D424" s="71"/>
      <s:c r="E424" s="95"/>
      <s:c r="F424" s="77" t="str">
        <s:f>IF(ISBLANK(E424),"",IF(E424&gt;='04_Настройки'!$B$11,"ВЧ",IF(E424&gt;='04_Настройки'!$B$12,"СЧ","НЧ")))</s:f>
      </s:c>
      <s:c r="G424" s="78"/>
      <s:c r="H424" s="78"/>
      <s:c r="I424" s="80" t="str">
        <s:f t="shared" si="2"/>
        <s:v/>
      </s:c>
      <s:c r="J424" s="78"/>
      <s:c r="K424" s="81"/>
      <s:c r="L424" s="78"/>
      <s:c r="M424" s="78"/>
      <s:c r="N424" s="78"/>
      <s:c r="O424" s="83"/>
      <s:c r="P424" s="84"/>
      <s:c r="Q424" s="84"/>
      <s:c r="R424" s="77" t="str">
        <s:f t="shared" si="3"/>
        <s:v/>
      </s:c>
      <s:c r="S424" s="85" t="str">
        <s:f t="shared" si="4"/>
        <s:v/>
      </s:c>
      <s:c r="T424" s="85" t="str">
        <s:f t="shared" si="5"/>
        <s:v/>
      </s:c>
      <s:c r="U424" s="85" t="str">
        <s:f>IF(OR(B424="",G424=""),"",ROUND(MAX(0,MIN(100,(G424-IF(J424="",'04_Настройки'!$B$14,J424))/(100-IF(J424="",'04_Настройки'!$B$14,J424))*100)),1))</s:f>
        <s:v/>
      </s:c>
      <s:c r="V424" s="85" t="str">
        <s:f t="shared" si="6"/>
        <s:v/>
      </s:c>
      <s:c r="W424" s="88" t="str">
        <s:f t="shared" si="7"/>
        <s:v/>
      </s:c>
      <s:c r="X424" s="85" t="str">
        <s:f>IF(B424="","",IF(W424&lt;'04_Настройки'!$B$26,"",ROUND((IF(ISBLANK(T424),0,T424*'04_Настройки'!$B$16)+IF(ISBLANK(U424),0,U424*'04_Настройки'!$B$17)+IF(ISBLANK(V424),0,V424*'04_Настройки'!$B$18)+IF(ISBLANK(M424),0,M424/5*100*'04_Настройки'!$B$19)+IF(ISBLANK(N424),0,N424/5*100*'04_Настройки'!$B$20))/(IF(ISBLANK(T424),0,'04_Настройки'!$B$16)+IF(ISBLANK(U424),0,'04_Настройки'!$B$17)+IF(ISBLANK(V424),0,'04_Настройки'!$B$18)+IF(ISBLANK(M424),0,'04_Настройки'!$B$19)+IF(ISBLANK(N424),0,'04_Настройки'!$B$20)),1)))</s:f>
        <s:v/>
      </s:c>
      <s:c r="Y424" s="77" t="str">
        <s:f>IF(B424="","",IF(ISBLANK(X424),"Недостаточно данных",IF(X424&gt;='04_Настройки'!$B$24,"Высокий",IF(X424&gt;='04_Настройки'!$B$25,"Средний","Низкий"))))</s:f>
        <s:v/>
      </s:c>
      <s:c r="Z424" s="80">
        <s:f t="shared" si="8"/>
        <s:v>414</s:v>
      </s:c>
      <s:c r="AA424" s="93" t="str">
        <s:f>IF(B424="","",IF(S424&gt;1,"Проверить и объединить дубли",IF(W424&lt;'04_Настройки'!$B$26,"Дополнить исходные данные",IF(AND(M424&lt;&gt;"",M424&lt;=2),"Проверить соответствие запросу и бизнесу",IF(AND(G424&lt;&gt;"",G424&lt;=IF(J424="",'04_Настройки'!$B$14,J424)),"Удерживать позицию и обновлять контент",IF(Y424="Высокий",IF(O424="","Создать или назначить посадочную страницу","Оптимизировать страницу и усилить содержание"),IF(Y424="Средний","Включить в контент-план","Наблюдать или отложить")))))))</s:f>
        <s:v/>
      </s:c>
    </s:row>
    <s:row r="425" ht="22.5" customHeight="1">
      <s:c r="A425" s="70" t="str">
        <s:f t="shared" si="1"/>
        <s:v/>
      </s:c>
      <s:c r="B425" s="71"/>
      <s:c r="C425" s="71"/>
      <s:c r="D425" s="71"/>
      <s:c r="E425" s="95"/>
      <s:c r="F425" s="77" t="str">
        <s:f>IF(ISBLANK(E425),"",IF(E425&gt;='04_Настройки'!$B$11,"ВЧ",IF(E425&gt;='04_Настройки'!$B$12,"СЧ","НЧ")))</s:f>
      </s:c>
      <s:c r="G425" s="78"/>
      <s:c r="H425" s="78"/>
      <s:c r="I425" s="80" t="str">
        <s:f t="shared" si="2"/>
        <s:v/>
      </s:c>
      <s:c r="J425" s="78"/>
      <s:c r="K425" s="81"/>
      <s:c r="L425" s="78"/>
      <s:c r="M425" s="78"/>
      <s:c r="N425" s="78"/>
      <s:c r="O425" s="83"/>
      <s:c r="P425" s="84"/>
      <s:c r="Q425" s="84"/>
      <s:c r="R425" s="77" t="str">
        <s:f t="shared" si="3"/>
        <s:v/>
      </s:c>
      <s:c r="S425" s="85" t="str">
        <s:f t="shared" si="4"/>
        <s:v/>
      </s:c>
      <s:c r="T425" s="85" t="str">
        <s:f t="shared" si="5"/>
        <s:v/>
      </s:c>
      <s:c r="U425" s="85" t="str">
        <s:f>IF(OR(B425="",G425=""),"",ROUND(MAX(0,MIN(100,(G425-IF(J425="",'04_Настройки'!$B$14,J425))/(100-IF(J425="",'04_Настройки'!$B$14,J425))*100)),1))</s:f>
        <s:v/>
      </s:c>
      <s:c r="V425" s="85" t="str">
        <s:f t="shared" si="6"/>
        <s:v/>
      </s:c>
      <s:c r="W425" s="88" t="str">
        <s:f t="shared" si="7"/>
        <s:v/>
      </s:c>
      <s:c r="X425" s="85" t="str">
        <s:f>IF(B425="","",IF(W425&lt;'04_Настройки'!$B$26,"",ROUND((IF(ISBLANK(T425),0,T425*'04_Настройки'!$B$16)+IF(ISBLANK(U425),0,U425*'04_Настройки'!$B$17)+IF(ISBLANK(V425),0,V425*'04_Настройки'!$B$18)+IF(ISBLANK(M425),0,M425/5*100*'04_Настройки'!$B$19)+IF(ISBLANK(N425),0,N425/5*100*'04_Настройки'!$B$20))/(IF(ISBLANK(T425),0,'04_Настройки'!$B$16)+IF(ISBLANK(U425),0,'04_Настройки'!$B$17)+IF(ISBLANK(V425),0,'04_Настройки'!$B$18)+IF(ISBLANK(M425),0,'04_Настройки'!$B$19)+IF(ISBLANK(N425),0,'04_Настройки'!$B$20)),1)))</s:f>
        <s:v/>
      </s:c>
      <s:c r="Y425" s="77" t="str">
        <s:f>IF(B425="","",IF(ISBLANK(X425),"Недостаточно данных",IF(X425&gt;='04_Настройки'!$B$24,"Высокий",IF(X425&gt;='04_Настройки'!$B$25,"Средний","Низкий"))))</s:f>
        <s:v/>
      </s:c>
      <s:c r="Z425" s="80">
        <s:f t="shared" si="8"/>
        <s:v>415</s:v>
      </s:c>
      <s:c r="AA425" s="93" t="str">
        <s:f>IF(B425="","",IF(S425&gt;1,"Проверить и объединить дубли",IF(W425&lt;'04_Настройки'!$B$26,"Дополнить исходные данные",IF(AND(M425&lt;&gt;"",M425&lt;=2),"Проверить соответствие запросу и бизнесу",IF(AND(G425&lt;&gt;"",G425&lt;=IF(J425="",'04_Настройки'!$B$14,J425)),"Удерживать позицию и обновлять контент",IF(Y425="Высокий",IF(O425="","Создать или назначить посадочную страницу","Оптимизировать страницу и усилить содержание"),IF(Y425="Средний","Включить в контент-план","Наблюдать или отложить")))))))</s:f>
        <s:v/>
      </s:c>
    </s:row>
    <s:row r="426" ht="22.5" customHeight="1">
      <s:c r="A426" s="70" t="str">
        <s:f t="shared" si="1"/>
        <s:v/>
      </s:c>
      <s:c r="B426" s="71"/>
      <s:c r="C426" s="71"/>
      <s:c r="D426" s="71"/>
      <s:c r="E426" s="95"/>
      <s:c r="F426" s="77" t="str">
        <s:f>IF(ISBLANK(E426),"",IF(E426&gt;='04_Настройки'!$B$11,"ВЧ",IF(E426&gt;='04_Настройки'!$B$12,"СЧ","НЧ")))</s:f>
      </s:c>
      <s:c r="G426" s="78"/>
      <s:c r="H426" s="78"/>
      <s:c r="I426" s="80" t="str">
        <s:f t="shared" si="2"/>
        <s:v/>
      </s:c>
      <s:c r="J426" s="78"/>
      <s:c r="K426" s="81"/>
      <s:c r="L426" s="78"/>
      <s:c r="M426" s="78"/>
      <s:c r="N426" s="78"/>
      <s:c r="O426" s="83"/>
      <s:c r="P426" s="84"/>
      <s:c r="Q426" s="84"/>
      <s:c r="R426" s="77" t="str">
        <s:f t="shared" si="3"/>
        <s:v/>
      </s:c>
      <s:c r="S426" s="85" t="str">
        <s:f t="shared" si="4"/>
        <s:v/>
      </s:c>
      <s:c r="T426" s="85" t="str">
        <s:f t="shared" si="5"/>
        <s:v/>
      </s:c>
      <s:c r="U426" s="85" t="str">
        <s:f>IF(OR(B426="",G426=""),"",ROUND(MAX(0,MIN(100,(G426-IF(J426="",'04_Настройки'!$B$14,J426))/(100-IF(J426="",'04_Настройки'!$B$14,J426))*100)),1))</s:f>
        <s:v/>
      </s:c>
      <s:c r="V426" s="85" t="str">
        <s:f t="shared" si="6"/>
        <s:v/>
      </s:c>
      <s:c r="W426" s="88" t="str">
        <s:f t="shared" si="7"/>
        <s:v/>
      </s:c>
      <s:c r="X426" s="85" t="str">
        <s:f>IF(B426="","",IF(W426&lt;'04_Настройки'!$B$26,"",ROUND((IF(ISBLANK(T426),0,T426*'04_Настройки'!$B$16)+IF(ISBLANK(U426),0,U426*'04_Настройки'!$B$17)+IF(ISBLANK(V426),0,V426*'04_Настройки'!$B$18)+IF(ISBLANK(M426),0,M426/5*100*'04_Настройки'!$B$19)+IF(ISBLANK(N426),0,N426/5*100*'04_Настройки'!$B$20))/(IF(ISBLANK(T426),0,'04_Настройки'!$B$16)+IF(ISBLANK(U426),0,'04_Настройки'!$B$17)+IF(ISBLANK(V426),0,'04_Настройки'!$B$18)+IF(ISBLANK(M426),0,'04_Настройки'!$B$19)+IF(ISBLANK(N426),0,'04_Настройки'!$B$20)),1)))</s:f>
        <s:v/>
      </s:c>
      <s:c r="Y426" s="77" t="str">
        <s:f>IF(B426="","",IF(ISBLANK(X426),"Недостаточно данных",IF(X426&gt;='04_Настройки'!$B$24,"Высокий",IF(X426&gt;='04_Настройки'!$B$25,"Средний","Низкий"))))</s:f>
        <s:v/>
      </s:c>
      <s:c r="Z426" s="80">
        <s:f t="shared" si="8"/>
        <s:v>416</s:v>
      </s:c>
      <s:c r="AA426" s="93" t="str">
        <s:f>IF(B426="","",IF(S426&gt;1,"Проверить и объединить дубли",IF(W426&lt;'04_Настройки'!$B$26,"Дополнить исходные данные",IF(AND(M426&lt;&gt;"",M426&lt;=2),"Проверить соответствие запросу и бизнесу",IF(AND(G426&lt;&gt;"",G426&lt;=IF(J426="",'04_Настройки'!$B$14,J426)),"Удерживать позицию и обновлять контент",IF(Y426="Высокий",IF(O426="","Создать или назначить посадочную страницу","Оптимизировать страницу и усилить содержание"),IF(Y426="Средний","Включить в контент-план","Наблюдать или отложить")))))))</s:f>
        <s:v/>
      </s:c>
    </s:row>
    <s:row r="427" ht="22.5" customHeight="1">
      <s:c r="A427" s="70" t="str">
        <s:f t="shared" si="1"/>
        <s:v/>
      </s:c>
      <s:c r="B427" s="71"/>
      <s:c r="C427" s="71"/>
      <s:c r="D427" s="71"/>
      <s:c r="E427" s="95"/>
      <s:c r="F427" s="77" t="str">
        <s:f>IF(ISBLANK(E427),"",IF(E427&gt;='04_Настройки'!$B$11,"ВЧ",IF(E427&gt;='04_Настройки'!$B$12,"СЧ","НЧ")))</s:f>
      </s:c>
      <s:c r="G427" s="78"/>
      <s:c r="H427" s="78"/>
      <s:c r="I427" s="80" t="str">
        <s:f t="shared" si="2"/>
        <s:v/>
      </s:c>
      <s:c r="J427" s="78"/>
      <s:c r="K427" s="81"/>
      <s:c r="L427" s="78"/>
      <s:c r="M427" s="78"/>
      <s:c r="N427" s="78"/>
      <s:c r="O427" s="83"/>
      <s:c r="P427" s="84"/>
      <s:c r="Q427" s="84"/>
      <s:c r="R427" s="77" t="str">
        <s:f t="shared" si="3"/>
        <s:v/>
      </s:c>
      <s:c r="S427" s="85" t="str">
        <s:f t="shared" si="4"/>
        <s:v/>
      </s:c>
      <s:c r="T427" s="85" t="str">
        <s:f t="shared" si="5"/>
        <s:v/>
      </s:c>
      <s:c r="U427" s="85" t="str">
        <s:f>IF(OR(B427="",G427=""),"",ROUND(MAX(0,MIN(100,(G427-IF(J427="",'04_Настройки'!$B$14,J427))/(100-IF(J427="",'04_Настройки'!$B$14,J427))*100)),1))</s:f>
        <s:v/>
      </s:c>
      <s:c r="V427" s="85" t="str">
        <s:f t="shared" si="6"/>
        <s:v/>
      </s:c>
      <s:c r="W427" s="88" t="str">
        <s:f t="shared" si="7"/>
        <s:v/>
      </s:c>
      <s:c r="X427" s="85" t="str">
        <s:f>IF(B427="","",IF(W427&lt;'04_Настройки'!$B$26,"",ROUND((IF(ISBLANK(T427),0,T427*'04_Настройки'!$B$16)+IF(ISBLANK(U427),0,U427*'04_Настройки'!$B$17)+IF(ISBLANK(V427),0,V427*'04_Настройки'!$B$18)+IF(ISBLANK(M427),0,M427/5*100*'04_Настройки'!$B$19)+IF(ISBLANK(N427),0,N427/5*100*'04_Настройки'!$B$20))/(IF(ISBLANK(T427),0,'04_Настройки'!$B$16)+IF(ISBLANK(U427),0,'04_Настройки'!$B$17)+IF(ISBLANK(V427),0,'04_Настройки'!$B$18)+IF(ISBLANK(M427),0,'04_Настройки'!$B$19)+IF(ISBLANK(N427),0,'04_Настройки'!$B$20)),1)))</s:f>
        <s:v/>
      </s:c>
      <s:c r="Y427" s="77" t="str">
        <s:f>IF(B427="","",IF(ISBLANK(X427),"Недостаточно данных",IF(X427&gt;='04_Настройки'!$B$24,"Высокий",IF(X427&gt;='04_Настройки'!$B$25,"Средний","Низкий"))))</s:f>
        <s:v/>
      </s:c>
      <s:c r="Z427" s="80">
        <s:f t="shared" si="8"/>
        <s:v>417</s:v>
      </s:c>
      <s:c r="AA427" s="93" t="str">
        <s:f>IF(B427="","",IF(S427&gt;1,"Проверить и объединить дубли",IF(W427&lt;'04_Настройки'!$B$26,"Дополнить исходные данные",IF(AND(M427&lt;&gt;"",M427&lt;=2),"Проверить соответствие запросу и бизнесу",IF(AND(G427&lt;&gt;"",G427&lt;=IF(J427="",'04_Настройки'!$B$14,J427)),"Удерживать позицию и обновлять контент",IF(Y427="Высокий",IF(O427="","Создать или назначить посадочную страницу","Оптимизировать страницу и усилить содержание"),IF(Y427="Средний","Включить в контент-план","Наблюдать или отложить")))))))</s:f>
        <s:v/>
      </s:c>
    </s:row>
    <s:row r="428" ht="22.5" customHeight="1">
      <s:c r="A428" s="70" t="str">
        <s:f t="shared" si="1"/>
        <s:v/>
      </s:c>
      <s:c r="B428" s="71"/>
      <s:c r="C428" s="71"/>
      <s:c r="D428" s="71"/>
      <s:c r="E428" s="95"/>
      <s:c r="F428" s="77" t="str">
        <s:f>IF(ISBLANK(E428),"",IF(E428&gt;='04_Настройки'!$B$11,"ВЧ",IF(E428&gt;='04_Настройки'!$B$12,"СЧ","НЧ")))</s:f>
      </s:c>
      <s:c r="G428" s="78"/>
      <s:c r="H428" s="78"/>
      <s:c r="I428" s="80" t="str">
        <s:f t="shared" si="2"/>
        <s:v/>
      </s:c>
      <s:c r="J428" s="78"/>
      <s:c r="K428" s="81"/>
      <s:c r="L428" s="78"/>
      <s:c r="M428" s="78"/>
      <s:c r="N428" s="78"/>
      <s:c r="O428" s="83"/>
      <s:c r="P428" s="84"/>
      <s:c r="Q428" s="84"/>
      <s:c r="R428" s="77" t="str">
        <s:f t="shared" si="3"/>
        <s:v/>
      </s:c>
      <s:c r="S428" s="85" t="str">
        <s:f t="shared" si="4"/>
        <s:v/>
      </s:c>
      <s:c r="T428" s="85" t="str">
        <s:f t="shared" si="5"/>
        <s:v/>
      </s:c>
      <s:c r="U428" s="85" t="str">
        <s:f>IF(OR(B428="",G428=""),"",ROUND(MAX(0,MIN(100,(G428-IF(J428="",'04_Настройки'!$B$14,J428))/(100-IF(J428="",'04_Настройки'!$B$14,J428))*100)),1))</s:f>
        <s:v/>
      </s:c>
      <s:c r="V428" s="85" t="str">
        <s:f t="shared" si="6"/>
        <s:v/>
      </s:c>
      <s:c r="W428" s="88" t="str">
        <s:f t="shared" si="7"/>
        <s:v/>
      </s:c>
      <s:c r="X428" s="85" t="str">
        <s:f>IF(B428="","",IF(W428&lt;'04_Настройки'!$B$26,"",ROUND((IF(ISBLANK(T428),0,T428*'04_Настройки'!$B$16)+IF(ISBLANK(U428),0,U428*'04_Настройки'!$B$17)+IF(ISBLANK(V428),0,V428*'04_Настройки'!$B$18)+IF(ISBLANK(M428),0,M428/5*100*'04_Настройки'!$B$19)+IF(ISBLANK(N428),0,N428/5*100*'04_Настройки'!$B$20))/(IF(ISBLANK(T428),0,'04_Настройки'!$B$16)+IF(ISBLANK(U428),0,'04_Настройки'!$B$17)+IF(ISBLANK(V428),0,'04_Настройки'!$B$18)+IF(ISBLANK(M428),0,'04_Настройки'!$B$19)+IF(ISBLANK(N428),0,'04_Настройки'!$B$20)),1)))</s:f>
        <s:v/>
      </s:c>
      <s:c r="Y428" s="77" t="str">
        <s:f>IF(B428="","",IF(ISBLANK(X428),"Недостаточно данных",IF(X428&gt;='04_Настройки'!$B$24,"Высокий",IF(X428&gt;='04_Настройки'!$B$25,"Средний","Низкий"))))</s:f>
        <s:v/>
      </s:c>
      <s:c r="Z428" s="80">
        <s:f t="shared" si="8"/>
        <s:v>418</s:v>
      </s:c>
      <s:c r="AA428" s="93" t="str">
        <s:f>IF(B428="","",IF(S428&gt;1,"Проверить и объединить дубли",IF(W428&lt;'04_Настройки'!$B$26,"Дополнить исходные данные",IF(AND(M428&lt;&gt;"",M428&lt;=2),"Проверить соответствие запросу и бизнесу",IF(AND(G428&lt;&gt;"",G428&lt;=IF(J428="",'04_Настройки'!$B$14,J428)),"Удерживать позицию и обновлять контент",IF(Y428="Высокий",IF(O428="","Создать или назначить посадочную страницу","Оптимизировать страницу и усилить содержание"),IF(Y428="Средний","Включить в контент-план","Наблюдать или отложить")))))))</s:f>
        <s:v/>
      </s:c>
    </s:row>
    <s:row r="429" ht="22.5" customHeight="1">
      <s:c r="A429" s="70" t="str">
        <s:f t="shared" si="1"/>
        <s:v/>
      </s:c>
      <s:c r="B429" s="71"/>
      <s:c r="C429" s="71"/>
      <s:c r="D429" s="71"/>
      <s:c r="E429" s="95"/>
      <s:c r="F429" s="77" t="str">
        <s:f>IF(ISBLANK(E429),"",IF(E429&gt;='04_Настройки'!$B$11,"ВЧ",IF(E429&gt;='04_Настройки'!$B$12,"СЧ","НЧ")))</s:f>
      </s:c>
      <s:c r="G429" s="78"/>
      <s:c r="H429" s="78"/>
      <s:c r="I429" s="80" t="str">
        <s:f t="shared" si="2"/>
        <s:v/>
      </s:c>
      <s:c r="J429" s="78"/>
      <s:c r="K429" s="81"/>
      <s:c r="L429" s="78"/>
      <s:c r="M429" s="78"/>
      <s:c r="N429" s="78"/>
      <s:c r="O429" s="83"/>
      <s:c r="P429" s="84"/>
      <s:c r="Q429" s="84"/>
      <s:c r="R429" s="77" t="str">
        <s:f t="shared" si="3"/>
        <s:v/>
      </s:c>
      <s:c r="S429" s="85" t="str">
        <s:f t="shared" si="4"/>
        <s:v/>
      </s:c>
      <s:c r="T429" s="85" t="str">
        <s:f t="shared" si="5"/>
        <s:v/>
      </s:c>
      <s:c r="U429" s="85" t="str">
        <s:f>IF(OR(B429="",G429=""),"",ROUND(MAX(0,MIN(100,(G429-IF(J429="",'04_Настройки'!$B$14,J429))/(100-IF(J429="",'04_Настройки'!$B$14,J429))*100)),1))</s:f>
        <s:v/>
      </s:c>
      <s:c r="V429" s="85" t="str">
        <s:f t="shared" si="6"/>
        <s:v/>
      </s:c>
      <s:c r="W429" s="88" t="str">
        <s:f t="shared" si="7"/>
        <s:v/>
      </s:c>
      <s:c r="X429" s="85" t="str">
        <s:f>IF(B429="","",IF(W429&lt;'04_Настройки'!$B$26,"",ROUND((IF(ISBLANK(T429),0,T429*'04_Настройки'!$B$16)+IF(ISBLANK(U429),0,U429*'04_Настройки'!$B$17)+IF(ISBLANK(V429),0,V429*'04_Настройки'!$B$18)+IF(ISBLANK(M429),0,M429/5*100*'04_Настройки'!$B$19)+IF(ISBLANK(N429),0,N429/5*100*'04_Настройки'!$B$20))/(IF(ISBLANK(T429),0,'04_Настройки'!$B$16)+IF(ISBLANK(U429),0,'04_Настройки'!$B$17)+IF(ISBLANK(V429),0,'04_Настройки'!$B$18)+IF(ISBLANK(M429),0,'04_Настройки'!$B$19)+IF(ISBLANK(N429),0,'04_Настройки'!$B$20)),1)))</s:f>
        <s:v/>
      </s:c>
      <s:c r="Y429" s="77" t="str">
        <s:f>IF(B429="","",IF(ISBLANK(X429),"Недостаточно данных",IF(X429&gt;='04_Настройки'!$B$24,"Высокий",IF(X429&gt;='04_Настройки'!$B$25,"Средний","Низкий"))))</s:f>
        <s:v/>
      </s:c>
      <s:c r="Z429" s="80">
        <s:f t="shared" si="8"/>
        <s:v>419</s:v>
      </s:c>
      <s:c r="AA429" s="93" t="str">
        <s:f>IF(B429="","",IF(S429&gt;1,"Проверить и объединить дубли",IF(W429&lt;'04_Настройки'!$B$26,"Дополнить исходные данные",IF(AND(M429&lt;&gt;"",M429&lt;=2),"Проверить соответствие запросу и бизнесу",IF(AND(G429&lt;&gt;"",G429&lt;=IF(J429="",'04_Настройки'!$B$14,J429)),"Удерживать позицию и обновлять контент",IF(Y429="Высокий",IF(O429="","Создать или назначить посадочную страницу","Оптимизировать страницу и усилить содержание"),IF(Y429="Средний","Включить в контент-план","Наблюдать или отложить")))))))</s:f>
        <s:v/>
      </s:c>
    </s:row>
    <s:row r="430" ht="22.5" customHeight="1">
      <s:c r="A430" s="70" t="str">
        <s:f t="shared" si="1"/>
        <s:v/>
      </s:c>
      <s:c r="B430" s="71"/>
      <s:c r="C430" s="71"/>
      <s:c r="D430" s="71"/>
      <s:c r="E430" s="95"/>
      <s:c r="F430" s="77" t="str">
        <s:f>IF(ISBLANK(E430),"",IF(E430&gt;='04_Настройки'!$B$11,"ВЧ",IF(E430&gt;='04_Настройки'!$B$12,"СЧ","НЧ")))</s:f>
      </s:c>
      <s:c r="G430" s="78"/>
      <s:c r="H430" s="78"/>
      <s:c r="I430" s="80" t="str">
        <s:f t="shared" si="2"/>
        <s:v/>
      </s:c>
      <s:c r="J430" s="78"/>
      <s:c r="K430" s="81"/>
      <s:c r="L430" s="78"/>
      <s:c r="M430" s="78"/>
      <s:c r="N430" s="78"/>
      <s:c r="O430" s="83"/>
      <s:c r="P430" s="84"/>
      <s:c r="Q430" s="84"/>
      <s:c r="R430" s="77" t="str">
        <s:f t="shared" si="3"/>
        <s:v/>
      </s:c>
      <s:c r="S430" s="85" t="str">
        <s:f t="shared" si="4"/>
        <s:v/>
      </s:c>
      <s:c r="T430" s="85" t="str">
        <s:f t="shared" si="5"/>
        <s:v/>
      </s:c>
      <s:c r="U430" s="85" t="str">
        <s:f>IF(OR(B430="",G430=""),"",ROUND(MAX(0,MIN(100,(G430-IF(J430="",'04_Настройки'!$B$14,J430))/(100-IF(J430="",'04_Настройки'!$B$14,J430))*100)),1))</s:f>
        <s:v/>
      </s:c>
      <s:c r="V430" s="85" t="str">
        <s:f t="shared" si="6"/>
        <s:v/>
      </s:c>
      <s:c r="W430" s="88" t="str">
        <s:f t="shared" si="7"/>
        <s:v/>
      </s:c>
      <s:c r="X430" s="85" t="str">
        <s:f>IF(B430="","",IF(W430&lt;'04_Настройки'!$B$26,"",ROUND((IF(ISBLANK(T430),0,T430*'04_Настройки'!$B$16)+IF(ISBLANK(U430),0,U430*'04_Настройки'!$B$17)+IF(ISBLANK(V430),0,V430*'04_Настройки'!$B$18)+IF(ISBLANK(M430),0,M430/5*100*'04_Настройки'!$B$19)+IF(ISBLANK(N430),0,N430/5*100*'04_Настройки'!$B$20))/(IF(ISBLANK(T430),0,'04_Настройки'!$B$16)+IF(ISBLANK(U430),0,'04_Настройки'!$B$17)+IF(ISBLANK(V430),0,'04_Настройки'!$B$18)+IF(ISBLANK(M430),0,'04_Настройки'!$B$19)+IF(ISBLANK(N430),0,'04_Настройки'!$B$20)),1)))</s:f>
        <s:v/>
      </s:c>
      <s:c r="Y430" s="77" t="str">
        <s:f>IF(B430="","",IF(ISBLANK(X430),"Недостаточно данных",IF(X430&gt;='04_Настройки'!$B$24,"Высокий",IF(X430&gt;='04_Настройки'!$B$25,"Средний","Низкий"))))</s:f>
        <s:v/>
      </s:c>
      <s:c r="Z430" s="80">
        <s:f t="shared" si="8"/>
        <s:v>420</s:v>
      </s:c>
      <s:c r="AA430" s="93" t="str">
        <s:f>IF(B430="","",IF(S430&gt;1,"Проверить и объединить дубли",IF(W430&lt;'04_Настройки'!$B$26,"Дополнить исходные данные",IF(AND(M430&lt;&gt;"",M430&lt;=2),"Проверить соответствие запросу и бизнесу",IF(AND(G430&lt;&gt;"",G430&lt;=IF(J430="",'04_Настройки'!$B$14,J430)),"Удерживать позицию и обновлять контент",IF(Y430="Высокий",IF(O430="","Создать или назначить посадочную страницу","Оптимизировать страницу и усилить содержание"),IF(Y430="Средний","Включить в контент-план","Наблюдать или отложить")))))))</s:f>
        <s:v/>
      </s:c>
    </s:row>
    <s:row r="431" ht="22.5" customHeight="1">
      <s:c r="A431" s="70" t="str">
        <s:f t="shared" si="1"/>
        <s:v/>
      </s:c>
      <s:c r="B431" s="71"/>
      <s:c r="C431" s="71"/>
      <s:c r="D431" s="71"/>
      <s:c r="E431" s="95"/>
      <s:c r="F431" s="77" t="str">
        <s:f>IF(ISBLANK(E431),"",IF(E431&gt;='04_Настройки'!$B$11,"ВЧ",IF(E431&gt;='04_Настройки'!$B$12,"СЧ","НЧ")))</s:f>
      </s:c>
      <s:c r="G431" s="78"/>
      <s:c r="H431" s="78"/>
      <s:c r="I431" s="80" t="str">
        <s:f t="shared" si="2"/>
        <s:v/>
      </s:c>
      <s:c r="J431" s="78"/>
      <s:c r="K431" s="81"/>
      <s:c r="L431" s="78"/>
      <s:c r="M431" s="78"/>
      <s:c r="N431" s="78"/>
      <s:c r="O431" s="83"/>
      <s:c r="P431" s="84"/>
      <s:c r="Q431" s="84"/>
      <s:c r="R431" s="77" t="str">
        <s:f t="shared" si="3"/>
        <s:v/>
      </s:c>
      <s:c r="S431" s="85" t="str">
        <s:f t="shared" si="4"/>
        <s:v/>
      </s:c>
      <s:c r="T431" s="85" t="str">
        <s:f t="shared" si="5"/>
        <s:v/>
      </s:c>
      <s:c r="U431" s="85" t="str">
        <s:f>IF(OR(B431="",G431=""),"",ROUND(MAX(0,MIN(100,(G431-IF(J431="",'04_Настройки'!$B$14,J431))/(100-IF(J431="",'04_Настройки'!$B$14,J431))*100)),1))</s:f>
        <s:v/>
      </s:c>
      <s:c r="V431" s="85" t="str">
        <s:f t="shared" si="6"/>
        <s:v/>
      </s:c>
      <s:c r="W431" s="88" t="str">
        <s:f t="shared" si="7"/>
        <s:v/>
      </s:c>
      <s:c r="X431" s="85" t="str">
        <s:f>IF(B431="","",IF(W431&lt;'04_Настройки'!$B$26,"",ROUND((IF(ISBLANK(T431),0,T431*'04_Настройки'!$B$16)+IF(ISBLANK(U431),0,U431*'04_Настройки'!$B$17)+IF(ISBLANK(V431),0,V431*'04_Настройки'!$B$18)+IF(ISBLANK(M431),0,M431/5*100*'04_Настройки'!$B$19)+IF(ISBLANK(N431),0,N431/5*100*'04_Настройки'!$B$20))/(IF(ISBLANK(T431),0,'04_Настройки'!$B$16)+IF(ISBLANK(U431),0,'04_Настройки'!$B$17)+IF(ISBLANK(V431),0,'04_Настройки'!$B$18)+IF(ISBLANK(M431),0,'04_Настройки'!$B$19)+IF(ISBLANK(N431),0,'04_Настройки'!$B$20)),1)))</s:f>
        <s:v/>
      </s:c>
      <s:c r="Y431" s="77" t="str">
        <s:f>IF(B431="","",IF(ISBLANK(X431),"Недостаточно данных",IF(X431&gt;='04_Настройки'!$B$24,"Высокий",IF(X431&gt;='04_Настройки'!$B$25,"Средний","Низкий"))))</s:f>
        <s:v/>
      </s:c>
      <s:c r="Z431" s="80">
        <s:f t="shared" si="8"/>
        <s:v>421</s:v>
      </s:c>
      <s:c r="AA431" s="93" t="str">
        <s:f>IF(B431="","",IF(S431&gt;1,"Проверить и объединить дубли",IF(W431&lt;'04_Настройки'!$B$26,"Дополнить исходные данные",IF(AND(M431&lt;&gt;"",M431&lt;=2),"Проверить соответствие запросу и бизнесу",IF(AND(G431&lt;&gt;"",G431&lt;=IF(J431="",'04_Настройки'!$B$14,J431)),"Удерживать позицию и обновлять контент",IF(Y431="Высокий",IF(O431="","Создать или назначить посадочную страницу","Оптимизировать страницу и усилить содержание"),IF(Y431="Средний","Включить в контент-план","Наблюдать или отложить")))))))</s:f>
        <s:v/>
      </s:c>
    </s:row>
    <s:row r="432" ht="22.5" customHeight="1">
      <s:c r="A432" s="70" t="str">
        <s:f t="shared" si="1"/>
        <s:v/>
      </s:c>
      <s:c r="B432" s="71"/>
      <s:c r="C432" s="71"/>
      <s:c r="D432" s="71"/>
      <s:c r="E432" s="95"/>
      <s:c r="F432" s="77" t="str">
        <s:f>IF(ISBLANK(E432),"",IF(E432&gt;='04_Настройки'!$B$11,"ВЧ",IF(E432&gt;='04_Настройки'!$B$12,"СЧ","НЧ")))</s:f>
      </s:c>
      <s:c r="G432" s="78"/>
      <s:c r="H432" s="78"/>
      <s:c r="I432" s="80" t="str">
        <s:f t="shared" si="2"/>
        <s:v/>
      </s:c>
      <s:c r="J432" s="78"/>
      <s:c r="K432" s="81"/>
      <s:c r="L432" s="78"/>
      <s:c r="M432" s="78"/>
      <s:c r="N432" s="78"/>
      <s:c r="O432" s="83"/>
      <s:c r="P432" s="84"/>
      <s:c r="Q432" s="84"/>
      <s:c r="R432" s="77" t="str">
        <s:f t="shared" si="3"/>
        <s:v/>
      </s:c>
      <s:c r="S432" s="85" t="str">
        <s:f t="shared" si="4"/>
        <s:v/>
      </s:c>
      <s:c r="T432" s="85" t="str">
        <s:f t="shared" si="5"/>
        <s:v/>
      </s:c>
      <s:c r="U432" s="85" t="str">
        <s:f>IF(OR(B432="",G432=""),"",ROUND(MAX(0,MIN(100,(G432-IF(J432="",'04_Настройки'!$B$14,J432))/(100-IF(J432="",'04_Настройки'!$B$14,J432))*100)),1))</s:f>
        <s:v/>
      </s:c>
      <s:c r="V432" s="85" t="str">
        <s:f t="shared" si="6"/>
        <s:v/>
      </s:c>
      <s:c r="W432" s="88" t="str">
        <s:f t="shared" si="7"/>
        <s:v/>
      </s:c>
      <s:c r="X432" s="85" t="str">
        <s:f>IF(B432="","",IF(W432&lt;'04_Настройки'!$B$26,"",ROUND((IF(ISBLANK(T432),0,T432*'04_Настройки'!$B$16)+IF(ISBLANK(U432),0,U432*'04_Настройки'!$B$17)+IF(ISBLANK(V432),0,V432*'04_Настройки'!$B$18)+IF(ISBLANK(M432),0,M432/5*100*'04_Настройки'!$B$19)+IF(ISBLANK(N432),0,N432/5*100*'04_Настройки'!$B$20))/(IF(ISBLANK(T432),0,'04_Настройки'!$B$16)+IF(ISBLANK(U432),0,'04_Настройки'!$B$17)+IF(ISBLANK(V432),0,'04_Настройки'!$B$18)+IF(ISBLANK(M432),0,'04_Настройки'!$B$19)+IF(ISBLANK(N432),0,'04_Настройки'!$B$20)),1)))</s:f>
        <s:v/>
      </s:c>
      <s:c r="Y432" s="77" t="str">
        <s:f>IF(B432="","",IF(ISBLANK(X432),"Недостаточно данных",IF(X432&gt;='04_Настройки'!$B$24,"Высокий",IF(X432&gt;='04_Настройки'!$B$25,"Средний","Низкий"))))</s:f>
        <s:v/>
      </s:c>
      <s:c r="Z432" s="80">
        <s:f t="shared" si="8"/>
        <s:v>422</s:v>
      </s:c>
      <s:c r="AA432" s="93" t="str">
        <s:f>IF(B432="","",IF(S432&gt;1,"Проверить и объединить дубли",IF(W432&lt;'04_Настройки'!$B$26,"Дополнить исходные данные",IF(AND(M432&lt;&gt;"",M432&lt;=2),"Проверить соответствие запросу и бизнесу",IF(AND(G432&lt;&gt;"",G432&lt;=IF(J432="",'04_Настройки'!$B$14,J432)),"Удерживать позицию и обновлять контент",IF(Y432="Высокий",IF(O432="","Создать или назначить посадочную страницу","Оптимизировать страницу и усилить содержание"),IF(Y432="Средний","Включить в контент-план","Наблюдать или отложить")))))))</s:f>
        <s:v/>
      </s:c>
    </s:row>
    <s:row r="433" ht="22.5" customHeight="1">
      <s:c r="A433" s="70" t="str">
        <s:f t="shared" si="1"/>
        <s:v/>
      </s:c>
      <s:c r="B433" s="71"/>
      <s:c r="C433" s="71"/>
      <s:c r="D433" s="71"/>
      <s:c r="E433" s="95"/>
      <s:c r="F433" s="77" t="str">
        <s:f>IF(ISBLANK(E433),"",IF(E433&gt;='04_Настройки'!$B$11,"ВЧ",IF(E433&gt;='04_Настройки'!$B$12,"СЧ","НЧ")))</s:f>
      </s:c>
      <s:c r="G433" s="78"/>
      <s:c r="H433" s="78"/>
      <s:c r="I433" s="80" t="str">
        <s:f t="shared" si="2"/>
        <s:v/>
      </s:c>
      <s:c r="J433" s="78"/>
      <s:c r="K433" s="81"/>
      <s:c r="L433" s="78"/>
      <s:c r="M433" s="78"/>
      <s:c r="N433" s="78"/>
      <s:c r="O433" s="83"/>
      <s:c r="P433" s="84"/>
      <s:c r="Q433" s="84"/>
      <s:c r="R433" s="77" t="str">
        <s:f t="shared" si="3"/>
        <s:v/>
      </s:c>
      <s:c r="S433" s="85" t="str">
        <s:f t="shared" si="4"/>
        <s:v/>
      </s:c>
      <s:c r="T433" s="85" t="str">
        <s:f t="shared" si="5"/>
        <s:v/>
      </s:c>
      <s:c r="U433" s="85" t="str">
        <s:f>IF(OR(B433="",G433=""),"",ROUND(MAX(0,MIN(100,(G433-IF(J433="",'04_Настройки'!$B$14,J433))/(100-IF(J433="",'04_Настройки'!$B$14,J433))*100)),1))</s:f>
        <s:v/>
      </s:c>
      <s:c r="V433" s="85" t="str">
        <s:f t="shared" si="6"/>
        <s:v/>
      </s:c>
      <s:c r="W433" s="88" t="str">
        <s:f t="shared" si="7"/>
        <s:v/>
      </s:c>
      <s:c r="X433" s="85" t="str">
        <s:f>IF(B433="","",IF(W433&lt;'04_Настройки'!$B$26,"",ROUND((IF(ISBLANK(T433),0,T433*'04_Настройки'!$B$16)+IF(ISBLANK(U433),0,U433*'04_Настройки'!$B$17)+IF(ISBLANK(V433),0,V433*'04_Настройки'!$B$18)+IF(ISBLANK(M433),0,M433/5*100*'04_Настройки'!$B$19)+IF(ISBLANK(N433),0,N433/5*100*'04_Настройки'!$B$20))/(IF(ISBLANK(T433),0,'04_Настройки'!$B$16)+IF(ISBLANK(U433),0,'04_Настройки'!$B$17)+IF(ISBLANK(V433),0,'04_Настройки'!$B$18)+IF(ISBLANK(M433),0,'04_Настройки'!$B$19)+IF(ISBLANK(N433),0,'04_Настройки'!$B$20)),1)))</s:f>
        <s:v/>
      </s:c>
      <s:c r="Y433" s="77" t="str">
        <s:f>IF(B433="","",IF(ISBLANK(X433),"Недостаточно данных",IF(X433&gt;='04_Настройки'!$B$24,"Высокий",IF(X433&gt;='04_Настройки'!$B$25,"Средний","Низкий"))))</s:f>
        <s:v/>
      </s:c>
      <s:c r="Z433" s="80">
        <s:f t="shared" si="8"/>
        <s:v>423</s:v>
      </s:c>
      <s:c r="AA433" s="93" t="str">
        <s:f>IF(B433="","",IF(S433&gt;1,"Проверить и объединить дубли",IF(W433&lt;'04_Настройки'!$B$26,"Дополнить исходные данные",IF(AND(M433&lt;&gt;"",M433&lt;=2),"Проверить соответствие запросу и бизнесу",IF(AND(G433&lt;&gt;"",G433&lt;=IF(J433="",'04_Настройки'!$B$14,J433)),"Удерживать позицию и обновлять контент",IF(Y433="Высокий",IF(O433="","Создать или назначить посадочную страницу","Оптимизировать страницу и усилить содержание"),IF(Y433="Средний","Включить в контент-план","Наблюдать или отложить")))))))</s:f>
        <s:v/>
      </s:c>
    </s:row>
    <s:row r="434" ht="22.5" customHeight="1">
      <s:c r="A434" s="70" t="str">
        <s:f t="shared" si="1"/>
        <s:v/>
      </s:c>
      <s:c r="B434" s="71"/>
      <s:c r="C434" s="71"/>
      <s:c r="D434" s="71"/>
      <s:c r="E434" s="95"/>
      <s:c r="F434" s="77" t="str">
        <s:f>IF(ISBLANK(E434),"",IF(E434&gt;='04_Настройки'!$B$11,"ВЧ",IF(E434&gt;='04_Настройки'!$B$12,"СЧ","НЧ")))</s:f>
      </s:c>
      <s:c r="G434" s="78"/>
      <s:c r="H434" s="78"/>
      <s:c r="I434" s="80" t="str">
        <s:f t="shared" si="2"/>
        <s:v/>
      </s:c>
      <s:c r="J434" s="78"/>
      <s:c r="K434" s="81"/>
      <s:c r="L434" s="78"/>
      <s:c r="M434" s="78"/>
      <s:c r="N434" s="78"/>
      <s:c r="O434" s="83"/>
      <s:c r="P434" s="84"/>
      <s:c r="Q434" s="84"/>
      <s:c r="R434" s="77" t="str">
        <s:f t="shared" si="3"/>
        <s:v/>
      </s:c>
      <s:c r="S434" s="85" t="str">
        <s:f t="shared" si="4"/>
        <s:v/>
      </s:c>
      <s:c r="T434" s="85" t="str">
        <s:f t="shared" si="5"/>
        <s:v/>
      </s:c>
      <s:c r="U434" s="85" t="str">
        <s:f>IF(OR(B434="",G434=""),"",ROUND(MAX(0,MIN(100,(G434-IF(J434="",'04_Настройки'!$B$14,J434))/(100-IF(J434="",'04_Настройки'!$B$14,J434))*100)),1))</s:f>
        <s:v/>
      </s:c>
      <s:c r="V434" s="85" t="str">
        <s:f t="shared" si="6"/>
        <s:v/>
      </s:c>
      <s:c r="W434" s="88" t="str">
        <s:f t="shared" si="7"/>
        <s:v/>
      </s:c>
      <s:c r="X434" s="85" t="str">
        <s:f>IF(B434="","",IF(W434&lt;'04_Настройки'!$B$26,"",ROUND((IF(ISBLANK(T434),0,T434*'04_Настройки'!$B$16)+IF(ISBLANK(U434),0,U434*'04_Настройки'!$B$17)+IF(ISBLANK(V434),0,V434*'04_Настройки'!$B$18)+IF(ISBLANK(M434),0,M434/5*100*'04_Настройки'!$B$19)+IF(ISBLANK(N434),0,N434/5*100*'04_Настройки'!$B$20))/(IF(ISBLANK(T434),0,'04_Настройки'!$B$16)+IF(ISBLANK(U434),0,'04_Настройки'!$B$17)+IF(ISBLANK(V434),0,'04_Настройки'!$B$18)+IF(ISBLANK(M434),0,'04_Настройки'!$B$19)+IF(ISBLANK(N434),0,'04_Настройки'!$B$20)),1)))</s:f>
        <s:v/>
      </s:c>
      <s:c r="Y434" s="77" t="str">
        <s:f>IF(B434="","",IF(ISBLANK(X434),"Недостаточно данных",IF(X434&gt;='04_Настройки'!$B$24,"Высокий",IF(X434&gt;='04_Настройки'!$B$25,"Средний","Низкий"))))</s:f>
        <s:v/>
      </s:c>
      <s:c r="Z434" s="80">
        <s:f t="shared" si="8"/>
        <s:v>424</s:v>
      </s:c>
      <s:c r="AA434" s="93" t="str">
        <s:f>IF(B434="","",IF(S434&gt;1,"Проверить и объединить дубли",IF(W434&lt;'04_Настройки'!$B$26,"Дополнить исходные данные",IF(AND(M434&lt;&gt;"",M434&lt;=2),"Проверить соответствие запросу и бизнесу",IF(AND(G434&lt;&gt;"",G434&lt;=IF(J434="",'04_Настройки'!$B$14,J434)),"Удерживать позицию и обновлять контент",IF(Y434="Высокий",IF(O434="","Создать или назначить посадочную страницу","Оптимизировать страницу и усилить содержание"),IF(Y434="Средний","Включить в контент-план","Наблюдать или отложить")))))))</s:f>
        <s:v/>
      </s:c>
    </s:row>
    <s:row r="435" ht="22.5" customHeight="1">
      <s:c r="A435" s="70" t="str">
        <s:f t="shared" si="1"/>
        <s:v/>
      </s:c>
      <s:c r="B435" s="71"/>
      <s:c r="C435" s="71"/>
      <s:c r="D435" s="71"/>
      <s:c r="E435" s="95"/>
      <s:c r="F435" s="77" t="str">
        <s:f>IF(ISBLANK(E435),"",IF(E435&gt;='04_Настройки'!$B$11,"ВЧ",IF(E435&gt;='04_Настройки'!$B$12,"СЧ","НЧ")))</s:f>
      </s:c>
      <s:c r="G435" s="78"/>
      <s:c r="H435" s="78"/>
      <s:c r="I435" s="80" t="str">
        <s:f t="shared" si="2"/>
        <s:v/>
      </s:c>
      <s:c r="J435" s="78"/>
      <s:c r="K435" s="81"/>
      <s:c r="L435" s="78"/>
      <s:c r="M435" s="78"/>
      <s:c r="N435" s="78"/>
      <s:c r="O435" s="83"/>
      <s:c r="P435" s="84"/>
      <s:c r="Q435" s="84"/>
      <s:c r="R435" s="77" t="str">
        <s:f t="shared" si="3"/>
        <s:v/>
      </s:c>
      <s:c r="S435" s="85" t="str">
        <s:f t="shared" si="4"/>
        <s:v/>
      </s:c>
      <s:c r="T435" s="85" t="str">
        <s:f t="shared" si="5"/>
        <s:v/>
      </s:c>
      <s:c r="U435" s="85" t="str">
        <s:f>IF(OR(B435="",G435=""),"",ROUND(MAX(0,MIN(100,(G435-IF(J435="",'04_Настройки'!$B$14,J435))/(100-IF(J435="",'04_Настройки'!$B$14,J435))*100)),1))</s:f>
        <s:v/>
      </s:c>
      <s:c r="V435" s="85" t="str">
        <s:f t="shared" si="6"/>
        <s:v/>
      </s:c>
      <s:c r="W435" s="88" t="str">
        <s:f t="shared" si="7"/>
        <s:v/>
      </s:c>
      <s:c r="X435" s="85" t="str">
        <s:f>IF(B435="","",IF(W435&lt;'04_Настройки'!$B$26,"",ROUND((IF(ISBLANK(T435),0,T435*'04_Настройки'!$B$16)+IF(ISBLANK(U435),0,U435*'04_Настройки'!$B$17)+IF(ISBLANK(V435),0,V435*'04_Настройки'!$B$18)+IF(ISBLANK(M435),0,M435/5*100*'04_Настройки'!$B$19)+IF(ISBLANK(N435),0,N435/5*100*'04_Настройки'!$B$20))/(IF(ISBLANK(T435),0,'04_Настройки'!$B$16)+IF(ISBLANK(U435),0,'04_Настройки'!$B$17)+IF(ISBLANK(V435),0,'04_Настройки'!$B$18)+IF(ISBLANK(M435),0,'04_Настройки'!$B$19)+IF(ISBLANK(N435),0,'04_Настройки'!$B$20)),1)))</s:f>
        <s:v/>
      </s:c>
      <s:c r="Y435" s="77" t="str">
        <s:f>IF(B435="","",IF(ISBLANK(X435),"Недостаточно данных",IF(X435&gt;='04_Настройки'!$B$24,"Высокий",IF(X435&gt;='04_Настройки'!$B$25,"Средний","Низкий"))))</s:f>
        <s:v/>
      </s:c>
      <s:c r="Z435" s="80">
        <s:f t="shared" si="8"/>
        <s:v>425</s:v>
      </s:c>
      <s:c r="AA435" s="93" t="str">
        <s:f>IF(B435="","",IF(S435&gt;1,"Проверить и объединить дубли",IF(W435&lt;'04_Настройки'!$B$26,"Дополнить исходные данные",IF(AND(M435&lt;&gt;"",M435&lt;=2),"Проверить соответствие запросу и бизнесу",IF(AND(G435&lt;&gt;"",G435&lt;=IF(J435="",'04_Настройки'!$B$14,J435)),"Удерживать позицию и обновлять контент",IF(Y435="Высокий",IF(O435="","Создать или назначить посадочную страницу","Оптимизировать страницу и усилить содержание"),IF(Y435="Средний","Включить в контент-план","Наблюдать или отложить")))))))</s:f>
        <s:v/>
      </s:c>
    </s:row>
    <s:row r="436" ht="22.5" customHeight="1">
      <s:c r="A436" s="70" t="str">
        <s:f t="shared" si="1"/>
        <s:v/>
      </s:c>
      <s:c r="B436" s="71"/>
      <s:c r="C436" s="71"/>
      <s:c r="D436" s="71"/>
      <s:c r="E436" s="95"/>
      <s:c r="F436" s="77" t="str">
        <s:f>IF(ISBLANK(E436),"",IF(E436&gt;='04_Настройки'!$B$11,"ВЧ",IF(E436&gt;='04_Настройки'!$B$12,"СЧ","НЧ")))</s:f>
      </s:c>
      <s:c r="G436" s="78"/>
      <s:c r="H436" s="78"/>
      <s:c r="I436" s="80" t="str">
        <s:f t="shared" si="2"/>
        <s:v/>
      </s:c>
      <s:c r="J436" s="78"/>
      <s:c r="K436" s="81"/>
      <s:c r="L436" s="78"/>
      <s:c r="M436" s="78"/>
      <s:c r="N436" s="78"/>
      <s:c r="O436" s="83"/>
      <s:c r="P436" s="84"/>
      <s:c r="Q436" s="84"/>
      <s:c r="R436" s="77" t="str">
        <s:f t="shared" si="3"/>
        <s:v/>
      </s:c>
      <s:c r="S436" s="85" t="str">
        <s:f t="shared" si="4"/>
        <s:v/>
      </s:c>
      <s:c r="T436" s="85" t="str">
        <s:f t="shared" si="5"/>
        <s:v/>
      </s:c>
      <s:c r="U436" s="85" t="str">
        <s:f>IF(OR(B436="",G436=""),"",ROUND(MAX(0,MIN(100,(G436-IF(J436="",'04_Настройки'!$B$14,J436))/(100-IF(J436="",'04_Настройки'!$B$14,J436))*100)),1))</s:f>
        <s:v/>
      </s:c>
      <s:c r="V436" s="85" t="str">
        <s:f t="shared" si="6"/>
        <s:v/>
      </s:c>
      <s:c r="W436" s="88" t="str">
        <s:f t="shared" si="7"/>
        <s:v/>
      </s:c>
      <s:c r="X436" s="85" t="str">
        <s:f>IF(B436="","",IF(W436&lt;'04_Настройки'!$B$26,"",ROUND((IF(ISBLANK(T436),0,T436*'04_Настройки'!$B$16)+IF(ISBLANK(U436),0,U436*'04_Настройки'!$B$17)+IF(ISBLANK(V436),0,V436*'04_Настройки'!$B$18)+IF(ISBLANK(M436),0,M436/5*100*'04_Настройки'!$B$19)+IF(ISBLANK(N436),0,N436/5*100*'04_Настройки'!$B$20))/(IF(ISBLANK(T436),0,'04_Настройки'!$B$16)+IF(ISBLANK(U436),0,'04_Настройки'!$B$17)+IF(ISBLANK(V436),0,'04_Настройки'!$B$18)+IF(ISBLANK(M436),0,'04_Настройки'!$B$19)+IF(ISBLANK(N436),0,'04_Настройки'!$B$20)),1)))</s:f>
        <s:v/>
      </s:c>
      <s:c r="Y436" s="77" t="str">
        <s:f>IF(B436="","",IF(ISBLANK(X436),"Недостаточно данных",IF(X436&gt;='04_Настройки'!$B$24,"Высокий",IF(X436&gt;='04_Настройки'!$B$25,"Средний","Низкий"))))</s:f>
        <s:v/>
      </s:c>
      <s:c r="Z436" s="80">
        <s:f t="shared" si="8"/>
        <s:v>426</s:v>
      </s:c>
      <s:c r="AA436" s="93" t="str">
        <s:f>IF(B436="","",IF(S436&gt;1,"Проверить и объединить дубли",IF(W436&lt;'04_Настройки'!$B$26,"Дополнить исходные данные",IF(AND(M436&lt;&gt;"",M436&lt;=2),"Проверить соответствие запросу и бизнесу",IF(AND(G436&lt;&gt;"",G436&lt;=IF(J436="",'04_Настройки'!$B$14,J436)),"Удерживать позицию и обновлять контент",IF(Y436="Высокий",IF(O436="","Создать или назначить посадочную страницу","Оптимизировать страницу и усилить содержание"),IF(Y436="Средний","Включить в контент-план","Наблюдать или отложить")))))))</s:f>
        <s:v/>
      </s:c>
    </s:row>
    <s:row r="437" ht="22.5" customHeight="1">
      <s:c r="A437" s="70" t="str">
        <s:f t="shared" si="1"/>
        <s:v/>
      </s:c>
      <s:c r="B437" s="71"/>
      <s:c r="C437" s="71"/>
      <s:c r="D437" s="71"/>
      <s:c r="E437" s="95"/>
      <s:c r="F437" s="77" t="str">
        <s:f>IF(ISBLANK(E437),"",IF(E437&gt;='04_Настройки'!$B$11,"ВЧ",IF(E437&gt;='04_Настройки'!$B$12,"СЧ","НЧ")))</s:f>
      </s:c>
      <s:c r="G437" s="78"/>
      <s:c r="H437" s="78"/>
      <s:c r="I437" s="80" t="str">
        <s:f t="shared" si="2"/>
        <s:v/>
      </s:c>
      <s:c r="J437" s="78"/>
      <s:c r="K437" s="81"/>
      <s:c r="L437" s="78"/>
      <s:c r="M437" s="78"/>
      <s:c r="N437" s="78"/>
      <s:c r="O437" s="83"/>
      <s:c r="P437" s="84"/>
      <s:c r="Q437" s="84"/>
      <s:c r="R437" s="77" t="str">
        <s:f t="shared" si="3"/>
        <s:v/>
      </s:c>
      <s:c r="S437" s="85" t="str">
        <s:f t="shared" si="4"/>
        <s:v/>
      </s:c>
      <s:c r="T437" s="85" t="str">
        <s:f t="shared" si="5"/>
        <s:v/>
      </s:c>
      <s:c r="U437" s="85" t="str">
        <s:f>IF(OR(B437="",G437=""),"",ROUND(MAX(0,MIN(100,(G437-IF(J437="",'04_Настройки'!$B$14,J437))/(100-IF(J437="",'04_Настройки'!$B$14,J437))*100)),1))</s:f>
        <s:v/>
      </s:c>
      <s:c r="V437" s="85" t="str">
        <s:f t="shared" si="6"/>
        <s:v/>
      </s:c>
      <s:c r="W437" s="88" t="str">
        <s:f t="shared" si="7"/>
        <s:v/>
      </s:c>
      <s:c r="X437" s="85" t="str">
        <s:f>IF(B437="","",IF(W437&lt;'04_Настройки'!$B$26,"",ROUND((IF(ISBLANK(T437),0,T437*'04_Настройки'!$B$16)+IF(ISBLANK(U437),0,U437*'04_Настройки'!$B$17)+IF(ISBLANK(V437),0,V437*'04_Настройки'!$B$18)+IF(ISBLANK(M437),0,M437/5*100*'04_Настройки'!$B$19)+IF(ISBLANK(N437),0,N437/5*100*'04_Настройки'!$B$20))/(IF(ISBLANK(T437),0,'04_Настройки'!$B$16)+IF(ISBLANK(U437),0,'04_Настройки'!$B$17)+IF(ISBLANK(V437),0,'04_Настройки'!$B$18)+IF(ISBLANK(M437),0,'04_Настройки'!$B$19)+IF(ISBLANK(N437),0,'04_Настройки'!$B$20)),1)))</s:f>
        <s:v/>
      </s:c>
      <s:c r="Y437" s="77" t="str">
        <s:f>IF(B437="","",IF(ISBLANK(X437),"Недостаточно данных",IF(X437&gt;='04_Настройки'!$B$24,"Высокий",IF(X437&gt;='04_Настройки'!$B$25,"Средний","Низкий"))))</s:f>
        <s:v/>
      </s:c>
      <s:c r="Z437" s="80">
        <s:f t="shared" si="8"/>
        <s:v>427</s:v>
      </s:c>
      <s:c r="AA437" s="93" t="str">
        <s:f>IF(B437="","",IF(S437&gt;1,"Проверить и объединить дубли",IF(W437&lt;'04_Настройки'!$B$26,"Дополнить исходные данные",IF(AND(M437&lt;&gt;"",M437&lt;=2),"Проверить соответствие запросу и бизнесу",IF(AND(G437&lt;&gt;"",G437&lt;=IF(J437="",'04_Настройки'!$B$14,J437)),"Удерживать позицию и обновлять контент",IF(Y437="Высокий",IF(O437="","Создать или назначить посадочную страницу","Оптимизировать страницу и усилить содержание"),IF(Y437="Средний","Включить в контент-план","Наблюдать или отложить")))))))</s:f>
        <s:v/>
      </s:c>
    </s:row>
    <s:row r="438" ht="22.5" customHeight="1">
      <s:c r="A438" s="70" t="str">
        <s:f t="shared" si="1"/>
        <s:v/>
      </s:c>
      <s:c r="B438" s="71"/>
      <s:c r="C438" s="71"/>
      <s:c r="D438" s="71"/>
      <s:c r="E438" s="95"/>
      <s:c r="F438" s="77" t="str">
        <s:f>IF(ISBLANK(E438),"",IF(E438&gt;='04_Настройки'!$B$11,"ВЧ",IF(E438&gt;='04_Настройки'!$B$12,"СЧ","НЧ")))</s:f>
      </s:c>
      <s:c r="G438" s="78"/>
      <s:c r="H438" s="78"/>
      <s:c r="I438" s="80" t="str">
        <s:f t="shared" si="2"/>
        <s:v/>
      </s:c>
      <s:c r="J438" s="78"/>
      <s:c r="K438" s="81"/>
      <s:c r="L438" s="78"/>
      <s:c r="M438" s="78"/>
      <s:c r="N438" s="78"/>
      <s:c r="O438" s="83"/>
      <s:c r="P438" s="84"/>
      <s:c r="Q438" s="84"/>
      <s:c r="R438" s="77" t="str">
        <s:f t="shared" si="3"/>
        <s:v/>
      </s:c>
      <s:c r="S438" s="85" t="str">
        <s:f t="shared" si="4"/>
        <s:v/>
      </s:c>
      <s:c r="T438" s="85" t="str">
        <s:f t="shared" si="5"/>
        <s:v/>
      </s:c>
      <s:c r="U438" s="85" t="str">
        <s:f>IF(OR(B438="",G438=""),"",ROUND(MAX(0,MIN(100,(G438-IF(J438="",'04_Настройки'!$B$14,J438))/(100-IF(J438="",'04_Настройки'!$B$14,J438))*100)),1))</s:f>
        <s:v/>
      </s:c>
      <s:c r="V438" s="85" t="str">
        <s:f t="shared" si="6"/>
        <s:v/>
      </s:c>
      <s:c r="W438" s="88" t="str">
        <s:f t="shared" si="7"/>
        <s:v/>
      </s:c>
      <s:c r="X438" s="85" t="str">
        <s:f>IF(B438="","",IF(W438&lt;'04_Настройки'!$B$26,"",ROUND((IF(ISBLANK(T438),0,T438*'04_Настройки'!$B$16)+IF(ISBLANK(U438),0,U438*'04_Настройки'!$B$17)+IF(ISBLANK(V438),0,V438*'04_Настройки'!$B$18)+IF(ISBLANK(M438),0,M438/5*100*'04_Настройки'!$B$19)+IF(ISBLANK(N438),0,N438/5*100*'04_Настройки'!$B$20))/(IF(ISBLANK(T438),0,'04_Настройки'!$B$16)+IF(ISBLANK(U438),0,'04_Настройки'!$B$17)+IF(ISBLANK(V438),0,'04_Настройки'!$B$18)+IF(ISBLANK(M438),0,'04_Настройки'!$B$19)+IF(ISBLANK(N438),0,'04_Настройки'!$B$20)),1)))</s:f>
        <s:v/>
      </s:c>
      <s:c r="Y438" s="77" t="str">
        <s:f>IF(B438="","",IF(ISBLANK(X438),"Недостаточно данных",IF(X438&gt;='04_Настройки'!$B$24,"Высокий",IF(X438&gt;='04_Настройки'!$B$25,"Средний","Низкий"))))</s:f>
        <s:v/>
      </s:c>
      <s:c r="Z438" s="80">
        <s:f t="shared" si="8"/>
        <s:v>428</s:v>
      </s:c>
      <s:c r="AA438" s="93" t="str">
        <s:f>IF(B438="","",IF(S438&gt;1,"Проверить и объединить дубли",IF(W438&lt;'04_Настройки'!$B$26,"Дополнить исходные данные",IF(AND(M438&lt;&gt;"",M438&lt;=2),"Проверить соответствие запросу и бизнесу",IF(AND(G438&lt;&gt;"",G438&lt;=IF(J438="",'04_Настройки'!$B$14,J438)),"Удерживать позицию и обновлять контент",IF(Y438="Высокий",IF(O438="","Создать или назначить посадочную страницу","Оптимизировать страницу и усилить содержание"),IF(Y438="Средний","Включить в контент-план","Наблюдать или отложить")))))))</s:f>
        <s:v/>
      </s:c>
    </s:row>
    <s:row r="439" ht="22.5" customHeight="1">
      <s:c r="A439" s="70" t="str">
        <s:f t="shared" si="1"/>
        <s:v/>
      </s:c>
      <s:c r="B439" s="71"/>
      <s:c r="C439" s="71"/>
      <s:c r="D439" s="71"/>
      <s:c r="E439" s="95"/>
      <s:c r="F439" s="77" t="str">
        <s:f>IF(ISBLANK(E439),"",IF(E439&gt;='04_Настройки'!$B$11,"ВЧ",IF(E439&gt;='04_Настройки'!$B$12,"СЧ","НЧ")))</s:f>
      </s:c>
      <s:c r="G439" s="78"/>
      <s:c r="H439" s="78"/>
      <s:c r="I439" s="80" t="str">
        <s:f t="shared" si="2"/>
        <s:v/>
      </s:c>
      <s:c r="J439" s="78"/>
      <s:c r="K439" s="81"/>
      <s:c r="L439" s="78"/>
      <s:c r="M439" s="78"/>
      <s:c r="N439" s="78"/>
      <s:c r="O439" s="83"/>
      <s:c r="P439" s="84"/>
      <s:c r="Q439" s="84"/>
      <s:c r="R439" s="77" t="str">
        <s:f t="shared" si="3"/>
        <s:v/>
      </s:c>
      <s:c r="S439" s="85" t="str">
        <s:f t="shared" si="4"/>
        <s:v/>
      </s:c>
      <s:c r="T439" s="85" t="str">
        <s:f t="shared" si="5"/>
        <s:v/>
      </s:c>
      <s:c r="U439" s="85" t="str">
        <s:f>IF(OR(B439="",G439=""),"",ROUND(MAX(0,MIN(100,(G439-IF(J439="",'04_Настройки'!$B$14,J439))/(100-IF(J439="",'04_Настройки'!$B$14,J439))*100)),1))</s:f>
        <s:v/>
      </s:c>
      <s:c r="V439" s="85" t="str">
        <s:f t="shared" si="6"/>
        <s:v/>
      </s:c>
      <s:c r="W439" s="88" t="str">
        <s:f t="shared" si="7"/>
        <s:v/>
      </s:c>
      <s:c r="X439" s="85" t="str">
        <s:f>IF(B439="","",IF(W439&lt;'04_Настройки'!$B$26,"",ROUND((IF(ISBLANK(T439),0,T439*'04_Настройки'!$B$16)+IF(ISBLANK(U439),0,U439*'04_Настройки'!$B$17)+IF(ISBLANK(V439),0,V439*'04_Настройки'!$B$18)+IF(ISBLANK(M439),0,M439/5*100*'04_Настройки'!$B$19)+IF(ISBLANK(N439),0,N439/5*100*'04_Настройки'!$B$20))/(IF(ISBLANK(T439),0,'04_Настройки'!$B$16)+IF(ISBLANK(U439),0,'04_Настройки'!$B$17)+IF(ISBLANK(V439),0,'04_Настройки'!$B$18)+IF(ISBLANK(M439),0,'04_Настройки'!$B$19)+IF(ISBLANK(N439),0,'04_Настройки'!$B$20)),1)))</s:f>
        <s:v/>
      </s:c>
      <s:c r="Y439" s="77" t="str">
        <s:f>IF(B439="","",IF(ISBLANK(X439),"Недостаточно данных",IF(X439&gt;='04_Настройки'!$B$24,"Высокий",IF(X439&gt;='04_Настройки'!$B$25,"Средний","Низкий"))))</s:f>
        <s:v/>
      </s:c>
      <s:c r="Z439" s="80">
        <s:f t="shared" si="8"/>
        <s:v>429</s:v>
      </s:c>
      <s:c r="AA439" s="93" t="str">
        <s:f>IF(B439="","",IF(S439&gt;1,"Проверить и объединить дубли",IF(W439&lt;'04_Настройки'!$B$26,"Дополнить исходные данные",IF(AND(M439&lt;&gt;"",M439&lt;=2),"Проверить соответствие запросу и бизнесу",IF(AND(G439&lt;&gt;"",G439&lt;=IF(J439="",'04_Настройки'!$B$14,J439)),"Удерживать позицию и обновлять контент",IF(Y439="Высокий",IF(O439="","Создать или назначить посадочную страницу","Оптимизировать страницу и усилить содержание"),IF(Y439="Средний","Включить в контент-план","Наблюдать или отложить")))))))</s:f>
        <s:v/>
      </s:c>
    </s:row>
    <s:row r="440" ht="22.5" customHeight="1">
      <s:c r="A440" s="70" t="str">
        <s:f t="shared" si="1"/>
        <s:v/>
      </s:c>
      <s:c r="B440" s="71"/>
      <s:c r="C440" s="71"/>
      <s:c r="D440" s="71"/>
      <s:c r="E440" s="95"/>
      <s:c r="F440" s="77" t="str">
        <s:f>IF(ISBLANK(E440),"",IF(E440&gt;='04_Настройки'!$B$11,"ВЧ",IF(E440&gt;='04_Настройки'!$B$12,"СЧ","НЧ")))</s:f>
      </s:c>
      <s:c r="G440" s="78"/>
      <s:c r="H440" s="78"/>
      <s:c r="I440" s="80" t="str">
        <s:f t="shared" si="2"/>
        <s:v/>
      </s:c>
      <s:c r="J440" s="78"/>
      <s:c r="K440" s="81"/>
      <s:c r="L440" s="78"/>
      <s:c r="M440" s="78"/>
      <s:c r="N440" s="78"/>
      <s:c r="O440" s="83"/>
      <s:c r="P440" s="84"/>
      <s:c r="Q440" s="84"/>
      <s:c r="R440" s="77" t="str">
        <s:f t="shared" si="3"/>
        <s:v/>
      </s:c>
      <s:c r="S440" s="85" t="str">
        <s:f t="shared" si="4"/>
        <s:v/>
      </s:c>
      <s:c r="T440" s="85" t="str">
        <s:f t="shared" si="5"/>
        <s:v/>
      </s:c>
      <s:c r="U440" s="85" t="str">
        <s:f>IF(OR(B440="",G440=""),"",ROUND(MAX(0,MIN(100,(G440-IF(J440="",'04_Настройки'!$B$14,J440))/(100-IF(J440="",'04_Настройки'!$B$14,J440))*100)),1))</s:f>
        <s:v/>
      </s:c>
      <s:c r="V440" s="85" t="str">
        <s:f t="shared" si="6"/>
        <s:v/>
      </s:c>
      <s:c r="W440" s="88" t="str">
        <s:f t="shared" si="7"/>
        <s:v/>
      </s:c>
      <s:c r="X440" s="85" t="str">
        <s:f>IF(B440="","",IF(W440&lt;'04_Настройки'!$B$26,"",ROUND((IF(ISBLANK(T440),0,T440*'04_Настройки'!$B$16)+IF(ISBLANK(U440),0,U440*'04_Настройки'!$B$17)+IF(ISBLANK(V440),0,V440*'04_Настройки'!$B$18)+IF(ISBLANK(M440),0,M440/5*100*'04_Настройки'!$B$19)+IF(ISBLANK(N440),0,N440/5*100*'04_Настройки'!$B$20))/(IF(ISBLANK(T440),0,'04_Настройки'!$B$16)+IF(ISBLANK(U440),0,'04_Настройки'!$B$17)+IF(ISBLANK(V440),0,'04_Настройки'!$B$18)+IF(ISBLANK(M440),0,'04_Настройки'!$B$19)+IF(ISBLANK(N440),0,'04_Настройки'!$B$20)),1)))</s:f>
        <s:v/>
      </s:c>
      <s:c r="Y440" s="77" t="str">
        <s:f>IF(B440="","",IF(ISBLANK(X440),"Недостаточно данных",IF(X440&gt;='04_Настройки'!$B$24,"Высокий",IF(X440&gt;='04_Настройки'!$B$25,"Средний","Низкий"))))</s:f>
        <s:v/>
      </s:c>
      <s:c r="Z440" s="80">
        <s:f t="shared" si="8"/>
        <s:v>430</s:v>
      </s:c>
      <s:c r="AA440" s="93" t="str">
        <s:f>IF(B440="","",IF(S440&gt;1,"Проверить и объединить дубли",IF(W440&lt;'04_Настройки'!$B$26,"Дополнить исходные данные",IF(AND(M440&lt;&gt;"",M440&lt;=2),"Проверить соответствие запросу и бизнесу",IF(AND(G440&lt;&gt;"",G440&lt;=IF(J440="",'04_Настройки'!$B$14,J440)),"Удерживать позицию и обновлять контент",IF(Y440="Высокий",IF(O440="","Создать или назначить посадочную страницу","Оптимизировать страницу и усилить содержание"),IF(Y440="Средний","Включить в контент-план","Наблюдать или отложить")))))))</s:f>
        <s:v/>
      </s:c>
    </s:row>
    <s:row r="441" ht="22.5" customHeight="1">
      <s:c r="A441" s="70" t="str">
        <s:f t="shared" si="1"/>
        <s:v/>
      </s:c>
      <s:c r="B441" s="71"/>
      <s:c r="C441" s="71"/>
      <s:c r="D441" s="71"/>
      <s:c r="E441" s="95"/>
      <s:c r="F441" s="77" t="str">
        <s:f>IF(ISBLANK(E441),"",IF(E441&gt;='04_Настройки'!$B$11,"ВЧ",IF(E441&gt;='04_Настройки'!$B$12,"СЧ","НЧ")))</s:f>
      </s:c>
      <s:c r="G441" s="78"/>
      <s:c r="H441" s="78"/>
      <s:c r="I441" s="80" t="str">
        <s:f t="shared" si="2"/>
        <s:v/>
      </s:c>
      <s:c r="J441" s="78"/>
      <s:c r="K441" s="81"/>
      <s:c r="L441" s="78"/>
      <s:c r="M441" s="78"/>
      <s:c r="N441" s="78"/>
      <s:c r="O441" s="83"/>
      <s:c r="P441" s="84"/>
      <s:c r="Q441" s="84"/>
      <s:c r="R441" s="77" t="str">
        <s:f t="shared" si="3"/>
        <s:v/>
      </s:c>
      <s:c r="S441" s="85" t="str">
        <s:f t="shared" si="4"/>
        <s:v/>
      </s:c>
      <s:c r="T441" s="85" t="str">
        <s:f t="shared" si="5"/>
        <s:v/>
      </s:c>
      <s:c r="U441" s="85" t="str">
        <s:f>IF(OR(B441="",G441=""),"",ROUND(MAX(0,MIN(100,(G441-IF(J441="",'04_Настройки'!$B$14,J441))/(100-IF(J441="",'04_Настройки'!$B$14,J441))*100)),1))</s:f>
        <s:v/>
      </s:c>
      <s:c r="V441" s="85" t="str">
        <s:f t="shared" si="6"/>
        <s:v/>
      </s:c>
      <s:c r="W441" s="88" t="str">
        <s:f t="shared" si="7"/>
        <s:v/>
      </s:c>
      <s:c r="X441" s="85" t="str">
        <s:f>IF(B441="","",IF(W441&lt;'04_Настройки'!$B$26,"",ROUND((IF(ISBLANK(T441),0,T441*'04_Настройки'!$B$16)+IF(ISBLANK(U441),0,U441*'04_Настройки'!$B$17)+IF(ISBLANK(V441),0,V441*'04_Настройки'!$B$18)+IF(ISBLANK(M441),0,M441/5*100*'04_Настройки'!$B$19)+IF(ISBLANK(N441),0,N441/5*100*'04_Настройки'!$B$20))/(IF(ISBLANK(T441),0,'04_Настройки'!$B$16)+IF(ISBLANK(U441),0,'04_Настройки'!$B$17)+IF(ISBLANK(V441),0,'04_Настройки'!$B$18)+IF(ISBLANK(M441),0,'04_Настройки'!$B$19)+IF(ISBLANK(N441),0,'04_Настройки'!$B$20)),1)))</s:f>
        <s:v/>
      </s:c>
      <s:c r="Y441" s="77" t="str">
        <s:f>IF(B441="","",IF(ISBLANK(X441),"Недостаточно данных",IF(X441&gt;='04_Настройки'!$B$24,"Высокий",IF(X441&gt;='04_Настройки'!$B$25,"Средний","Низкий"))))</s:f>
        <s:v/>
      </s:c>
      <s:c r="Z441" s="80">
        <s:f t="shared" si="8"/>
        <s:v>431</s:v>
      </s:c>
      <s:c r="AA441" s="93" t="str">
        <s:f>IF(B441="","",IF(S441&gt;1,"Проверить и объединить дубли",IF(W441&lt;'04_Настройки'!$B$26,"Дополнить исходные данные",IF(AND(M441&lt;&gt;"",M441&lt;=2),"Проверить соответствие запросу и бизнесу",IF(AND(G441&lt;&gt;"",G441&lt;=IF(J441="",'04_Настройки'!$B$14,J441)),"Удерживать позицию и обновлять контент",IF(Y441="Высокий",IF(O441="","Создать или назначить посадочную страницу","Оптимизировать страницу и усилить содержание"),IF(Y441="Средний","Включить в контент-план","Наблюдать или отложить")))))))</s:f>
        <s:v/>
      </s:c>
    </s:row>
    <s:row r="442" ht="22.5" customHeight="1">
      <s:c r="A442" s="70" t="str">
        <s:f t="shared" si="1"/>
        <s:v/>
      </s:c>
      <s:c r="B442" s="71"/>
      <s:c r="C442" s="71"/>
      <s:c r="D442" s="71"/>
      <s:c r="E442" s="95"/>
      <s:c r="F442" s="77" t="str">
        <s:f>IF(ISBLANK(E442),"",IF(E442&gt;='04_Настройки'!$B$11,"ВЧ",IF(E442&gt;='04_Настройки'!$B$12,"СЧ","НЧ")))</s:f>
      </s:c>
      <s:c r="G442" s="78"/>
      <s:c r="H442" s="78"/>
      <s:c r="I442" s="80" t="str">
        <s:f t="shared" si="2"/>
        <s:v/>
      </s:c>
      <s:c r="J442" s="78"/>
      <s:c r="K442" s="81"/>
      <s:c r="L442" s="78"/>
      <s:c r="M442" s="78"/>
      <s:c r="N442" s="78"/>
      <s:c r="O442" s="83"/>
      <s:c r="P442" s="84"/>
      <s:c r="Q442" s="84"/>
      <s:c r="R442" s="77" t="str">
        <s:f t="shared" si="3"/>
        <s:v/>
      </s:c>
      <s:c r="S442" s="85" t="str">
        <s:f t="shared" si="4"/>
        <s:v/>
      </s:c>
      <s:c r="T442" s="85" t="str">
        <s:f t="shared" si="5"/>
        <s:v/>
      </s:c>
      <s:c r="U442" s="85" t="str">
        <s:f>IF(OR(B442="",G442=""),"",ROUND(MAX(0,MIN(100,(G442-IF(J442="",'04_Настройки'!$B$14,J442))/(100-IF(J442="",'04_Настройки'!$B$14,J442))*100)),1))</s:f>
        <s:v/>
      </s:c>
      <s:c r="V442" s="85" t="str">
        <s:f t="shared" si="6"/>
        <s:v/>
      </s:c>
      <s:c r="W442" s="88" t="str">
        <s:f t="shared" si="7"/>
        <s:v/>
      </s:c>
      <s:c r="X442" s="85" t="str">
        <s:f>IF(B442="","",IF(W442&lt;'04_Настройки'!$B$26,"",ROUND((IF(ISBLANK(T442),0,T442*'04_Настройки'!$B$16)+IF(ISBLANK(U442),0,U442*'04_Настройки'!$B$17)+IF(ISBLANK(V442),0,V442*'04_Настройки'!$B$18)+IF(ISBLANK(M442),0,M442/5*100*'04_Настройки'!$B$19)+IF(ISBLANK(N442),0,N442/5*100*'04_Настройки'!$B$20))/(IF(ISBLANK(T442),0,'04_Настройки'!$B$16)+IF(ISBLANK(U442),0,'04_Настройки'!$B$17)+IF(ISBLANK(V442),0,'04_Настройки'!$B$18)+IF(ISBLANK(M442),0,'04_Настройки'!$B$19)+IF(ISBLANK(N442),0,'04_Настройки'!$B$20)),1)))</s:f>
        <s:v/>
      </s:c>
      <s:c r="Y442" s="77" t="str">
        <s:f>IF(B442="","",IF(ISBLANK(X442),"Недостаточно данных",IF(X442&gt;='04_Настройки'!$B$24,"Высокий",IF(X442&gt;='04_Настройки'!$B$25,"Средний","Низкий"))))</s:f>
        <s:v/>
      </s:c>
      <s:c r="Z442" s="80">
        <s:f t="shared" si="8"/>
        <s:v>432</s:v>
      </s:c>
      <s:c r="AA442" s="93" t="str">
        <s:f>IF(B442="","",IF(S442&gt;1,"Проверить и объединить дубли",IF(W442&lt;'04_Настройки'!$B$26,"Дополнить исходные данные",IF(AND(M442&lt;&gt;"",M442&lt;=2),"Проверить соответствие запросу и бизнесу",IF(AND(G442&lt;&gt;"",G442&lt;=IF(J442="",'04_Настройки'!$B$14,J442)),"Удерживать позицию и обновлять контент",IF(Y442="Высокий",IF(O442="","Создать или назначить посадочную страницу","Оптимизировать страницу и усилить содержание"),IF(Y442="Средний","Включить в контент-план","Наблюдать или отложить")))))))</s:f>
        <s:v/>
      </s:c>
    </s:row>
    <s:row r="443" ht="22.5" customHeight="1">
      <s:c r="A443" s="70" t="str">
        <s:f t="shared" si="1"/>
        <s:v/>
      </s:c>
      <s:c r="B443" s="71"/>
      <s:c r="C443" s="71"/>
      <s:c r="D443" s="71"/>
      <s:c r="E443" s="95"/>
      <s:c r="F443" s="77" t="str">
        <s:f>IF(ISBLANK(E443),"",IF(E443&gt;='04_Настройки'!$B$11,"ВЧ",IF(E443&gt;='04_Настройки'!$B$12,"СЧ","НЧ")))</s:f>
      </s:c>
      <s:c r="G443" s="78"/>
      <s:c r="H443" s="78"/>
      <s:c r="I443" s="80" t="str">
        <s:f t="shared" si="2"/>
        <s:v/>
      </s:c>
      <s:c r="J443" s="78"/>
      <s:c r="K443" s="81"/>
      <s:c r="L443" s="78"/>
      <s:c r="M443" s="78"/>
      <s:c r="N443" s="78"/>
      <s:c r="O443" s="83"/>
      <s:c r="P443" s="84"/>
      <s:c r="Q443" s="84"/>
      <s:c r="R443" s="77" t="str">
        <s:f t="shared" si="3"/>
        <s:v/>
      </s:c>
      <s:c r="S443" s="85" t="str">
        <s:f t="shared" si="4"/>
        <s:v/>
      </s:c>
      <s:c r="T443" s="85" t="str">
        <s:f t="shared" si="5"/>
        <s:v/>
      </s:c>
      <s:c r="U443" s="85" t="str">
        <s:f>IF(OR(B443="",G443=""),"",ROUND(MAX(0,MIN(100,(G443-IF(J443="",'04_Настройки'!$B$14,J443))/(100-IF(J443="",'04_Настройки'!$B$14,J443))*100)),1))</s:f>
        <s:v/>
      </s:c>
      <s:c r="V443" s="85" t="str">
        <s:f t="shared" si="6"/>
        <s:v/>
      </s:c>
      <s:c r="W443" s="88" t="str">
        <s:f t="shared" si="7"/>
        <s:v/>
      </s:c>
      <s:c r="X443" s="85" t="str">
        <s:f>IF(B443="","",IF(W443&lt;'04_Настройки'!$B$26,"",ROUND((IF(ISBLANK(T443),0,T443*'04_Настройки'!$B$16)+IF(ISBLANK(U443),0,U443*'04_Настройки'!$B$17)+IF(ISBLANK(V443),0,V443*'04_Настройки'!$B$18)+IF(ISBLANK(M443),0,M443/5*100*'04_Настройки'!$B$19)+IF(ISBLANK(N443),0,N443/5*100*'04_Настройки'!$B$20))/(IF(ISBLANK(T443),0,'04_Настройки'!$B$16)+IF(ISBLANK(U443),0,'04_Настройки'!$B$17)+IF(ISBLANK(V443),0,'04_Настройки'!$B$18)+IF(ISBLANK(M443),0,'04_Настройки'!$B$19)+IF(ISBLANK(N443),0,'04_Настройки'!$B$20)),1)))</s:f>
        <s:v/>
      </s:c>
      <s:c r="Y443" s="77" t="str">
        <s:f>IF(B443="","",IF(ISBLANK(X443),"Недостаточно данных",IF(X443&gt;='04_Настройки'!$B$24,"Высокий",IF(X443&gt;='04_Настройки'!$B$25,"Средний","Низкий"))))</s:f>
        <s:v/>
      </s:c>
      <s:c r="Z443" s="80">
        <s:f t="shared" si="8"/>
        <s:v>433</s:v>
      </s:c>
      <s:c r="AA443" s="93" t="str">
        <s:f>IF(B443="","",IF(S443&gt;1,"Проверить и объединить дубли",IF(W443&lt;'04_Настройки'!$B$26,"Дополнить исходные данные",IF(AND(M443&lt;&gt;"",M443&lt;=2),"Проверить соответствие запросу и бизнесу",IF(AND(G443&lt;&gt;"",G443&lt;=IF(J443="",'04_Настройки'!$B$14,J443)),"Удерживать позицию и обновлять контент",IF(Y443="Высокий",IF(O443="","Создать или назначить посадочную страницу","Оптимизировать страницу и усилить содержание"),IF(Y443="Средний","Включить в контент-план","Наблюдать или отложить")))))))</s:f>
        <s:v/>
      </s:c>
    </s:row>
    <s:row r="444" ht="22.5" customHeight="1">
      <s:c r="A444" s="70" t="str">
        <s:f t="shared" si="1"/>
        <s:v/>
      </s:c>
      <s:c r="B444" s="71"/>
      <s:c r="C444" s="71"/>
      <s:c r="D444" s="71"/>
      <s:c r="E444" s="95"/>
      <s:c r="F444" s="77" t="str">
        <s:f>IF(ISBLANK(E444),"",IF(E444&gt;='04_Настройки'!$B$11,"ВЧ",IF(E444&gt;='04_Настройки'!$B$12,"СЧ","НЧ")))</s:f>
      </s:c>
      <s:c r="G444" s="78"/>
      <s:c r="H444" s="78"/>
      <s:c r="I444" s="80" t="str">
        <s:f t="shared" si="2"/>
        <s:v/>
      </s:c>
      <s:c r="J444" s="78"/>
      <s:c r="K444" s="81"/>
      <s:c r="L444" s="78"/>
      <s:c r="M444" s="78"/>
      <s:c r="N444" s="78"/>
      <s:c r="O444" s="83"/>
      <s:c r="P444" s="84"/>
      <s:c r="Q444" s="84"/>
      <s:c r="R444" s="77" t="str">
        <s:f t="shared" si="3"/>
        <s:v/>
      </s:c>
      <s:c r="S444" s="85" t="str">
        <s:f t="shared" si="4"/>
        <s:v/>
      </s:c>
      <s:c r="T444" s="85" t="str">
        <s:f t="shared" si="5"/>
        <s:v/>
      </s:c>
      <s:c r="U444" s="85" t="str">
        <s:f>IF(OR(B444="",G444=""),"",ROUND(MAX(0,MIN(100,(G444-IF(J444="",'04_Настройки'!$B$14,J444))/(100-IF(J444="",'04_Настройки'!$B$14,J444))*100)),1))</s:f>
        <s:v/>
      </s:c>
      <s:c r="V444" s="85" t="str">
        <s:f t="shared" si="6"/>
        <s:v/>
      </s:c>
      <s:c r="W444" s="88" t="str">
        <s:f t="shared" si="7"/>
        <s:v/>
      </s:c>
      <s:c r="X444" s="85" t="str">
        <s:f>IF(B444="","",IF(W444&lt;'04_Настройки'!$B$26,"",ROUND((IF(ISBLANK(T444),0,T444*'04_Настройки'!$B$16)+IF(ISBLANK(U444),0,U444*'04_Настройки'!$B$17)+IF(ISBLANK(V444),0,V444*'04_Настройки'!$B$18)+IF(ISBLANK(M444),0,M444/5*100*'04_Настройки'!$B$19)+IF(ISBLANK(N444),0,N444/5*100*'04_Настройки'!$B$20))/(IF(ISBLANK(T444),0,'04_Настройки'!$B$16)+IF(ISBLANK(U444),0,'04_Настройки'!$B$17)+IF(ISBLANK(V444),0,'04_Настройки'!$B$18)+IF(ISBLANK(M444),0,'04_Настройки'!$B$19)+IF(ISBLANK(N444),0,'04_Настройки'!$B$20)),1)))</s:f>
        <s:v/>
      </s:c>
      <s:c r="Y444" s="77" t="str">
        <s:f>IF(B444="","",IF(ISBLANK(X444),"Недостаточно данных",IF(X444&gt;='04_Настройки'!$B$24,"Высокий",IF(X444&gt;='04_Настройки'!$B$25,"Средний","Низкий"))))</s:f>
        <s:v/>
      </s:c>
      <s:c r="Z444" s="80">
        <s:f t="shared" si="8"/>
        <s:v>434</s:v>
      </s:c>
      <s:c r="AA444" s="93" t="str">
        <s:f>IF(B444="","",IF(S444&gt;1,"Проверить и объединить дубли",IF(W444&lt;'04_Настройки'!$B$26,"Дополнить исходные данные",IF(AND(M444&lt;&gt;"",M444&lt;=2),"Проверить соответствие запросу и бизнесу",IF(AND(G444&lt;&gt;"",G444&lt;=IF(J444="",'04_Настройки'!$B$14,J444)),"Удерживать позицию и обновлять контент",IF(Y444="Высокий",IF(O444="","Создать или назначить посадочную страницу","Оптимизировать страницу и усилить содержание"),IF(Y444="Средний","Включить в контент-план","Наблюдать или отложить")))))))</s:f>
        <s:v/>
      </s:c>
    </s:row>
    <s:row r="445" ht="22.5" customHeight="1">
      <s:c r="A445" s="70" t="str">
        <s:f t="shared" si="1"/>
        <s:v/>
      </s:c>
      <s:c r="B445" s="71"/>
      <s:c r="C445" s="71"/>
      <s:c r="D445" s="71"/>
      <s:c r="E445" s="95"/>
      <s:c r="F445" s="77" t="str">
        <s:f>IF(ISBLANK(E445),"",IF(E445&gt;='04_Настройки'!$B$11,"ВЧ",IF(E445&gt;='04_Настройки'!$B$12,"СЧ","НЧ")))</s:f>
      </s:c>
      <s:c r="G445" s="78"/>
      <s:c r="H445" s="78"/>
      <s:c r="I445" s="80" t="str">
        <s:f t="shared" si="2"/>
        <s:v/>
      </s:c>
      <s:c r="J445" s="78"/>
      <s:c r="K445" s="81"/>
      <s:c r="L445" s="78"/>
      <s:c r="M445" s="78"/>
      <s:c r="N445" s="78"/>
      <s:c r="O445" s="83"/>
      <s:c r="P445" s="84"/>
      <s:c r="Q445" s="84"/>
      <s:c r="R445" s="77" t="str">
        <s:f t="shared" si="3"/>
        <s:v/>
      </s:c>
      <s:c r="S445" s="85" t="str">
        <s:f t="shared" si="4"/>
        <s:v/>
      </s:c>
      <s:c r="T445" s="85" t="str">
        <s:f t="shared" si="5"/>
        <s:v/>
      </s:c>
      <s:c r="U445" s="85" t="str">
        <s:f>IF(OR(B445="",G445=""),"",ROUND(MAX(0,MIN(100,(G445-IF(J445="",'04_Настройки'!$B$14,J445))/(100-IF(J445="",'04_Настройки'!$B$14,J445))*100)),1))</s:f>
        <s:v/>
      </s:c>
      <s:c r="V445" s="85" t="str">
        <s:f t="shared" si="6"/>
        <s:v/>
      </s:c>
      <s:c r="W445" s="88" t="str">
        <s:f t="shared" si="7"/>
        <s:v/>
      </s:c>
      <s:c r="X445" s="85" t="str">
        <s:f>IF(B445="","",IF(W445&lt;'04_Настройки'!$B$26,"",ROUND((IF(ISBLANK(T445),0,T445*'04_Настройки'!$B$16)+IF(ISBLANK(U445),0,U445*'04_Настройки'!$B$17)+IF(ISBLANK(V445),0,V445*'04_Настройки'!$B$18)+IF(ISBLANK(M445),0,M445/5*100*'04_Настройки'!$B$19)+IF(ISBLANK(N445),0,N445/5*100*'04_Настройки'!$B$20))/(IF(ISBLANK(T445),0,'04_Настройки'!$B$16)+IF(ISBLANK(U445),0,'04_Настройки'!$B$17)+IF(ISBLANK(V445),0,'04_Настройки'!$B$18)+IF(ISBLANK(M445),0,'04_Настройки'!$B$19)+IF(ISBLANK(N445),0,'04_Настройки'!$B$20)),1)))</s:f>
        <s:v/>
      </s:c>
      <s:c r="Y445" s="77" t="str">
        <s:f>IF(B445="","",IF(ISBLANK(X445),"Недостаточно данных",IF(X445&gt;='04_Настройки'!$B$24,"Высокий",IF(X445&gt;='04_Настройки'!$B$25,"Средний","Низкий"))))</s:f>
        <s:v/>
      </s:c>
      <s:c r="Z445" s="80">
        <s:f t="shared" si="8"/>
        <s:v>435</s:v>
      </s:c>
      <s:c r="AA445" s="93" t="str">
        <s:f>IF(B445="","",IF(S445&gt;1,"Проверить и объединить дубли",IF(W445&lt;'04_Настройки'!$B$26,"Дополнить исходные данные",IF(AND(M445&lt;&gt;"",M445&lt;=2),"Проверить соответствие запросу и бизнесу",IF(AND(G445&lt;&gt;"",G445&lt;=IF(J445="",'04_Настройки'!$B$14,J445)),"Удерживать позицию и обновлять контент",IF(Y445="Высокий",IF(O445="","Создать или назначить посадочную страницу","Оптимизировать страницу и усилить содержание"),IF(Y445="Средний","Включить в контент-план","Наблюдать или отложить")))))))</s:f>
        <s:v/>
      </s:c>
    </s:row>
    <s:row r="446" ht="22.5" customHeight="1">
      <s:c r="A446" s="70" t="str">
        <s:f t="shared" si="1"/>
        <s:v/>
      </s:c>
      <s:c r="B446" s="71"/>
      <s:c r="C446" s="71"/>
      <s:c r="D446" s="71"/>
      <s:c r="E446" s="95"/>
      <s:c r="F446" s="77" t="str">
        <s:f>IF(ISBLANK(E446),"",IF(E446&gt;='04_Настройки'!$B$11,"ВЧ",IF(E446&gt;='04_Настройки'!$B$12,"СЧ","НЧ")))</s:f>
      </s:c>
      <s:c r="G446" s="78"/>
      <s:c r="H446" s="78"/>
      <s:c r="I446" s="80" t="str">
        <s:f t="shared" si="2"/>
        <s:v/>
      </s:c>
      <s:c r="J446" s="78"/>
      <s:c r="K446" s="81"/>
      <s:c r="L446" s="78"/>
      <s:c r="M446" s="78"/>
      <s:c r="N446" s="78"/>
      <s:c r="O446" s="83"/>
      <s:c r="P446" s="84"/>
      <s:c r="Q446" s="84"/>
      <s:c r="R446" s="77" t="str">
        <s:f t="shared" si="3"/>
        <s:v/>
      </s:c>
      <s:c r="S446" s="85" t="str">
        <s:f t="shared" si="4"/>
        <s:v/>
      </s:c>
      <s:c r="T446" s="85" t="str">
        <s:f t="shared" si="5"/>
        <s:v/>
      </s:c>
      <s:c r="U446" s="85" t="str">
        <s:f>IF(OR(B446="",G446=""),"",ROUND(MAX(0,MIN(100,(G446-IF(J446="",'04_Настройки'!$B$14,J446))/(100-IF(J446="",'04_Настройки'!$B$14,J446))*100)),1))</s:f>
        <s:v/>
      </s:c>
      <s:c r="V446" s="85" t="str">
        <s:f t="shared" si="6"/>
        <s:v/>
      </s:c>
      <s:c r="W446" s="88" t="str">
        <s:f t="shared" si="7"/>
        <s:v/>
      </s:c>
      <s:c r="X446" s="85" t="str">
        <s:f>IF(B446="","",IF(W446&lt;'04_Настройки'!$B$26,"",ROUND((IF(ISBLANK(T446),0,T446*'04_Настройки'!$B$16)+IF(ISBLANK(U446),0,U446*'04_Настройки'!$B$17)+IF(ISBLANK(V446),0,V446*'04_Настройки'!$B$18)+IF(ISBLANK(M446),0,M446/5*100*'04_Настройки'!$B$19)+IF(ISBLANK(N446),0,N446/5*100*'04_Настройки'!$B$20))/(IF(ISBLANK(T446),0,'04_Настройки'!$B$16)+IF(ISBLANK(U446),0,'04_Настройки'!$B$17)+IF(ISBLANK(V446),0,'04_Настройки'!$B$18)+IF(ISBLANK(M446),0,'04_Настройки'!$B$19)+IF(ISBLANK(N446),0,'04_Настройки'!$B$20)),1)))</s:f>
        <s:v/>
      </s:c>
      <s:c r="Y446" s="77" t="str">
        <s:f>IF(B446="","",IF(ISBLANK(X446),"Недостаточно данных",IF(X446&gt;='04_Настройки'!$B$24,"Высокий",IF(X446&gt;='04_Настройки'!$B$25,"Средний","Низкий"))))</s:f>
        <s:v/>
      </s:c>
      <s:c r="Z446" s="80">
        <s:f t="shared" si="8"/>
        <s:v>436</s:v>
      </s:c>
      <s:c r="AA446" s="93" t="str">
        <s:f>IF(B446="","",IF(S446&gt;1,"Проверить и объединить дубли",IF(W446&lt;'04_Настройки'!$B$26,"Дополнить исходные данные",IF(AND(M446&lt;&gt;"",M446&lt;=2),"Проверить соответствие запросу и бизнесу",IF(AND(G446&lt;&gt;"",G446&lt;=IF(J446="",'04_Настройки'!$B$14,J446)),"Удерживать позицию и обновлять контент",IF(Y446="Высокий",IF(O446="","Создать или назначить посадочную страницу","Оптимизировать страницу и усилить содержание"),IF(Y446="Средний","Включить в контент-план","Наблюдать или отложить")))))))</s:f>
        <s:v/>
      </s:c>
    </s:row>
    <s:row r="447" ht="22.5" customHeight="1">
      <s:c r="A447" s="70" t="str">
        <s:f t="shared" si="1"/>
        <s:v/>
      </s:c>
      <s:c r="B447" s="71"/>
      <s:c r="C447" s="71"/>
      <s:c r="D447" s="71"/>
      <s:c r="E447" s="95"/>
      <s:c r="F447" s="77" t="str">
        <s:f>IF(ISBLANK(E447),"",IF(E447&gt;='04_Настройки'!$B$11,"ВЧ",IF(E447&gt;='04_Настройки'!$B$12,"СЧ","НЧ")))</s:f>
      </s:c>
      <s:c r="G447" s="78"/>
      <s:c r="H447" s="78"/>
      <s:c r="I447" s="80" t="str">
        <s:f t="shared" si="2"/>
        <s:v/>
      </s:c>
      <s:c r="J447" s="78"/>
      <s:c r="K447" s="81"/>
      <s:c r="L447" s="78"/>
      <s:c r="M447" s="78"/>
      <s:c r="N447" s="78"/>
      <s:c r="O447" s="83"/>
      <s:c r="P447" s="84"/>
      <s:c r="Q447" s="84"/>
      <s:c r="R447" s="77" t="str">
        <s:f t="shared" si="3"/>
        <s:v/>
      </s:c>
      <s:c r="S447" s="85" t="str">
        <s:f t="shared" si="4"/>
        <s:v/>
      </s:c>
      <s:c r="T447" s="85" t="str">
        <s:f t="shared" si="5"/>
        <s:v/>
      </s:c>
      <s:c r="U447" s="85" t="str">
        <s:f>IF(OR(B447="",G447=""),"",ROUND(MAX(0,MIN(100,(G447-IF(J447="",'04_Настройки'!$B$14,J447))/(100-IF(J447="",'04_Настройки'!$B$14,J447))*100)),1))</s:f>
        <s:v/>
      </s:c>
      <s:c r="V447" s="85" t="str">
        <s:f t="shared" si="6"/>
        <s:v/>
      </s:c>
      <s:c r="W447" s="88" t="str">
        <s:f t="shared" si="7"/>
        <s:v/>
      </s:c>
      <s:c r="X447" s="85" t="str">
        <s:f>IF(B447="","",IF(W447&lt;'04_Настройки'!$B$26,"",ROUND((IF(ISBLANK(T447),0,T447*'04_Настройки'!$B$16)+IF(ISBLANK(U447),0,U447*'04_Настройки'!$B$17)+IF(ISBLANK(V447),0,V447*'04_Настройки'!$B$18)+IF(ISBLANK(M447),0,M447/5*100*'04_Настройки'!$B$19)+IF(ISBLANK(N447),0,N447/5*100*'04_Настройки'!$B$20))/(IF(ISBLANK(T447),0,'04_Настройки'!$B$16)+IF(ISBLANK(U447),0,'04_Настройки'!$B$17)+IF(ISBLANK(V447),0,'04_Настройки'!$B$18)+IF(ISBLANK(M447),0,'04_Настройки'!$B$19)+IF(ISBLANK(N447),0,'04_Настройки'!$B$20)),1)))</s:f>
        <s:v/>
      </s:c>
      <s:c r="Y447" s="77" t="str">
        <s:f>IF(B447="","",IF(ISBLANK(X447),"Недостаточно данных",IF(X447&gt;='04_Настройки'!$B$24,"Высокий",IF(X447&gt;='04_Настройки'!$B$25,"Средний","Низкий"))))</s:f>
        <s:v/>
      </s:c>
      <s:c r="Z447" s="80">
        <s:f t="shared" si="8"/>
        <s:v>437</s:v>
      </s:c>
      <s:c r="AA447" s="93" t="str">
        <s:f>IF(B447="","",IF(S447&gt;1,"Проверить и объединить дубли",IF(W447&lt;'04_Настройки'!$B$26,"Дополнить исходные данные",IF(AND(M447&lt;&gt;"",M447&lt;=2),"Проверить соответствие запросу и бизнесу",IF(AND(G447&lt;&gt;"",G447&lt;=IF(J447="",'04_Настройки'!$B$14,J447)),"Удерживать позицию и обновлять контент",IF(Y447="Высокий",IF(O447="","Создать или назначить посадочную страницу","Оптимизировать страницу и усилить содержание"),IF(Y447="Средний","Включить в контент-план","Наблюдать или отложить")))))))</s:f>
        <s:v/>
      </s:c>
    </s:row>
    <s:row r="448" ht="22.5" customHeight="1">
      <s:c r="A448" s="70" t="str">
        <s:f t="shared" si="1"/>
        <s:v/>
      </s:c>
      <s:c r="B448" s="71"/>
      <s:c r="C448" s="71"/>
      <s:c r="D448" s="71"/>
      <s:c r="E448" s="95"/>
      <s:c r="F448" s="77" t="str">
        <s:f>IF(ISBLANK(E448),"",IF(E448&gt;='04_Настройки'!$B$11,"ВЧ",IF(E448&gt;='04_Настройки'!$B$12,"СЧ","НЧ")))</s:f>
      </s:c>
      <s:c r="G448" s="78"/>
      <s:c r="H448" s="78"/>
      <s:c r="I448" s="80" t="str">
        <s:f t="shared" si="2"/>
        <s:v/>
      </s:c>
      <s:c r="J448" s="78"/>
      <s:c r="K448" s="81"/>
      <s:c r="L448" s="78"/>
      <s:c r="M448" s="78"/>
      <s:c r="N448" s="78"/>
      <s:c r="O448" s="83"/>
      <s:c r="P448" s="84"/>
      <s:c r="Q448" s="84"/>
      <s:c r="R448" s="77" t="str">
        <s:f t="shared" si="3"/>
        <s:v/>
      </s:c>
      <s:c r="S448" s="85" t="str">
        <s:f t="shared" si="4"/>
        <s:v/>
      </s:c>
      <s:c r="T448" s="85" t="str">
        <s:f t="shared" si="5"/>
        <s:v/>
      </s:c>
      <s:c r="U448" s="85" t="str">
        <s:f>IF(OR(B448="",G448=""),"",ROUND(MAX(0,MIN(100,(G448-IF(J448="",'04_Настройки'!$B$14,J448))/(100-IF(J448="",'04_Настройки'!$B$14,J448))*100)),1))</s:f>
        <s:v/>
      </s:c>
      <s:c r="V448" s="85" t="str">
        <s:f t="shared" si="6"/>
        <s:v/>
      </s:c>
      <s:c r="W448" s="88" t="str">
        <s:f t="shared" si="7"/>
        <s:v/>
      </s:c>
      <s:c r="X448" s="85" t="str">
        <s:f>IF(B448="","",IF(W448&lt;'04_Настройки'!$B$26,"",ROUND((IF(ISBLANK(T448),0,T448*'04_Настройки'!$B$16)+IF(ISBLANK(U448),0,U448*'04_Настройки'!$B$17)+IF(ISBLANK(V448),0,V448*'04_Настройки'!$B$18)+IF(ISBLANK(M448),0,M448/5*100*'04_Настройки'!$B$19)+IF(ISBLANK(N448),0,N448/5*100*'04_Настройки'!$B$20))/(IF(ISBLANK(T448),0,'04_Настройки'!$B$16)+IF(ISBLANK(U448),0,'04_Настройки'!$B$17)+IF(ISBLANK(V448),0,'04_Настройки'!$B$18)+IF(ISBLANK(M448),0,'04_Настройки'!$B$19)+IF(ISBLANK(N448),0,'04_Настройки'!$B$20)),1)))</s:f>
        <s:v/>
      </s:c>
      <s:c r="Y448" s="77" t="str">
        <s:f>IF(B448="","",IF(ISBLANK(X448),"Недостаточно данных",IF(X448&gt;='04_Настройки'!$B$24,"Высокий",IF(X448&gt;='04_Настройки'!$B$25,"Средний","Низкий"))))</s:f>
        <s:v/>
      </s:c>
      <s:c r="Z448" s="80">
        <s:f t="shared" si="8"/>
        <s:v>438</s:v>
      </s:c>
      <s:c r="AA448" s="93" t="str">
        <s:f>IF(B448="","",IF(S448&gt;1,"Проверить и объединить дубли",IF(W448&lt;'04_Настройки'!$B$26,"Дополнить исходные данные",IF(AND(M448&lt;&gt;"",M448&lt;=2),"Проверить соответствие запросу и бизнесу",IF(AND(G448&lt;&gt;"",G448&lt;=IF(J448="",'04_Настройки'!$B$14,J448)),"Удерживать позицию и обновлять контент",IF(Y448="Высокий",IF(O448="","Создать или назначить посадочную страницу","Оптимизировать страницу и усилить содержание"),IF(Y448="Средний","Включить в контент-план","Наблюдать или отложить")))))))</s:f>
        <s:v/>
      </s:c>
    </s:row>
    <s:row r="449" ht="22.5" customHeight="1">
      <s:c r="A449" s="70" t="str">
        <s:f t="shared" si="1"/>
        <s:v/>
      </s:c>
      <s:c r="B449" s="71"/>
      <s:c r="C449" s="71"/>
      <s:c r="D449" s="71"/>
      <s:c r="E449" s="95"/>
      <s:c r="F449" s="77" t="str">
        <s:f>IF(ISBLANK(E449),"",IF(E449&gt;='04_Настройки'!$B$11,"ВЧ",IF(E449&gt;='04_Настройки'!$B$12,"СЧ","НЧ")))</s:f>
      </s:c>
      <s:c r="G449" s="78"/>
      <s:c r="H449" s="78"/>
      <s:c r="I449" s="80" t="str">
        <s:f t="shared" si="2"/>
        <s:v/>
      </s:c>
      <s:c r="J449" s="78"/>
      <s:c r="K449" s="81"/>
      <s:c r="L449" s="78"/>
      <s:c r="M449" s="78"/>
      <s:c r="N449" s="78"/>
      <s:c r="O449" s="83"/>
      <s:c r="P449" s="84"/>
      <s:c r="Q449" s="84"/>
      <s:c r="R449" s="77" t="str">
        <s:f t="shared" si="3"/>
        <s:v/>
      </s:c>
      <s:c r="S449" s="85" t="str">
        <s:f t="shared" si="4"/>
        <s:v/>
      </s:c>
      <s:c r="T449" s="85" t="str">
        <s:f t="shared" si="5"/>
        <s:v/>
      </s:c>
      <s:c r="U449" s="85" t="str">
        <s:f>IF(OR(B449="",G449=""),"",ROUND(MAX(0,MIN(100,(G449-IF(J449="",'04_Настройки'!$B$14,J449))/(100-IF(J449="",'04_Настройки'!$B$14,J449))*100)),1))</s:f>
        <s:v/>
      </s:c>
      <s:c r="V449" s="85" t="str">
        <s:f t="shared" si="6"/>
        <s:v/>
      </s:c>
      <s:c r="W449" s="88" t="str">
        <s:f t="shared" si="7"/>
        <s:v/>
      </s:c>
      <s:c r="X449" s="85" t="str">
        <s:f>IF(B449="","",IF(W449&lt;'04_Настройки'!$B$26,"",ROUND((IF(ISBLANK(T449),0,T449*'04_Настройки'!$B$16)+IF(ISBLANK(U449),0,U449*'04_Настройки'!$B$17)+IF(ISBLANK(V449),0,V449*'04_Настройки'!$B$18)+IF(ISBLANK(M449),0,M449/5*100*'04_Настройки'!$B$19)+IF(ISBLANK(N449),0,N449/5*100*'04_Настройки'!$B$20))/(IF(ISBLANK(T449),0,'04_Настройки'!$B$16)+IF(ISBLANK(U449),0,'04_Настройки'!$B$17)+IF(ISBLANK(V449),0,'04_Настройки'!$B$18)+IF(ISBLANK(M449),0,'04_Настройки'!$B$19)+IF(ISBLANK(N449),0,'04_Настройки'!$B$20)),1)))</s:f>
        <s:v/>
      </s:c>
      <s:c r="Y449" s="77" t="str">
        <s:f>IF(B449="","",IF(ISBLANK(X449),"Недостаточно данных",IF(X449&gt;='04_Настройки'!$B$24,"Высокий",IF(X449&gt;='04_Настройки'!$B$25,"Средний","Низкий"))))</s:f>
        <s:v/>
      </s:c>
      <s:c r="Z449" s="80">
        <s:f t="shared" si="8"/>
        <s:v>439</s:v>
      </s:c>
      <s:c r="AA449" s="93" t="str">
        <s:f>IF(B449="","",IF(S449&gt;1,"Проверить и объединить дубли",IF(W449&lt;'04_Настройки'!$B$26,"Дополнить исходные данные",IF(AND(M449&lt;&gt;"",M449&lt;=2),"Проверить соответствие запросу и бизнесу",IF(AND(G449&lt;&gt;"",G449&lt;=IF(J449="",'04_Настройки'!$B$14,J449)),"Удерживать позицию и обновлять контент",IF(Y449="Высокий",IF(O449="","Создать или назначить посадочную страницу","Оптимизировать страницу и усилить содержание"),IF(Y449="Средний","Включить в контент-план","Наблюдать или отложить")))))))</s:f>
        <s:v/>
      </s:c>
    </s:row>
    <s:row r="450" ht="22.5" customHeight="1">
      <s:c r="A450" s="70" t="str">
        <s:f t="shared" si="1"/>
        <s:v/>
      </s:c>
      <s:c r="B450" s="71"/>
      <s:c r="C450" s="71"/>
      <s:c r="D450" s="71"/>
      <s:c r="E450" s="95"/>
      <s:c r="F450" s="77" t="str">
        <s:f>IF(ISBLANK(E450),"",IF(E450&gt;='04_Настройки'!$B$11,"ВЧ",IF(E450&gt;='04_Настройки'!$B$12,"СЧ","НЧ")))</s:f>
      </s:c>
      <s:c r="G450" s="78"/>
      <s:c r="H450" s="78"/>
      <s:c r="I450" s="80" t="str">
        <s:f t="shared" si="2"/>
        <s:v/>
      </s:c>
      <s:c r="J450" s="78"/>
      <s:c r="K450" s="81"/>
      <s:c r="L450" s="78"/>
      <s:c r="M450" s="78"/>
      <s:c r="N450" s="78"/>
      <s:c r="O450" s="83"/>
      <s:c r="P450" s="84"/>
      <s:c r="Q450" s="84"/>
      <s:c r="R450" s="77" t="str">
        <s:f t="shared" si="3"/>
        <s:v/>
      </s:c>
      <s:c r="S450" s="85" t="str">
        <s:f t="shared" si="4"/>
        <s:v/>
      </s:c>
      <s:c r="T450" s="85" t="str">
        <s:f t="shared" si="5"/>
        <s:v/>
      </s:c>
      <s:c r="U450" s="85" t="str">
        <s:f>IF(OR(B450="",G450=""),"",ROUND(MAX(0,MIN(100,(G450-IF(J450="",'04_Настройки'!$B$14,J450))/(100-IF(J450="",'04_Настройки'!$B$14,J450))*100)),1))</s:f>
        <s:v/>
      </s:c>
      <s:c r="V450" s="85" t="str">
        <s:f t="shared" si="6"/>
        <s:v/>
      </s:c>
      <s:c r="W450" s="88" t="str">
        <s:f t="shared" si="7"/>
        <s:v/>
      </s:c>
      <s:c r="X450" s="85" t="str">
        <s:f>IF(B450="","",IF(W450&lt;'04_Настройки'!$B$26,"",ROUND((IF(ISBLANK(T450),0,T450*'04_Настройки'!$B$16)+IF(ISBLANK(U450),0,U450*'04_Настройки'!$B$17)+IF(ISBLANK(V450),0,V450*'04_Настройки'!$B$18)+IF(ISBLANK(M450),0,M450/5*100*'04_Настройки'!$B$19)+IF(ISBLANK(N450),0,N450/5*100*'04_Настройки'!$B$20))/(IF(ISBLANK(T450),0,'04_Настройки'!$B$16)+IF(ISBLANK(U450),0,'04_Настройки'!$B$17)+IF(ISBLANK(V450),0,'04_Настройки'!$B$18)+IF(ISBLANK(M450),0,'04_Настройки'!$B$19)+IF(ISBLANK(N450),0,'04_Настройки'!$B$20)),1)))</s:f>
        <s:v/>
      </s:c>
      <s:c r="Y450" s="77" t="str">
        <s:f>IF(B450="","",IF(ISBLANK(X450),"Недостаточно данных",IF(X450&gt;='04_Настройки'!$B$24,"Высокий",IF(X450&gt;='04_Настройки'!$B$25,"Средний","Низкий"))))</s:f>
        <s:v/>
      </s:c>
      <s:c r="Z450" s="80">
        <s:f t="shared" si="8"/>
        <s:v>440</s:v>
      </s:c>
      <s:c r="AA450" s="93" t="str">
        <s:f>IF(B450="","",IF(S450&gt;1,"Проверить и объединить дубли",IF(W450&lt;'04_Настройки'!$B$26,"Дополнить исходные данные",IF(AND(M450&lt;&gt;"",M450&lt;=2),"Проверить соответствие запросу и бизнесу",IF(AND(G450&lt;&gt;"",G450&lt;=IF(J450="",'04_Настройки'!$B$14,J450)),"Удерживать позицию и обновлять контент",IF(Y450="Высокий",IF(O450="","Создать или назначить посадочную страницу","Оптимизировать страницу и усилить содержание"),IF(Y450="Средний","Включить в контент-план","Наблюдать или отложить")))))))</s:f>
        <s:v/>
      </s:c>
    </s:row>
    <s:row r="451" ht="22.5" customHeight="1">
      <s:c r="A451" s="70" t="str">
        <s:f t="shared" si="1"/>
        <s:v/>
      </s:c>
      <s:c r="B451" s="71"/>
      <s:c r="C451" s="71"/>
      <s:c r="D451" s="71"/>
      <s:c r="E451" s="95"/>
      <s:c r="F451" s="77" t="str">
        <s:f>IF(ISBLANK(E451),"",IF(E451&gt;='04_Настройки'!$B$11,"ВЧ",IF(E451&gt;='04_Настройки'!$B$12,"СЧ","НЧ")))</s:f>
      </s:c>
      <s:c r="G451" s="78"/>
      <s:c r="H451" s="78"/>
      <s:c r="I451" s="80" t="str">
        <s:f t="shared" si="2"/>
        <s:v/>
      </s:c>
      <s:c r="J451" s="78"/>
      <s:c r="K451" s="81"/>
      <s:c r="L451" s="78"/>
      <s:c r="M451" s="78"/>
      <s:c r="N451" s="78"/>
      <s:c r="O451" s="83"/>
      <s:c r="P451" s="84"/>
      <s:c r="Q451" s="84"/>
      <s:c r="R451" s="77" t="str">
        <s:f t="shared" si="3"/>
        <s:v/>
      </s:c>
      <s:c r="S451" s="85" t="str">
        <s:f t="shared" si="4"/>
        <s:v/>
      </s:c>
      <s:c r="T451" s="85" t="str">
        <s:f t="shared" si="5"/>
        <s:v/>
      </s:c>
      <s:c r="U451" s="85" t="str">
        <s:f>IF(OR(B451="",G451=""),"",ROUND(MAX(0,MIN(100,(G451-IF(J451="",'04_Настройки'!$B$14,J451))/(100-IF(J451="",'04_Настройки'!$B$14,J451))*100)),1))</s:f>
        <s:v/>
      </s:c>
      <s:c r="V451" s="85" t="str">
        <s:f t="shared" si="6"/>
        <s:v/>
      </s:c>
      <s:c r="W451" s="88" t="str">
        <s:f t="shared" si="7"/>
        <s:v/>
      </s:c>
      <s:c r="X451" s="85" t="str">
        <s:f>IF(B451="","",IF(W451&lt;'04_Настройки'!$B$26,"",ROUND((IF(ISBLANK(T451),0,T451*'04_Настройки'!$B$16)+IF(ISBLANK(U451),0,U451*'04_Настройки'!$B$17)+IF(ISBLANK(V451),0,V451*'04_Настройки'!$B$18)+IF(ISBLANK(M451),0,M451/5*100*'04_Настройки'!$B$19)+IF(ISBLANK(N451),0,N451/5*100*'04_Настройки'!$B$20))/(IF(ISBLANK(T451),0,'04_Настройки'!$B$16)+IF(ISBLANK(U451),0,'04_Настройки'!$B$17)+IF(ISBLANK(V451),0,'04_Настройки'!$B$18)+IF(ISBLANK(M451),0,'04_Настройки'!$B$19)+IF(ISBLANK(N451),0,'04_Настройки'!$B$20)),1)))</s:f>
        <s:v/>
      </s:c>
      <s:c r="Y451" s="77" t="str">
        <s:f>IF(B451="","",IF(ISBLANK(X451),"Недостаточно данных",IF(X451&gt;='04_Настройки'!$B$24,"Высокий",IF(X451&gt;='04_Настройки'!$B$25,"Средний","Низкий"))))</s:f>
        <s:v/>
      </s:c>
      <s:c r="Z451" s="80">
        <s:f t="shared" si="8"/>
        <s:v>441</s:v>
      </s:c>
      <s:c r="AA451" s="93" t="str">
        <s:f>IF(B451="","",IF(S451&gt;1,"Проверить и объединить дубли",IF(W451&lt;'04_Настройки'!$B$26,"Дополнить исходные данные",IF(AND(M451&lt;&gt;"",M451&lt;=2),"Проверить соответствие запросу и бизнесу",IF(AND(G451&lt;&gt;"",G451&lt;=IF(J451="",'04_Настройки'!$B$14,J451)),"Удерживать позицию и обновлять контент",IF(Y451="Высокий",IF(O451="","Создать или назначить посадочную страницу","Оптимизировать страницу и усилить содержание"),IF(Y451="Средний","Включить в контент-план","Наблюдать или отложить")))))))</s:f>
        <s:v/>
      </s:c>
    </s:row>
    <s:row r="452" ht="22.5" customHeight="1">
      <s:c r="A452" s="70" t="str">
        <s:f t="shared" si="1"/>
        <s:v/>
      </s:c>
      <s:c r="B452" s="71"/>
      <s:c r="C452" s="71"/>
      <s:c r="D452" s="71"/>
      <s:c r="E452" s="95"/>
      <s:c r="F452" s="77" t="str">
        <s:f>IF(ISBLANK(E452),"",IF(E452&gt;='04_Настройки'!$B$11,"ВЧ",IF(E452&gt;='04_Настройки'!$B$12,"СЧ","НЧ")))</s:f>
      </s:c>
      <s:c r="G452" s="78"/>
      <s:c r="H452" s="78"/>
      <s:c r="I452" s="80" t="str">
        <s:f t="shared" si="2"/>
        <s:v/>
      </s:c>
      <s:c r="J452" s="78"/>
      <s:c r="K452" s="81"/>
      <s:c r="L452" s="78"/>
      <s:c r="M452" s="78"/>
      <s:c r="N452" s="78"/>
      <s:c r="O452" s="83"/>
      <s:c r="P452" s="84"/>
      <s:c r="Q452" s="84"/>
      <s:c r="R452" s="77" t="str">
        <s:f t="shared" si="3"/>
        <s:v/>
      </s:c>
      <s:c r="S452" s="85" t="str">
        <s:f t="shared" si="4"/>
        <s:v/>
      </s:c>
      <s:c r="T452" s="85" t="str">
        <s:f t="shared" si="5"/>
        <s:v/>
      </s:c>
      <s:c r="U452" s="85" t="str">
        <s:f>IF(OR(B452="",G452=""),"",ROUND(MAX(0,MIN(100,(G452-IF(J452="",'04_Настройки'!$B$14,J452))/(100-IF(J452="",'04_Настройки'!$B$14,J452))*100)),1))</s:f>
        <s:v/>
      </s:c>
      <s:c r="V452" s="85" t="str">
        <s:f t="shared" si="6"/>
        <s:v/>
      </s:c>
      <s:c r="W452" s="88" t="str">
        <s:f t="shared" si="7"/>
        <s:v/>
      </s:c>
      <s:c r="X452" s="85" t="str">
        <s:f>IF(B452="","",IF(W452&lt;'04_Настройки'!$B$26,"",ROUND((IF(ISBLANK(T452),0,T452*'04_Настройки'!$B$16)+IF(ISBLANK(U452),0,U452*'04_Настройки'!$B$17)+IF(ISBLANK(V452),0,V452*'04_Настройки'!$B$18)+IF(ISBLANK(M452),0,M452/5*100*'04_Настройки'!$B$19)+IF(ISBLANK(N452),0,N452/5*100*'04_Настройки'!$B$20))/(IF(ISBLANK(T452),0,'04_Настройки'!$B$16)+IF(ISBLANK(U452),0,'04_Настройки'!$B$17)+IF(ISBLANK(V452),0,'04_Настройки'!$B$18)+IF(ISBLANK(M452),0,'04_Настройки'!$B$19)+IF(ISBLANK(N452),0,'04_Настройки'!$B$20)),1)))</s:f>
        <s:v/>
      </s:c>
      <s:c r="Y452" s="77" t="str">
        <s:f>IF(B452="","",IF(ISBLANK(X452),"Недостаточно данных",IF(X452&gt;='04_Настройки'!$B$24,"Высокий",IF(X452&gt;='04_Настройки'!$B$25,"Средний","Низкий"))))</s:f>
        <s:v/>
      </s:c>
      <s:c r="Z452" s="80">
        <s:f t="shared" si="8"/>
        <s:v>442</s:v>
      </s:c>
      <s:c r="AA452" s="93" t="str">
        <s:f>IF(B452="","",IF(S452&gt;1,"Проверить и объединить дубли",IF(W452&lt;'04_Настройки'!$B$26,"Дополнить исходные данные",IF(AND(M452&lt;&gt;"",M452&lt;=2),"Проверить соответствие запросу и бизнесу",IF(AND(G452&lt;&gt;"",G452&lt;=IF(J452="",'04_Настройки'!$B$14,J452)),"Удерживать позицию и обновлять контент",IF(Y452="Высокий",IF(O452="","Создать или назначить посадочную страницу","Оптимизировать страницу и усилить содержание"),IF(Y452="Средний","Включить в контент-план","Наблюдать или отложить")))))))</s:f>
        <s:v/>
      </s:c>
    </s:row>
    <s:row r="453" ht="22.5" customHeight="1">
      <s:c r="A453" s="70" t="str">
        <s:f t="shared" si="1"/>
        <s:v/>
      </s:c>
      <s:c r="B453" s="71"/>
      <s:c r="C453" s="71"/>
      <s:c r="D453" s="71"/>
      <s:c r="E453" s="95"/>
      <s:c r="F453" s="77" t="str">
        <s:f>IF(ISBLANK(E453),"",IF(E453&gt;='04_Настройки'!$B$11,"ВЧ",IF(E453&gt;='04_Настройки'!$B$12,"СЧ","НЧ")))</s:f>
      </s:c>
      <s:c r="G453" s="78"/>
      <s:c r="H453" s="78"/>
      <s:c r="I453" s="80" t="str">
        <s:f t="shared" si="2"/>
        <s:v/>
      </s:c>
      <s:c r="J453" s="78"/>
      <s:c r="K453" s="81"/>
      <s:c r="L453" s="78"/>
      <s:c r="M453" s="78"/>
      <s:c r="N453" s="78"/>
      <s:c r="O453" s="83"/>
      <s:c r="P453" s="84"/>
      <s:c r="Q453" s="84"/>
      <s:c r="R453" s="77" t="str">
        <s:f t="shared" si="3"/>
        <s:v/>
      </s:c>
      <s:c r="S453" s="85" t="str">
        <s:f t="shared" si="4"/>
        <s:v/>
      </s:c>
      <s:c r="T453" s="85" t="str">
        <s:f t="shared" si="5"/>
        <s:v/>
      </s:c>
      <s:c r="U453" s="85" t="str">
        <s:f>IF(OR(B453="",G453=""),"",ROUND(MAX(0,MIN(100,(G453-IF(J453="",'04_Настройки'!$B$14,J453))/(100-IF(J453="",'04_Настройки'!$B$14,J453))*100)),1))</s:f>
        <s:v/>
      </s:c>
      <s:c r="V453" s="85" t="str">
        <s:f t="shared" si="6"/>
        <s:v/>
      </s:c>
      <s:c r="W453" s="88" t="str">
        <s:f t="shared" si="7"/>
        <s:v/>
      </s:c>
      <s:c r="X453" s="85" t="str">
        <s:f>IF(B453="","",IF(W453&lt;'04_Настройки'!$B$26,"",ROUND((IF(ISBLANK(T453),0,T453*'04_Настройки'!$B$16)+IF(ISBLANK(U453),0,U453*'04_Настройки'!$B$17)+IF(ISBLANK(V453),0,V453*'04_Настройки'!$B$18)+IF(ISBLANK(M453),0,M453/5*100*'04_Настройки'!$B$19)+IF(ISBLANK(N453),0,N453/5*100*'04_Настройки'!$B$20))/(IF(ISBLANK(T453),0,'04_Настройки'!$B$16)+IF(ISBLANK(U453),0,'04_Настройки'!$B$17)+IF(ISBLANK(V453),0,'04_Настройки'!$B$18)+IF(ISBLANK(M453),0,'04_Настройки'!$B$19)+IF(ISBLANK(N453),0,'04_Настройки'!$B$20)),1)))</s:f>
        <s:v/>
      </s:c>
      <s:c r="Y453" s="77" t="str">
        <s:f>IF(B453="","",IF(ISBLANK(X453),"Недостаточно данных",IF(X453&gt;='04_Настройки'!$B$24,"Высокий",IF(X453&gt;='04_Настройки'!$B$25,"Средний","Низкий"))))</s:f>
        <s:v/>
      </s:c>
      <s:c r="Z453" s="80">
        <s:f t="shared" si="8"/>
        <s:v>443</s:v>
      </s:c>
      <s:c r="AA453" s="93" t="str">
        <s:f>IF(B453="","",IF(S453&gt;1,"Проверить и объединить дубли",IF(W453&lt;'04_Настройки'!$B$26,"Дополнить исходные данные",IF(AND(M453&lt;&gt;"",M453&lt;=2),"Проверить соответствие запросу и бизнесу",IF(AND(G453&lt;&gt;"",G453&lt;=IF(J453="",'04_Настройки'!$B$14,J453)),"Удерживать позицию и обновлять контент",IF(Y453="Высокий",IF(O453="","Создать или назначить посадочную страницу","Оптимизировать страницу и усилить содержание"),IF(Y453="Средний","Включить в контент-план","Наблюдать или отложить")))))))</s:f>
        <s:v/>
      </s:c>
    </s:row>
    <s:row r="454" ht="22.5" customHeight="1">
      <s:c r="A454" s="70" t="str">
        <s:f t="shared" si="1"/>
        <s:v/>
      </s:c>
      <s:c r="B454" s="71"/>
      <s:c r="C454" s="71"/>
      <s:c r="D454" s="71"/>
      <s:c r="E454" s="95"/>
      <s:c r="F454" s="77" t="str">
        <s:f>IF(ISBLANK(E454),"",IF(E454&gt;='04_Настройки'!$B$11,"ВЧ",IF(E454&gt;='04_Настройки'!$B$12,"СЧ","НЧ")))</s:f>
      </s:c>
      <s:c r="G454" s="78"/>
      <s:c r="H454" s="78"/>
      <s:c r="I454" s="80" t="str">
        <s:f t="shared" si="2"/>
        <s:v/>
      </s:c>
      <s:c r="J454" s="78"/>
      <s:c r="K454" s="81"/>
      <s:c r="L454" s="78"/>
      <s:c r="M454" s="78"/>
      <s:c r="N454" s="78"/>
      <s:c r="O454" s="83"/>
      <s:c r="P454" s="84"/>
      <s:c r="Q454" s="84"/>
      <s:c r="R454" s="77" t="str">
        <s:f t="shared" si="3"/>
        <s:v/>
      </s:c>
      <s:c r="S454" s="85" t="str">
        <s:f t="shared" si="4"/>
        <s:v/>
      </s:c>
      <s:c r="T454" s="85" t="str">
        <s:f t="shared" si="5"/>
        <s:v/>
      </s:c>
      <s:c r="U454" s="85" t="str">
        <s:f>IF(OR(B454="",G454=""),"",ROUND(MAX(0,MIN(100,(G454-IF(J454="",'04_Настройки'!$B$14,J454))/(100-IF(J454="",'04_Настройки'!$B$14,J454))*100)),1))</s:f>
        <s:v/>
      </s:c>
      <s:c r="V454" s="85" t="str">
        <s:f t="shared" si="6"/>
        <s:v/>
      </s:c>
      <s:c r="W454" s="88" t="str">
        <s:f t="shared" si="7"/>
        <s:v/>
      </s:c>
      <s:c r="X454" s="85" t="str">
        <s:f>IF(B454="","",IF(W454&lt;'04_Настройки'!$B$26,"",ROUND((IF(ISBLANK(T454),0,T454*'04_Настройки'!$B$16)+IF(ISBLANK(U454),0,U454*'04_Настройки'!$B$17)+IF(ISBLANK(V454),0,V454*'04_Настройки'!$B$18)+IF(ISBLANK(M454),0,M454/5*100*'04_Настройки'!$B$19)+IF(ISBLANK(N454),0,N454/5*100*'04_Настройки'!$B$20))/(IF(ISBLANK(T454),0,'04_Настройки'!$B$16)+IF(ISBLANK(U454),0,'04_Настройки'!$B$17)+IF(ISBLANK(V454),0,'04_Настройки'!$B$18)+IF(ISBLANK(M454),0,'04_Настройки'!$B$19)+IF(ISBLANK(N454),0,'04_Настройки'!$B$20)),1)))</s:f>
        <s:v/>
      </s:c>
      <s:c r="Y454" s="77" t="str">
        <s:f>IF(B454="","",IF(ISBLANK(X454),"Недостаточно данных",IF(X454&gt;='04_Настройки'!$B$24,"Высокий",IF(X454&gt;='04_Настройки'!$B$25,"Средний","Низкий"))))</s:f>
        <s:v/>
      </s:c>
      <s:c r="Z454" s="80">
        <s:f t="shared" si="8"/>
        <s:v>444</s:v>
      </s:c>
      <s:c r="AA454" s="93" t="str">
        <s:f>IF(B454="","",IF(S454&gt;1,"Проверить и объединить дубли",IF(W454&lt;'04_Настройки'!$B$26,"Дополнить исходные данные",IF(AND(M454&lt;&gt;"",M454&lt;=2),"Проверить соответствие запросу и бизнесу",IF(AND(G454&lt;&gt;"",G454&lt;=IF(J454="",'04_Настройки'!$B$14,J454)),"Удерживать позицию и обновлять контент",IF(Y454="Высокий",IF(O454="","Создать или назначить посадочную страницу","Оптимизировать страницу и усилить содержание"),IF(Y454="Средний","Включить в контент-план","Наблюдать или отложить")))))))</s:f>
        <s:v/>
      </s:c>
    </s:row>
    <s:row r="455" ht="22.5" customHeight="1">
      <s:c r="A455" s="70" t="str">
        <s:f t="shared" si="1"/>
        <s:v/>
      </s:c>
      <s:c r="B455" s="71"/>
      <s:c r="C455" s="71"/>
      <s:c r="D455" s="71"/>
      <s:c r="E455" s="95"/>
      <s:c r="F455" s="77" t="str">
        <s:f>IF(ISBLANK(E455),"",IF(E455&gt;='04_Настройки'!$B$11,"ВЧ",IF(E455&gt;='04_Настройки'!$B$12,"СЧ","НЧ")))</s:f>
      </s:c>
      <s:c r="G455" s="78"/>
      <s:c r="H455" s="78"/>
      <s:c r="I455" s="80" t="str">
        <s:f t="shared" si="2"/>
        <s:v/>
      </s:c>
      <s:c r="J455" s="78"/>
      <s:c r="K455" s="81"/>
      <s:c r="L455" s="78"/>
      <s:c r="M455" s="78"/>
      <s:c r="N455" s="78"/>
      <s:c r="O455" s="83"/>
      <s:c r="P455" s="84"/>
      <s:c r="Q455" s="84"/>
      <s:c r="R455" s="77" t="str">
        <s:f t="shared" si="3"/>
        <s:v/>
      </s:c>
      <s:c r="S455" s="85" t="str">
        <s:f t="shared" si="4"/>
        <s:v/>
      </s:c>
      <s:c r="T455" s="85" t="str">
        <s:f t="shared" si="5"/>
        <s:v/>
      </s:c>
      <s:c r="U455" s="85" t="str">
        <s:f>IF(OR(B455="",G455=""),"",ROUND(MAX(0,MIN(100,(G455-IF(J455="",'04_Настройки'!$B$14,J455))/(100-IF(J455="",'04_Настройки'!$B$14,J455))*100)),1))</s:f>
        <s:v/>
      </s:c>
      <s:c r="V455" s="85" t="str">
        <s:f t="shared" si="6"/>
        <s:v/>
      </s:c>
      <s:c r="W455" s="88" t="str">
        <s:f t="shared" si="7"/>
        <s:v/>
      </s:c>
      <s:c r="X455" s="85" t="str">
        <s:f>IF(B455="","",IF(W455&lt;'04_Настройки'!$B$26,"",ROUND((IF(ISBLANK(T455),0,T455*'04_Настройки'!$B$16)+IF(ISBLANK(U455),0,U455*'04_Настройки'!$B$17)+IF(ISBLANK(V455),0,V455*'04_Настройки'!$B$18)+IF(ISBLANK(M455),0,M455/5*100*'04_Настройки'!$B$19)+IF(ISBLANK(N455),0,N455/5*100*'04_Настройки'!$B$20))/(IF(ISBLANK(T455),0,'04_Настройки'!$B$16)+IF(ISBLANK(U455),0,'04_Настройки'!$B$17)+IF(ISBLANK(V455),0,'04_Настройки'!$B$18)+IF(ISBLANK(M455),0,'04_Настройки'!$B$19)+IF(ISBLANK(N455),0,'04_Настройки'!$B$20)),1)))</s:f>
        <s:v/>
      </s:c>
      <s:c r="Y455" s="77" t="str">
        <s:f>IF(B455="","",IF(ISBLANK(X455),"Недостаточно данных",IF(X455&gt;='04_Настройки'!$B$24,"Высокий",IF(X455&gt;='04_Настройки'!$B$25,"Средний","Низкий"))))</s:f>
        <s:v/>
      </s:c>
      <s:c r="Z455" s="80">
        <s:f t="shared" si="8"/>
        <s:v>445</s:v>
      </s:c>
      <s:c r="AA455" s="93" t="str">
        <s:f>IF(B455="","",IF(S455&gt;1,"Проверить и объединить дубли",IF(W455&lt;'04_Настройки'!$B$26,"Дополнить исходные данные",IF(AND(M455&lt;&gt;"",M455&lt;=2),"Проверить соответствие запросу и бизнесу",IF(AND(G455&lt;&gt;"",G455&lt;=IF(J455="",'04_Настройки'!$B$14,J455)),"Удерживать позицию и обновлять контент",IF(Y455="Высокий",IF(O455="","Создать или назначить посадочную страницу","Оптимизировать страницу и усилить содержание"),IF(Y455="Средний","Включить в контент-план","Наблюдать или отложить")))))))</s:f>
        <s:v/>
      </s:c>
    </s:row>
    <s:row r="456" ht="22.5" customHeight="1">
      <s:c r="A456" s="70" t="str">
        <s:f t="shared" si="1"/>
        <s:v/>
      </s:c>
      <s:c r="B456" s="71"/>
      <s:c r="C456" s="71"/>
      <s:c r="D456" s="71"/>
      <s:c r="E456" s="95"/>
      <s:c r="F456" s="77" t="str">
        <s:f>IF(ISBLANK(E456),"",IF(E456&gt;='04_Настройки'!$B$11,"ВЧ",IF(E456&gt;='04_Настройки'!$B$12,"СЧ","НЧ")))</s:f>
      </s:c>
      <s:c r="G456" s="78"/>
      <s:c r="H456" s="78"/>
      <s:c r="I456" s="80" t="str">
        <s:f t="shared" si="2"/>
        <s:v/>
      </s:c>
      <s:c r="J456" s="78"/>
      <s:c r="K456" s="81"/>
      <s:c r="L456" s="78"/>
      <s:c r="M456" s="78"/>
      <s:c r="N456" s="78"/>
      <s:c r="O456" s="83"/>
      <s:c r="P456" s="84"/>
      <s:c r="Q456" s="84"/>
      <s:c r="R456" s="77" t="str">
        <s:f t="shared" si="3"/>
        <s:v/>
      </s:c>
      <s:c r="S456" s="85" t="str">
        <s:f t="shared" si="4"/>
        <s:v/>
      </s:c>
      <s:c r="T456" s="85" t="str">
        <s:f t="shared" si="5"/>
        <s:v/>
      </s:c>
      <s:c r="U456" s="85" t="str">
        <s:f>IF(OR(B456="",G456=""),"",ROUND(MAX(0,MIN(100,(G456-IF(J456="",'04_Настройки'!$B$14,J456))/(100-IF(J456="",'04_Настройки'!$B$14,J456))*100)),1))</s:f>
        <s:v/>
      </s:c>
      <s:c r="V456" s="85" t="str">
        <s:f t="shared" si="6"/>
        <s:v/>
      </s:c>
      <s:c r="W456" s="88" t="str">
        <s:f t="shared" si="7"/>
        <s:v/>
      </s:c>
      <s:c r="X456" s="85" t="str">
        <s:f>IF(B456="","",IF(W456&lt;'04_Настройки'!$B$26,"",ROUND((IF(ISBLANK(T456),0,T456*'04_Настройки'!$B$16)+IF(ISBLANK(U456),0,U456*'04_Настройки'!$B$17)+IF(ISBLANK(V456),0,V456*'04_Настройки'!$B$18)+IF(ISBLANK(M456),0,M456/5*100*'04_Настройки'!$B$19)+IF(ISBLANK(N456),0,N456/5*100*'04_Настройки'!$B$20))/(IF(ISBLANK(T456),0,'04_Настройки'!$B$16)+IF(ISBLANK(U456),0,'04_Настройки'!$B$17)+IF(ISBLANK(V456),0,'04_Настройки'!$B$18)+IF(ISBLANK(M456),0,'04_Настройки'!$B$19)+IF(ISBLANK(N456),0,'04_Настройки'!$B$20)),1)))</s:f>
        <s:v/>
      </s:c>
      <s:c r="Y456" s="77" t="str">
        <s:f>IF(B456="","",IF(ISBLANK(X456),"Недостаточно данных",IF(X456&gt;='04_Настройки'!$B$24,"Высокий",IF(X456&gt;='04_Настройки'!$B$25,"Средний","Низкий"))))</s:f>
        <s:v/>
      </s:c>
      <s:c r="Z456" s="80">
        <s:f t="shared" si="8"/>
        <s:v>446</s:v>
      </s:c>
      <s:c r="AA456" s="93" t="str">
        <s:f>IF(B456="","",IF(S456&gt;1,"Проверить и объединить дубли",IF(W456&lt;'04_Настройки'!$B$26,"Дополнить исходные данные",IF(AND(M456&lt;&gt;"",M456&lt;=2),"Проверить соответствие запросу и бизнесу",IF(AND(G456&lt;&gt;"",G456&lt;=IF(J456="",'04_Настройки'!$B$14,J456)),"Удерживать позицию и обновлять контент",IF(Y456="Высокий",IF(O456="","Создать или назначить посадочную страницу","Оптимизировать страницу и усилить содержание"),IF(Y456="Средний","Включить в контент-план","Наблюдать или отложить")))))))</s:f>
        <s:v/>
      </s:c>
    </s:row>
    <s:row r="457" ht="22.5" customHeight="1">
      <s:c r="A457" s="70" t="str">
        <s:f t="shared" si="1"/>
        <s:v/>
      </s:c>
      <s:c r="B457" s="71"/>
      <s:c r="C457" s="71"/>
      <s:c r="D457" s="71"/>
      <s:c r="E457" s="95"/>
      <s:c r="F457" s="77" t="str">
        <s:f>IF(ISBLANK(E457),"",IF(E457&gt;='04_Настройки'!$B$11,"ВЧ",IF(E457&gt;='04_Настройки'!$B$12,"СЧ","НЧ")))</s:f>
      </s:c>
      <s:c r="G457" s="78"/>
      <s:c r="H457" s="78"/>
      <s:c r="I457" s="80" t="str">
        <s:f t="shared" si="2"/>
        <s:v/>
      </s:c>
      <s:c r="J457" s="78"/>
      <s:c r="K457" s="81"/>
      <s:c r="L457" s="78"/>
      <s:c r="M457" s="78"/>
      <s:c r="N457" s="78"/>
      <s:c r="O457" s="83"/>
      <s:c r="P457" s="84"/>
      <s:c r="Q457" s="84"/>
      <s:c r="R457" s="77" t="str">
        <s:f t="shared" si="3"/>
        <s:v/>
      </s:c>
      <s:c r="S457" s="85" t="str">
        <s:f t="shared" si="4"/>
        <s:v/>
      </s:c>
      <s:c r="T457" s="85" t="str">
        <s:f t="shared" si="5"/>
        <s:v/>
      </s:c>
      <s:c r="U457" s="85" t="str">
        <s:f>IF(OR(B457="",G457=""),"",ROUND(MAX(0,MIN(100,(G457-IF(J457="",'04_Настройки'!$B$14,J457))/(100-IF(J457="",'04_Настройки'!$B$14,J457))*100)),1))</s:f>
        <s:v/>
      </s:c>
      <s:c r="V457" s="85" t="str">
        <s:f t="shared" si="6"/>
        <s:v/>
      </s:c>
      <s:c r="W457" s="88" t="str">
        <s:f t="shared" si="7"/>
        <s:v/>
      </s:c>
      <s:c r="X457" s="85" t="str">
        <s:f>IF(B457="","",IF(W457&lt;'04_Настройки'!$B$26,"",ROUND((IF(ISBLANK(T457),0,T457*'04_Настройки'!$B$16)+IF(ISBLANK(U457),0,U457*'04_Настройки'!$B$17)+IF(ISBLANK(V457),0,V457*'04_Настройки'!$B$18)+IF(ISBLANK(M457),0,M457/5*100*'04_Настройки'!$B$19)+IF(ISBLANK(N457),0,N457/5*100*'04_Настройки'!$B$20))/(IF(ISBLANK(T457),0,'04_Настройки'!$B$16)+IF(ISBLANK(U457),0,'04_Настройки'!$B$17)+IF(ISBLANK(V457),0,'04_Настройки'!$B$18)+IF(ISBLANK(M457),0,'04_Настройки'!$B$19)+IF(ISBLANK(N457),0,'04_Настройки'!$B$20)),1)))</s:f>
        <s:v/>
      </s:c>
      <s:c r="Y457" s="77" t="str">
        <s:f>IF(B457="","",IF(ISBLANK(X457),"Недостаточно данных",IF(X457&gt;='04_Настройки'!$B$24,"Высокий",IF(X457&gt;='04_Настройки'!$B$25,"Средний","Низкий"))))</s:f>
        <s:v/>
      </s:c>
      <s:c r="Z457" s="80">
        <s:f t="shared" si="8"/>
        <s:v>447</s:v>
      </s:c>
      <s:c r="AA457" s="93" t="str">
        <s:f>IF(B457="","",IF(S457&gt;1,"Проверить и объединить дубли",IF(W457&lt;'04_Настройки'!$B$26,"Дополнить исходные данные",IF(AND(M457&lt;&gt;"",M457&lt;=2),"Проверить соответствие запросу и бизнесу",IF(AND(G457&lt;&gt;"",G457&lt;=IF(J457="",'04_Настройки'!$B$14,J457)),"Удерживать позицию и обновлять контент",IF(Y457="Высокий",IF(O457="","Создать или назначить посадочную страницу","Оптимизировать страницу и усилить содержание"),IF(Y457="Средний","Включить в контент-план","Наблюдать или отложить")))))))</s:f>
        <s:v/>
      </s:c>
    </s:row>
    <s:row r="458" ht="22.5" customHeight="1">
      <s:c r="A458" s="70" t="str">
        <s:f t="shared" si="1"/>
        <s:v/>
      </s:c>
      <s:c r="B458" s="71"/>
      <s:c r="C458" s="71"/>
      <s:c r="D458" s="71"/>
      <s:c r="E458" s="95"/>
      <s:c r="F458" s="77" t="str">
        <s:f>IF(ISBLANK(E458),"",IF(E458&gt;='04_Настройки'!$B$11,"ВЧ",IF(E458&gt;='04_Настройки'!$B$12,"СЧ","НЧ")))</s:f>
      </s:c>
      <s:c r="G458" s="78"/>
      <s:c r="H458" s="78"/>
      <s:c r="I458" s="80" t="str">
        <s:f t="shared" si="2"/>
        <s:v/>
      </s:c>
      <s:c r="J458" s="78"/>
      <s:c r="K458" s="81"/>
      <s:c r="L458" s="78"/>
      <s:c r="M458" s="78"/>
      <s:c r="N458" s="78"/>
      <s:c r="O458" s="83"/>
      <s:c r="P458" s="84"/>
      <s:c r="Q458" s="84"/>
      <s:c r="R458" s="77" t="str">
        <s:f t="shared" si="3"/>
        <s:v/>
      </s:c>
      <s:c r="S458" s="85" t="str">
        <s:f t="shared" si="4"/>
        <s:v/>
      </s:c>
      <s:c r="T458" s="85" t="str">
        <s:f t="shared" si="5"/>
        <s:v/>
      </s:c>
      <s:c r="U458" s="85" t="str">
        <s:f>IF(OR(B458="",G458=""),"",ROUND(MAX(0,MIN(100,(G458-IF(J458="",'04_Настройки'!$B$14,J458))/(100-IF(J458="",'04_Настройки'!$B$14,J458))*100)),1))</s:f>
        <s:v/>
      </s:c>
      <s:c r="V458" s="85" t="str">
        <s:f t="shared" si="6"/>
        <s:v/>
      </s:c>
      <s:c r="W458" s="88" t="str">
        <s:f t="shared" si="7"/>
        <s:v/>
      </s:c>
      <s:c r="X458" s="85" t="str">
        <s:f>IF(B458="","",IF(W458&lt;'04_Настройки'!$B$26,"",ROUND((IF(ISBLANK(T458),0,T458*'04_Настройки'!$B$16)+IF(ISBLANK(U458),0,U458*'04_Настройки'!$B$17)+IF(ISBLANK(V458),0,V458*'04_Настройки'!$B$18)+IF(ISBLANK(M458),0,M458/5*100*'04_Настройки'!$B$19)+IF(ISBLANK(N458),0,N458/5*100*'04_Настройки'!$B$20))/(IF(ISBLANK(T458),0,'04_Настройки'!$B$16)+IF(ISBLANK(U458),0,'04_Настройки'!$B$17)+IF(ISBLANK(V458),0,'04_Настройки'!$B$18)+IF(ISBLANK(M458),0,'04_Настройки'!$B$19)+IF(ISBLANK(N458),0,'04_Настройки'!$B$20)),1)))</s:f>
        <s:v/>
      </s:c>
      <s:c r="Y458" s="77" t="str">
        <s:f>IF(B458="","",IF(ISBLANK(X458),"Недостаточно данных",IF(X458&gt;='04_Настройки'!$B$24,"Высокий",IF(X458&gt;='04_Настройки'!$B$25,"Средний","Низкий"))))</s:f>
        <s:v/>
      </s:c>
      <s:c r="Z458" s="80">
        <s:f t="shared" si="8"/>
        <s:v>448</s:v>
      </s:c>
      <s:c r="AA458" s="93" t="str">
        <s:f>IF(B458="","",IF(S458&gt;1,"Проверить и объединить дубли",IF(W458&lt;'04_Настройки'!$B$26,"Дополнить исходные данные",IF(AND(M458&lt;&gt;"",M458&lt;=2),"Проверить соответствие запросу и бизнесу",IF(AND(G458&lt;&gt;"",G458&lt;=IF(J458="",'04_Настройки'!$B$14,J458)),"Удерживать позицию и обновлять контент",IF(Y458="Высокий",IF(O458="","Создать или назначить посадочную страницу","Оптимизировать страницу и усилить содержание"),IF(Y458="Средний","Включить в контент-план","Наблюдать или отложить")))))))</s:f>
        <s:v/>
      </s:c>
    </s:row>
    <s:row r="459" ht="22.5" customHeight="1">
      <s:c r="A459" s="70" t="str">
        <s:f t="shared" si="1"/>
        <s:v/>
      </s:c>
      <s:c r="B459" s="71"/>
      <s:c r="C459" s="71"/>
      <s:c r="D459" s="71"/>
      <s:c r="E459" s="95"/>
      <s:c r="F459" s="77" t="str">
        <s:f>IF(ISBLANK(E459),"",IF(E459&gt;='04_Настройки'!$B$11,"ВЧ",IF(E459&gt;='04_Настройки'!$B$12,"СЧ","НЧ")))</s:f>
      </s:c>
      <s:c r="G459" s="78"/>
      <s:c r="H459" s="78"/>
      <s:c r="I459" s="80" t="str">
        <s:f t="shared" si="2"/>
        <s:v/>
      </s:c>
      <s:c r="J459" s="78"/>
      <s:c r="K459" s="81"/>
      <s:c r="L459" s="78"/>
      <s:c r="M459" s="78"/>
      <s:c r="N459" s="78"/>
      <s:c r="O459" s="83"/>
      <s:c r="P459" s="84"/>
      <s:c r="Q459" s="84"/>
      <s:c r="R459" s="77" t="str">
        <s:f t="shared" si="3"/>
        <s:v/>
      </s:c>
      <s:c r="S459" s="85" t="str">
        <s:f t="shared" si="4"/>
        <s:v/>
      </s:c>
      <s:c r="T459" s="85" t="str">
        <s:f t="shared" si="5"/>
        <s:v/>
      </s:c>
      <s:c r="U459" s="85" t="str">
        <s:f>IF(OR(B459="",G459=""),"",ROUND(MAX(0,MIN(100,(G459-IF(J459="",'04_Настройки'!$B$14,J459))/(100-IF(J459="",'04_Настройки'!$B$14,J459))*100)),1))</s:f>
        <s:v/>
      </s:c>
      <s:c r="V459" s="85" t="str">
        <s:f t="shared" si="6"/>
        <s:v/>
      </s:c>
      <s:c r="W459" s="88" t="str">
        <s:f t="shared" si="7"/>
        <s:v/>
      </s:c>
      <s:c r="X459" s="85" t="str">
        <s:f>IF(B459="","",IF(W459&lt;'04_Настройки'!$B$26,"",ROUND((IF(ISBLANK(T459),0,T459*'04_Настройки'!$B$16)+IF(ISBLANK(U459),0,U459*'04_Настройки'!$B$17)+IF(ISBLANK(V459),0,V459*'04_Настройки'!$B$18)+IF(ISBLANK(M459),0,M459/5*100*'04_Настройки'!$B$19)+IF(ISBLANK(N459),0,N459/5*100*'04_Настройки'!$B$20))/(IF(ISBLANK(T459),0,'04_Настройки'!$B$16)+IF(ISBLANK(U459),0,'04_Настройки'!$B$17)+IF(ISBLANK(V459),0,'04_Настройки'!$B$18)+IF(ISBLANK(M459),0,'04_Настройки'!$B$19)+IF(ISBLANK(N459),0,'04_Настройки'!$B$20)),1)))</s:f>
        <s:v/>
      </s:c>
      <s:c r="Y459" s="77" t="str">
        <s:f>IF(B459="","",IF(ISBLANK(X459),"Недостаточно данных",IF(X459&gt;='04_Настройки'!$B$24,"Высокий",IF(X459&gt;='04_Настройки'!$B$25,"Средний","Низкий"))))</s:f>
        <s:v/>
      </s:c>
      <s:c r="Z459" s="80">
        <s:f t="shared" si="8"/>
        <s:v>449</s:v>
      </s:c>
      <s:c r="AA459" s="93" t="str">
        <s:f>IF(B459="","",IF(S459&gt;1,"Проверить и объединить дубли",IF(W459&lt;'04_Настройки'!$B$26,"Дополнить исходные данные",IF(AND(M459&lt;&gt;"",M459&lt;=2),"Проверить соответствие запросу и бизнесу",IF(AND(G459&lt;&gt;"",G459&lt;=IF(J459="",'04_Настройки'!$B$14,J459)),"Удерживать позицию и обновлять контент",IF(Y459="Высокий",IF(O459="","Создать или назначить посадочную страницу","Оптимизировать страницу и усилить содержание"),IF(Y459="Средний","Включить в контент-план","Наблюдать или отложить")))))))</s:f>
        <s:v/>
      </s:c>
    </s:row>
    <s:row r="460" ht="22.5" customHeight="1">
      <s:c r="A460" s="70" t="str">
        <s:f t="shared" si="1"/>
        <s:v/>
      </s:c>
      <s:c r="B460" s="71"/>
      <s:c r="C460" s="71"/>
      <s:c r="D460" s="71"/>
      <s:c r="E460" s="95"/>
      <s:c r="F460" s="77" t="str">
        <s:f>IF(ISBLANK(E460),"",IF(E460&gt;='04_Настройки'!$B$11,"ВЧ",IF(E460&gt;='04_Настройки'!$B$12,"СЧ","НЧ")))</s:f>
      </s:c>
      <s:c r="G460" s="78"/>
      <s:c r="H460" s="78"/>
      <s:c r="I460" s="80" t="str">
        <s:f t="shared" si="2"/>
        <s:v/>
      </s:c>
      <s:c r="J460" s="78"/>
      <s:c r="K460" s="81"/>
      <s:c r="L460" s="78"/>
      <s:c r="M460" s="78"/>
      <s:c r="N460" s="78"/>
      <s:c r="O460" s="83"/>
      <s:c r="P460" s="84"/>
      <s:c r="Q460" s="84"/>
      <s:c r="R460" s="77" t="str">
        <s:f t="shared" si="3"/>
        <s:v/>
      </s:c>
      <s:c r="S460" s="85" t="str">
        <s:f t="shared" si="4"/>
        <s:v/>
      </s:c>
      <s:c r="T460" s="85" t="str">
        <s:f t="shared" si="5"/>
        <s:v/>
      </s:c>
      <s:c r="U460" s="85" t="str">
        <s:f>IF(OR(B460="",G460=""),"",ROUND(MAX(0,MIN(100,(G460-IF(J460="",'04_Настройки'!$B$14,J460))/(100-IF(J460="",'04_Настройки'!$B$14,J460))*100)),1))</s:f>
        <s:v/>
      </s:c>
      <s:c r="V460" s="85" t="str">
        <s:f t="shared" si="6"/>
        <s:v/>
      </s:c>
      <s:c r="W460" s="88" t="str">
        <s:f t="shared" si="7"/>
        <s:v/>
      </s:c>
      <s:c r="X460" s="85" t="str">
        <s:f>IF(B460="","",IF(W460&lt;'04_Настройки'!$B$26,"",ROUND((IF(ISBLANK(T460),0,T460*'04_Настройки'!$B$16)+IF(ISBLANK(U460),0,U460*'04_Настройки'!$B$17)+IF(ISBLANK(V460),0,V460*'04_Настройки'!$B$18)+IF(ISBLANK(M460),0,M460/5*100*'04_Настройки'!$B$19)+IF(ISBLANK(N460),0,N460/5*100*'04_Настройки'!$B$20))/(IF(ISBLANK(T460),0,'04_Настройки'!$B$16)+IF(ISBLANK(U460),0,'04_Настройки'!$B$17)+IF(ISBLANK(V460),0,'04_Настройки'!$B$18)+IF(ISBLANK(M460),0,'04_Настройки'!$B$19)+IF(ISBLANK(N460),0,'04_Настройки'!$B$20)),1)))</s:f>
        <s:v/>
      </s:c>
      <s:c r="Y460" s="77" t="str">
        <s:f>IF(B460="","",IF(ISBLANK(X460),"Недостаточно данных",IF(X460&gt;='04_Настройки'!$B$24,"Высокий",IF(X460&gt;='04_Настройки'!$B$25,"Средний","Низкий"))))</s:f>
        <s:v/>
      </s:c>
      <s:c r="Z460" s="80">
        <s:f t="shared" si="8"/>
        <s:v>450</s:v>
      </s:c>
      <s:c r="AA460" s="93" t="str">
        <s:f>IF(B460="","",IF(S460&gt;1,"Проверить и объединить дубли",IF(W460&lt;'04_Настройки'!$B$26,"Дополнить исходные данные",IF(AND(M460&lt;&gt;"",M460&lt;=2),"Проверить соответствие запросу и бизнесу",IF(AND(G460&lt;&gt;"",G460&lt;=IF(J460="",'04_Настройки'!$B$14,J460)),"Удерживать позицию и обновлять контент",IF(Y460="Высокий",IF(O460="","Создать или назначить посадочную страницу","Оптимизировать страницу и усилить содержание"),IF(Y460="Средний","Включить в контент-план","Наблюдать или отложить")))))))</s:f>
        <s:v/>
      </s:c>
    </s:row>
    <s:row r="461" ht="22.5" customHeight="1">
      <s:c r="A461" s="70" t="str">
        <s:f t="shared" si="1"/>
        <s:v/>
      </s:c>
      <s:c r="B461" s="71"/>
      <s:c r="C461" s="71"/>
      <s:c r="D461" s="71"/>
      <s:c r="E461" s="95"/>
      <s:c r="F461" s="77" t="str">
        <s:f>IF(ISBLANK(E461),"",IF(E461&gt;='04_Настройки'!$B$11,"ВЧ",IF(E461&gt;='04_Настройки'!$B$12,"СЧ","НЧ")))</s:f>
      </s:c>
      <s:c r="G461" s="78"/>
      <s:c r="H461" s="78"/>
      <s:c r="I461" s="80" t="str">
        <s:f t="shared" si="2"/>
        <s:v/>
      </s:c>
      <s:c r="J461" s="78"/>
      <s:c r="K461" s="81"/>
      <s:c r="L461" s="78"/>
      <s:c r="M461" s="78"/>
      <s:c r="N461" s="78"/>
      <s:c r="O461" s="83"/>
      <s:c r="P461" s="84"/>
      <s:c r="Q461" s="84"/>
      <s:c r="R461" s="77" t="str">
        <s:f t="shared" si="3"/>
        <s:v/>
      </s:c>
      <s:c r="S461" s="85" t="str">
        <s:f t="shared" si="4"/>
        <s:v/>
      </s:c>
      <s:c r="T461" s="85" t="str">
        <s:f t="shared" si="5"/>
        <s:v/>
      </s:c>
      <s:c r="U461" s="85" t="str">
        <s:f>IF(OR(B461="",G461=""),"",ROUND(MAX(0,MIN(100,(G461-IF(J461="",'04_Настройки'!$B$14,J461))/(100-IF(J461="",'04_Настройки'!$B$14,J461))*100)),1))</s:f>
        <s:v/>
      </s:c>
      <s:c r="V461" s="85" t="str">
        <s:f t="shared" si="6"/>
        <s:v/>
      </s:c>
      <s:c r="W461" s="88" t="str">
        <s:f t="shared" si="7"/>
        <s:v/>
      </s:c>
      <s:c r="X461" s="85" t="str">
        <s:f>IF(B461="","",IF(W461&lt;'04_Настройки'!$B$26,"",ROUND((IF(ISBLANK(T461),0,T461*'04_Настройки'!$B$16)+IF(ISBLANK(U461),0,U461*'04_Настройки'!$B$17)+IF(ISBLANK(V461),0,V461*'04_Настройки'!$B$18)+IF(ISBLANK(M461),0,M461/5*100*'04_Настройки'!$B$19)+IF(ISBLANK(N461),0,N461/5*100*'04_Настройки'!$B$20))/(IF(ISBLANK(T461),0,'04_Настройки'!$B$16)+IF(ISBLANK(U461),0,'04_Настройки'!$B$17)+IF(ISBLANK(V461),0,'04_Настройки'!$B$18)+IF(ISBLANK(M461),0,'04_Настройки'!$B$19)+IF(ISBLANK(N461),0,'04_Настройки'!$B$20)),1)))</s:f>
        <s:v/>
      </s:c>
      <s:c r="Y461" s="77" t="str">
        <s:f>IF(B461="","",IF(ISBLANK(X461),"Недостаточно данных",IF(X461&gt;='04_Настройки'!$B$24,"Высокий",IF(X461&gt;='04_Настройки'!$B$25,"Средний","Низкий"))))</s:f>
        <s:v/>
      </s:c>
      <s:c r="Z461" s="80">
        <s:f t="shared" si="8"/>
        <s:v>451</s:v>
      </s:c>
      <s:c r="AA461" s="93" t="str">
        <s:f>IF(B461="","",IF(S461&gt;1,"Проверить и объединить дубли",IF(W461&lt;'04_Настройки'!$B$26,"Дополнить исходные данные",IF(AND(M461&lt;&gt;"",M461&lt;=2),"Проверить соответствие запросу и бизнесу",IF(AND(G461&lt;&gt;"",G461&lt;=IF(J461="",'04_Настройки'!$B$14,J461)),"Удерживать позицию и обновлять контент",IF(Y461="Высокий",IF(O461="","Создать или назначить посадочную страницу","Оптимизировать страницу и усилить содержание"),IF(Y461="Средний","Включить в контент-план","Наблюдать или отложить")))))))</s:f>
        <s:v/>
      </s:c>
    </s:row>
    <s:row r="462" ht="22.5" customHeight="1">
      <s:c r="A462" s="70" t="str">
        <s:f t="shared" si="1"/>
        <s:v/>
      </s:c>
      <s:c r="B462" s="71"/>
      <s:c r="C462" s="71"/>
      <s:c r="D462" s="71"/>
      <s:c r="E462" s="95"/>
      <s:c r="F462" s="77" t="str">
        <s:f>IF(ISBLANK(E462),"",IF(E462&gt;='04_Настройки'!$B$11,"ВЧ",IF(E462&gt;='04_Настройки'!$B$12,"СЧ","НЧ")))</s:f>
      </s:c>
      <s:c r="G462" s="78"/>
      <s:c r="H462" s="78"/>
      <s:c r="I462" s="80" t="str">
        <s:f t="shared" si="2"/>
        <s:v/>
      </s:c>
      <s:c r="J462" s="78"/>
      <s:c r="K462" s="81"/>
      <s:c r="L462" s="78"/>
      <s:c r="M462" s="78"/>
      <s:c r="N462" s="78"/>
      <s:c r="O462" s="83"/>
      <s:c r="P462" s="84"/>
      <s:c r="Q462" s="84"/>
      <s:c r="R462" s="77" t="str">
        <s:f t="shared" si="3"/>
        <s:v/>
      </s:c>
      <s:c r="S462" s="85" t="str">
        <s:f t="shared" si="4"/>
        <s:v/>
      </s:c>
      <s:c r="T462" s="85" t="str">
        <s:f t="shared" si="5"/>
        <s:v/>
      </s:c>
      <s:c r="U462" s="85" t="str">
        <s:f>IF(OR(B462="",G462=""),"",ROUND(MAX(0,MIN(100,(G462-IF(J462="",'04_Настройки'!$B$14,J462))/(100-IF(J462="",'04_Настройки'!$B$14,J462))*100)),1))</s:f>
        <s:v/>
      </s:c>
      <s:c r="V462" s="85" t="str">
        <s:f t="shared" si="6"/>
        <s:v/>
      </s:c>
      <s:c r="W462" s="88" t="str">
        <s:f t="shared" si="7"/>
        <s:v/>
      </s:c>
      <s:c r="X462" s="85" t="str">
        <s:f>IF(B462="","",IF(W462&lt;'04_Настройки'!$B$26,"",ROUND((IF(ISBLANK(T462),0,T462*'04_Настройки'!$B$16)+IF(ISBLANK(U462),0,U462*'04_Настройки'!$B$17)+IF(ISBLANK(V462),0,V462*'04_Настройки'!$B$18)+IF(ISBLANK(M462),0,M462/5*100*'04_Настройки'!$B$19)+IF(ISBLANK(N462),0,N462/5*100*'04_Настройки'!$B$20))/(IF(ISBLANK(T462),0,'04_Настройки'!$B$16)+IF(ISBLANK(U462),0,'04_Настройки'!$B$17)+IF(ISBLANK(V462),0,'04_Настройки'!$B$18)+IF(ISBLANK(M462),0,'04_Настройки'!$B$19)+IF(ISBLANK(N462),0,'04_Настройки'!$B$20)),1)))</s:f>
        <s:v/>
      </s:c>
      <s:c r="Y462" s="77" t="str">
        <s:f>IF(B462="","",IF(ISBLANK(X462),"Недостаточно данных",IF(X462&gt;='04_Настройки'!$B$24,"Высокий",IF(X462&gt;='04_Настройки'!$B$25,"Средний","Низкий"))))</s:f>
        <s:v/>
      </s:c>
      <s:c r="Z462" s="80">
        <s:f t="shared" si="8"/>
        <s:v>452</s:v>
      </s:c>
      <s:c r="AA462" s="93" t="str">
        <s:f>IF(B462="","",IF(S462&gt;1,"Проверить и объединить дубли",IF(W462&lt;'04_Настройки'!$B$26,"Дополнить исходные данные",IF(AND(M462&lt;&gt;"",M462&lt;=2),"Проверить соответствие запросу и бизнесу",IF(AND(G462&lt;&gt;"",G462&lt;=IF(J462="",'04_Настройки'!$B$14,J462)),"Удерживать позицию и обновлять контент",IF(Y462="Высокий",IF(O462="","Создать или назначить посадочную страницу","Оптимизировать страницу и усилить содержание"),IF(Y462="Средний","Включить в контент-план","Наблюдать или отложить")))))))</s:f>
        <s:v/>
      </s:c>
    </s:row>
    <s:row r="463" ht="22.5" customHeight="1">
      <s:c r="A463" s="70" t="str">
        <s:f t="shared" si="1"/>
        <s:v/>
      </s:c>
      <s:c r="B463" s="71"/>
      <s:c r="C463" s="71"/>
      <s:c r="D463" s="71"/>
      <s:c r="E463" s="95"/>
      <s:c r="F463" s="77" t="str">
        <s:f>IF(ISBLANK(E463),"",IF(E463&gt;='04_Настройки'!$B$11,"ВЧ",IF(E463&gt;='04_Настройки'!$B$12,"СЧ","НЧ")))</s:f>
      </s:c>
      <s:c r="G463" s="78"/>
      <s:c r="H463" s="78"/>
      <s:c r="I463" s="80" t="str">
        <s:f t="shared" si="2"/>
        <s:v/>
      </s:c>
      <s:c r="J463" s="78"/>
      <s:c r="K463" s="81"/>
      <s:c r="L463" s="78"/>
      <s:c r="M463" s="78"/>
      <s:c r="N463" s="78"/>
      <s:c r="O463" s="83"/>
      <s:c r="P463" s="84"/>
      <s:c r="Q463" s="84"/>
      <s:c r="R463" s="77" t="str">
        <s:f t="shared" si="3"/>
        <s:v/>
      </s:c>
      <s:c r="S463" s="85" t="str">
        <s:f t="shared" si="4"/>
        <s:v/>
      </s:c>
      <s:c r="T463" s="85" t="str">
        <s:f t="shared" si="5"/>
        <s:v/>
      </s:c>
      <s:c r="U463" s="85" t="str">
        <s:f>IF(OR(B463="",G463=""),"",ROUND(MAX(0,MIN(100,(G463-IF(J463="",'04_Настройки'!$B$14,J463))/(100-IF(J463="",'04_Настройки'!$B$14,J463))*100)),1))</s:f>
        <s:v/>
      </s:c>
      <s:c r="V463" s="85" t="str">
        <s:f t="shared" si="6"/>
        <s:v/>
      </s:c>
      <s:c r="W463" s="88" t="str">
        <s:f t="shared" si="7"/>
        <s:v/>
      </s:c>
      <s:c r="X463" s="85" t="str">
        <s:f>IF(B463="","",IF(W463&lt;'04_Настройки'!$B$26,"",ROUND((IF(ISBLANK(T463),0,T463*'04_Настройки'!$B$16)+IF(ISBLANK(U463),0,U463*'04_Настройки'!$B$17)+IF(ISBLANK(V463),0,V463*'04_Настройки'!$B$18)+IF(ISBLANK(M463),0,M463/5*100*'04_Настройки'!$B$19)+IF(ISBLANK(N463),0,N463/5*100*'04_Настройки'!$B$20))/(IF(ISBLANK(T463),0,'04_Настройки'!$B$16)+IF(ISBLANK(U463),0,'04_Настройки'!$B$17)+IF(ISBLANK(V463),0,'04_Настройки'!$B$18)+IF(ISBLANK(M463),0,'04_Настройки'!$B$19)+IF(ISBLANK(N463),0,'04_Настройки'!$B$20)),1)))</s:f>
        <s:v/>
      </s:c>
      <s:c r="Y463" s="77" t="str">
        <s:f>IF(B463="","",IF(ISBLANK(X463),"Недостаточно данных",IF(X463&gt;='04_Настройки'!$B$24,"Высокий",IF(X463&gt;='04_Настройки'!$B$25,"Средний","Низкий"))))</s:f>
        <s:v/>
      </s:c>
      <s:c r="Z463" s="80">
        <s:f t="shared" si="8"/>
        <s:v>453</s:v>
      </s:c>
      <s:c r="AA463" s="93" t="str">
        <s:f>IF(B463="","",IF(S463&gt;1,"Проверить и объединить дубли",IF(W463&lt;'04_Настройки'!$B$26,"Дополнить исходные данные",IF(AND(M463&lt;&gt;"",M463&lt;=2),"Проверить соответствие запросу и бизнесу",IF(AND(G463&lt;&gt;"",G463&lt;=IF(J463="",'04_Настройки'!$B$14,J463)),"Удерживать позицию и обновлять контент",IF(Y463="Высокий",IF(O463="","Создать или назначить посадочную страницу","Оптимизировать страницу и усилить содержание"),IF(Y463="Средний","Включить в контент-план","Наблюдать или отложить")))))))</s:f>
        <s:v/>
      </s:c>
    </s:row>
    <s:row r="464" ht="22.5" customHeight="1">
      <s:c r="A464" s="70" t="str">
        <s:f t="shared" si="1"/>
        <s:v/>
      </s:c>
      <s:c r="B464" s="71"/>
      <s:c r="C464" s="71"/>
      <s:c r="D464" s="71"/>
      <s:c r="E464" s="95"/>
      <s:c r="F464" s="77" t="str">
        <s:f>IF(ISBLANK(E464),"",IF(E464&gt;='04_Настройки'!$B$11,"ВЧ",IF(E464&gt;='04_Настройки'!$B$12,"СЧ","НЧ")))</s:f>
      </s:c>
      <s:c r="G464" s="78"/>
      <s:c r="H464" s="78"/>
      <s:c r="I464" s="80" t="str">
        <s:f t="shared" si="2"/>
        <s:v/>
      </s:c>
      <s:c r="J464" s="78"/>
      <s:c r="K464" s="81"/>
      <s:c r="L464" s="78"/>
      <s:c r="M464" s="78"/>
      <s:c r="N464" s="78"/>
      <s:c r="O464" s="83"/>
      <s:c r="P464" s="84"/>
      <s:c r="Q464" s="84"/>
      <s:c r="R464" s="77" t="str">
        <s:f t="shared" si="3"/>
        <s:v/>
      </s:c>
      <s:c r="S464" s="85" t="str">
        <s:f t="shared" si="4"/>
        <s:v/>
      </s:c>
      <s:c r="T464" s="85" t="str">
        <s:f t="shared" si="5"/>
        <s:v/>
      </s:c>
      <s:c r="U464" s="85" t="str">
        <s:f>IF(OR(B464="",G464=""),"",ROUND(MAX(0,MIN(100,(G464-IF(J464="",'04_Настройки'!$B$14,J464))/(100-IF(J464="",'04_Настройки'!$B$14,J464))*100)),1))</s:f>
        <s:v/>
      </s:c>
      <s:c r="V464" s="85" t="str">
        <s:f t="shared" si="6"/>
        <s:v/>
      </s:c>
      <s:c r="W464" s="88" t="str">
        <s:f t="shared" si="7"/>
        <s:v/>
      </s:c>
      <s:c r="X464" s="85" t="str">
        <s:f>IF(B464="","",IF(W464&lt;'04_Настройки'!$B$26,"",ROUND((IF(ISBLANK(T464),0,T464*'04_Настройки'!$B$16)+IF(ISBLANK(U464),0,U464*'04_Настройки'!$B$17)+IF(ISBLANK(V464),0,V464*'04_Настройки'!$B$18)+IF(ISBLANK(M464),0,M464/5*100*'04_Настройки'!$B$19)+IF(ISBLANK(N464),0,N464/5*100*'04_Настройки'!$B$20))/(IF(ISBLANK(T464),0,'04_Настройки'!$B$16)+IF(ISBLANK(U464),0,'04_Настройки'!$B$17)+IF(ISBLANK(V464),0,'04_Настройки'!$B$18)+IF(ISBLANK(M464),0,'04_Настройки'!$B$19)+IF(ISBLANK(N464),0,'04_Настройки'!$B$20)),1)))</s:f>
        <s:v/>
      </s:c>
      <s:c r="Y464" s="77" t="str">
        <s:f>IF(B464="","",IF(ISBLANK(X464),"Недостаточно данных",IF(X464&gt;='04_Настройки'!$B$24,"Высокий",IF(X464&gt;='04_Настройки'!$B$25,"Средний","Низкий"))))</s:f>
        <s:v/>
      </s:c>
      <s:c r="Z464" s="80">
        <s:f t="shared" si="8"/>
        <s:v>454</s:v>
      </s:c>
      <s:c r="AA464" s="93" t="str">
        <s:f>IF(B464="","",IF(S464&gt;1,"Проверить и объединить дубли",IF(W464&lt;'04_Настройки'!$B$26,"Дополнить исходные данные",IF(AND(M464&lt;&gt;"",M464&lt;=2),"Проверить соответствие запросу и бизнесу",IF(AND(G464&lt;&gt;"",G464&lt;=IF(J464="",'04_Настройки'!$B$14,J464)),"Удерживать позицию и обновлять контент",IF(Y464="Высокий",IF(O464="","Создать или назначить посадочную страницу","Оптимизировать страницу и усилить содержание"),IF(Y464="Средний","Включить в контент-план","Наблюдать или отложить")))))))</s:f>
        <s:v/>
      </s:c>
    </s:row>
    <s:row r="465" ht="22.5" customHeight="1">
      <s:c r="A465" s="70" t="str">
        <s:f t="shared" si="1"/>
        <s:v/>
      </s:c>
      <s:c r="B465" s="71"/>
      <s:c r="C465" s="71"/>
      <s:c r="D465" s="71"/>
      <s:c r="E465" s="95"/>
      <s:c r="F465" s="77" t="str">
        <s:f>IF(ISBLANK(E465),"",IF(E465&gt;='04_Настройки'!$B$11,"ВЧ",IF(E465&gt;='04_Настройки'!$B$12,"СЧ","НЧ")))</s:f>
      </s:c>
      <s:c r="G465" s="78"/>
      <s:c r="H465" s="78"/>
      <s:c r="I465" s="80" t="str">
        <s:f t="shared" si="2"/>
        <s:v/>
      </s:c>
      <s:c r="J465" s="78"/>
      <s:c r="K465" s="81"/>
      <s:c r="L465" s="78"/>
      <s:c r="M465" s="78"/>
      <s:c r="N465" s="78"/>
      <s:c r="O465" s="83"/>
      <s:c r="P465" s="84"/>
      <s:c r="Q465" s="84"/>
      <s:c r="R465" s="77" t="str">
        <s:f t="shared" si="3"/>
        <s:v/>
      </s:c>
      <s:c r="S465" s="85" t="str">
        <s:f t="shared" si="4"/>
        <s:v/>
      </s:c>
      <s:c r="T465" s="85" t="str">
        <s:f t="shared" si="5"/>
        <s:v/>
      </s:c>
      <s:c r="U465" s="85" t="str">
        <s:f>IF(OR(B465="",G465=""),"",ROUND(MAX(0,MIN(100,(G465-IF(J465="",'04_Настройки'!$B$14,J465))/(100-IF(J465="",'04_Настройки'!$B$14,J465))*100)),1))</s:f>
        <s:v/>
      </s:c>
      <s:c r="V465" s="85" t="str">
        <s:f t="shared" si="6"/>
        <s:v/>
      </s:c>
      <s:c r="W465" s="88" t="str">
        <s:f t="shared" si="7"/>
        <s:v/>
      </s:c>
      <s:c r="X465" s="85" t="str">
        <s:f>IF(B465="","",IF(W465&lt;'04_Настройки'!$B$26,"",ROUND((IF(ISBLANK(T465),0,T465*'04_Настройки'!$B$16)+IF(ISBLANK(U465),0,U465*'04_Настройки'!$B$17)+IF(ISBLANK(V465),0,V465*'04_Настройки'!$B$18)+IF(ISBLANK(M465),0,M465/5*100*'04_Настройки'!$B$19)+IF(ISBLANK(N465),0,N465/5*100*'04_Настройки'!$B$20))/(IF(ISBLANK(T465),0,'04_Настройки'!$B$16)+IF(ISBLANK(U465),0,'04_Настройки'!$B$17)+IF(ISBLANK(V465),0,'04_Настройки'!$B$18)+IF(ISBLANK(M465),0,'04_Настройки'!$B$19)+IF(ISBLANK(N465),0,'04_Настройки'!$B$20)),1)))</s:f>
        <s:v/>
      </s:c>
      <s:c r="Y465" s="77" t="str">
        <s:f>IF(B465="","",IF(ISBLANK(X465),"Недостаточно данных",IF(X465&gt;='04_Настройки'!$B$24,"Высокий",IF(X465&gt;='04_Настройки'!$B$25,"Средний","Низкий"))))</s:f>
        <s:v/>
      </s:c>
      <s:c r="Z465" s="80">
        <s:f t="shared" si="8"/>
        <s:v>455</s:v>
      </s:c>
      <s:c r="AA465" s="93" t="str">
        <s:f>IF(B465="","",IF(S465&gt;1,"Проверить и объединить дубли",IF(W465&lt;'04_Настройки'!$B$26,"Дополнить исходные данные",IF(AND(M465&lt;&gt;"",M465&lt;=2),"Проверить соответствие запросу и бизнесу",IF(AND(G465&lt;&gt;"",G465&lt;=IF(J465="",'04_Настройки'!$B$14,J465)),"Удерживать позицию и обновлять контент",IF(Y465="Высокий",IF(O465="","Создать или назначить посадочную страницу","Оптимизировать страницу и усилить содержание"),IF(Y465="Средний","Включить в контент-план","Наблюдать или отложить")))))))</s:f>
        <s:v/>
      </s:c>
    </s:row>
    <s:row r="466" ht="22.5" customHeight="1">
      <s:c r="A466" s="70" t="str">
        <s:f t="shared" si="1"/>
        <s:v/>
      </s:c>
      <s:c r="B466" s="71"/>
      <s:c r="C466" s="71"/>
      <s:c r="D466" s="71"/>
      <s:c r="E466" s="95"/>
      <s:c r="F466" s="77" t="str">
        <s:f>IF(ISBLANK(E466),"",IF(E466&gt;='04_Настройки'!$B$11,"ВЧ",IF(E466&gt;='04_Настройки'!$B$12,"СЧ","НЧ")))</s:f>
      </s:c>
      <s:c r="G466" s="78"/>
      <s:c r="H466" s="78"/>
      <s:c r="I466" s="80" t="str">
        <s:f t="shared" si="2"/>
        <s:v/>
      </s:c>
      <s:c r="J466" s="78"/>
      <s:c r="K466" s="81"/>
      <s:c r="L466" s="78"/>
      <s:c r="M466" s="78"/>
      <s:c r="N466" s="78"/>
      <s:c r="O466" s="83"/>
      <s:c r="P466" s="84"/>
      <s:c r="Q466" s="84"/>
      <s:c r="R466" s="77" t="str">
        <s:f t="shared" si="3"/>
        <s:v/>
      </s:c>
      <s:c r="S466" s="85" t="str">
        <s:f t="shared" si="4"/>
        <s:v/>
      </s:c>
      <s:c r="T466" s="85" t="str">
        <s:f t="shared" si="5"/>
        <s:v/>
      </s:c>
      <s:c r="U466" s="85" t="str">
        <s:f>IF(OR(B466="",G466=""),"",ROUND(MAX(0,MIN(100,(G466-IF(J466="",'04_Настройки'!$B$14,J466))/(100-IF(J466="",'04_Настройки'!$B$14,J466))*100)),1))</s:f>
        <s:v/>
      </s:c>
      <s:c r="V466" s="85" t="str">
        <s:f t="shared" si="6"/>
        <s:v/>
      </s:c>
      <s:c r="W466" s="88" t="str">
        <s:f t="shared" si="7"/>
        <s:v/>
      </s:c>
      <s:c r="X466" s="85" t="str">
        <s:f>IF(B466="","",IF(W466&lt;'04_Настройки'!$B$26,"",ROUND((IF(ISBLANK(T466),0,T466*'04_Настройки'!$B$16)+IF(ISBLANK(U466),0,U466*'04_Настройки'!$B$17)+IF(ISBLANK(V466),0,V466*'04_Настройки'!$B$18)+IF(ISBLANK(M466),0,M466/5*100*'04_Настройки'!$B$19)+IF(ISBLANK(N466),0,N466/5*100*'04_Настройки'!$B$20))/(IF(ISBLANK(T466),0,'04_Настройки'!$B$16)+IF(ISBLANK(U466),0,'04_Настройки'!$B$17)+IF(ISBLANK(V466),0,'04_Настройки'!$B$18)+IF(ISBLANK(M466),0,'04_Настройки'!$B$19)+IF(ISBLANK(N466),0,'04_Настройки'!$B$20)),1)))</s:f>
        <s:v/>
      </s:c>
      <s:c r="Y466" s="77" t="str">
        <s:f>IF(B466="","",IF(ISBLANK(X466),"Недостаточно данных",IF(X466&gt;='04_Настройки'!$B$24,"Высокий",IF(X466&gt;='04_Настройки'!$B$25,"Средний","Низкий"))))</s:f>
        <s:v/>
      </s:c>
      <s:c r="Z466" s="80">
        <s:f t="shared" si="8"/>
        <s:v>456</s:v>
      </s:c>
      <s:c r="AA466" s="93" t="str">
        <s:f>IF(B466="","",IF(S466&gt;1,"Проверить и объединить дубли",IF(W466&lt;'04_Настройки'!$B$26,"Дополнить исходные данные",IF(AND(M466&lt;&gt;"",M466&lt;=2),"Проверить соответствие запросу и бизнесу",IF(AND(G466&lt;&gt;"",G466&lt;=IF(J466="",'04_Настройки'!$B$14,J466)),"Удерживать позицию и обновлять контент",IF(Y466="Высокий",IF(O466="","Создать или назначить посадочную страницу","Оптимизировать страницу и усилить содержание"),IF(Y466="Средний","Включить в контент-план","Наблюдать или отложить")))))))</s:f>
        <s:v/>
      </s:c>
    </s:row>
    <s:row r="467" ht="22.5" customHeight="1">
      <s:c r="A467" s="70" t="str">
        <s:f t="shared" si="1"/>
        <s:v/>
      </s:c>
      <s:c r="B467" s="71"/>
      <s:c r="C467" s="71"/>
      <s:c r="D467" s="71"/>
      <s:c r="E467" s="95"/>
      <s:c r="F467" s="77" t="str">
        <s:f>IF(ISBLANK(E467),"",IF(E467&gt;='04_Настройки'!$B$11,"ВЧ",IF(E467&gt;='04_Настройки'!$B$12,"СЧ","НЧ")))</s:f>
      </s:c>
      <s:c r="G467" s="78"/>
      <s:c r="H467" s="78"/>
      <s:c r="I467" s="80" t="str">
        <s:f t="shared" si="2"/>
        <s:v/>
      </s:c>
      <s:c r="J467" s="78"/>
      <s:c r="K467" s="81"/>
      <s:c r="L467" s="78"/>
      <s:c r="M467" s="78"/>
      <s:c r="N467" s="78"/>
      <s:c r="O467" s="83"/>
      <s:c r="P467" s="84"/>
      <s:c r="Q467" s="84"/>
      <s:c r="R467" s="77" t="str">
        <s:f t="shared" si="3"/>
        <s:v/>
      </s:c>
      <s:c r="S467" s="85" t="str">
        <s:f t="shared" si="4"/>
        <s:v/>
      </s:c>
      <s:c r="T467" s="85" t="str">
        <s:f t="shared" si="5"/>
        <s:v/>
      </s:c>
      <s:c r="U467" s="85" t="str">
        <s:f>IF(OR(B467="",G467=""),"",ROUND(MAX(0,MIN(100,(G467-IF(J467="",'04_Настройки'!$B$14,J467))/(100-IF(J467="",'04_Настройки'!$B$14,J467))*100)),1))</s:f>
        <s:v/>
      </s:c>
      <s:c r="V467" s="85" t="str">
        <s:f t="shared" si="6"/>
        <s:v/>
      </s:c>
      <s:c r="W467" s="88" t="str">
        <s:f t="shared" si="7"/>
        <s:v/>
      </s:c>
      <s:c r="X467" s="85" t="str">
        <s:f>IF(B467="","",IF(W467&lt;'04_Настройки'!$B$26,"",ROUND((IF(ISBLANK(T467),0,T467*'04_Настройки'!$B$16)+IF(ISBLANK(U467),0,U467*'04_Настройки'!$B$17)+IF(ISBLANK(V467),0,V467*'04_Настройки'!$B$18)+IF(ISBLANK(M467),0,M467/5*100*'04_Настройки'!$B$19)+IF(ISBLANK(N467),0,N467/5*100*'04_Настройки'!$B$20))/(IF(ISBLANK(T467),0,'04_Настройки'!$B$16)+IF(ISBLANK(U467),0,'04_Настройки'!$B$17)+IF(ISBLANK(V467),0,'04_Настройки'!$B$18)+IF(ISBLANK(M467),0,'04_Настройки'!$B$19)+IF(ISBLANK(N467),0,'04_Настройки'!$B$20)),1)))</s:f>
        <s:v/>
      </s:c>
      <s:c r="Y467" s="77" t="str">
        <s:f>IF(B467="","",IF(ISBLANK(X467),"Недостаточно данных",IF(X467&gt;='04_Настройки'!$B$24,"Высокий",IF(X467&gt;='04_Настройки'!$B$25,"Средний","Низкий"))))</s:f>
        <s:v/>
      </s:c>
      <s:c r="Z467" s="80">
        <s:f t="shared" si="8"/>
        <s:v>457</s:v>
      </s:c>
      <s:c r="AA467" s="93" t="str">
        <s:f>IF(B467="","",IF(S467&gt;1,"Проверить и объединить дубли",IF(W467&lt;'04_Настройки'!$B$26,"Дополнить исходные данные",IF(AND(M467&lt;&gt;"",M467&lt;=2),"Проверить соответствие запросу и бизнесу",IF(AND(G467&lt;&gt;"",G467&lt;=IF(J467="",'04_Настройки'!$B$14,J467)),"Удерживать позицию и обновлять контент",IF(Y467="Высокий",IF(O467="","Создать или назначить посадочную страницу","Оптимизировать страницу и усилить содержание"),IF(Y467="Средний","Включить в контент-план","Наблюдать или отложить")))))))</s:f>
        <s:v/>
      </s:c>
    </s:row>
    <s:row r="468" ht="22.5" customHeight="1">
      <s:c r="A468" s="70" t="str">
        <s:f t="shared" si="1"/>
        <s:v/>
      </s:c>
      <s:c r="B468" s="71"/>
      <s:c r="C468" s="71"/>
      <s:c r="D468" s="71"/>
      <s:c r="E468" s="95"/>
      <s:c r="F468" s="77" t="str">
        <s:f>IF(ISBLANK(E468),"",IF(E468&gt;='04_Настройки'!$B$11,"ВЧ",IF(E468&gt;='04_Настройки'!$B$12,"СЧ","НЧ")))</s:f>
      </s:c>
      <s:c r="G468" s="78"/>
      <s:c r="H468" s="78"/>
      <s:c r="I468" s="80" t="str">
        <s:f t="shared" si="2"/>
        <s:v/>
      </s:c>
      <s:c r="J468" s="78"/>
      <s:c r="K468" s="81"/>
      <s:c r="L468" s="78"/>
      <s:c r="M468" s="78"/>
      <s:c r="N468" s="78"/>
      <s:c r="O468" s="83"/>
      <s:c r="P468" s="84"/>
      <s:c r="Q468" s="84"/>
      <s:c r="R468" s="77" t="str">
        <s:f t="shared" si="3"/>
        <s:v/>
      </s:c>
      <s:c r="S468" s="85" t="str">
        <s:f t="shared" si="4"/>
        <s:v/>
      </s:c>
      <s:c r="T468" s="85" t="str">
        <s:f t="shared" si="5"/>
        <s:v/>
      </s:c>
      <s:c r="U468" s="85" t="str">
        <s:f>IF(OR(B468="",G468=""),"",ROUND(MAX(0,MIN(100,(G468-IF(J468="",'04_Настройки'!$B$14,J468))/(100-IF(J468="",'04_Настройки'!$B$14,J468))*100)),1))</s:f>
        <s:v/>
      </s:c>
      <s:c r="V468" s="85" t="str">
        <s:f t="shared" si="6"/>
        <s:v/>
      </s:c>
      <s:c r="W468" s="88" t="str">
        <s:f t="shared" si="7"/>
        <s:v/>
      </s:c>
      <s:c r="X468" s="85" t="str">
        <s:f>IF(B468="","",IF(W468&lt;'04_Настройки'!$B$26,"",ROUND((IF(ISBLANK(T468),0,T468*'04_Настройки'!$B$16)+IF(ISBLANK(U468),0,U468*'04_Настройки'!$B$17)+IF(ISBLANK(V468),0,V468*'04_Настройки'!$B$18)+IF(ISBLANK(M468),0,M468/5*100*'04_Настройки'!$B$19)+IF(ISBLANK(N468),0,N468/5*100*'04_Настройки'!$B$20))/(IF(ISBLANK(T468),0,'04_Настройки'!$B$16)+IF(ISBLANK(U468),0,'04_Настройки'!$B$17)+IF(ISBLANK(V468),0,'04_Настройки'!$B$18)+IF(ISBLANK(M468),0,'04_Настройки'!$B$19)+IF(ISBLANK(N468),0,'04_Настройки'!$B$20)),1)))</s:f>
        <s:v/>
      </s:c>
      <s:c r="Y468" s="77" t="str">
        <s:f>IF(B468="","",IF(ISBLANK(X468),"Недостаточно данных",IF(X468&gt;='04_Настройки'!$B$24,"Высокий",IF(X468&gt;='04_Настройки'!$B$25,"Средний","Низкий"))))</s:f>
        <s:v/>
      </s:c>
      <s:c r="Z468" s="80">
        <s:f t="shared" si="8"/>
        <s:v>458</s:v>
      </s:c>
      <s:c r="AA468" s="93" t="str">
        <s:f>IF(B468="","",IF(S468&gt;1,"Проверить и объединить дубли",IF(W468&lt;'04_Настройки'!$B$26,"Дополнить исходные данные",IF(AND(M468&lt;&gt;"",M468&lt;=2),"Проверить соответствие запросу и бизнесу",IF(AND(G468&lt;&gt;"",G468&lt;=IF(J468="",'04_Настройки'!$B$14,J468)),"Удерживать позицию и обновлять контент",IF(Y468="Высокий",IF(O468="","Создать или назначить посадочную страницу","Оптимизировать страницу и усилить содержание"),IF(Y468="Средний","Включить в контент-план","Наблюдать или отложить")))))))</s:f>
        <s:v/>
      </s:c>
    </s:row>
    <s:row r="469" ht="22.5" customHeight="1">
      <s:c r="A469" s="70" t="str">
        <s:f t="shared" si="1"/>
        <s:v/>
      </s:c>
      <s:c r="B469" s="71"/>
      <s:c r="C469" s="71"/>
      <s:c r="D469" s="71"/>
      <s:c r="E469" s="95"/>
      <s:c r="F469" s="77" t="str">
        <s:f>IF(ISBLANK(E469),"",IF(E469&gt;='04_Настройки'!$B$11,"ВЧ",IF(E469&gt;='04_Настройки'!$B$12,"СЧ","НЧ")))</s:f>
      </s:c>
      <s:c r="G469" s="78"/>
      <s:c r="H469" s="78"/>
      <s:c r="I469" s="80" t="str">
        <s:f t="shared" si="2"/>
        <s:v/>
      </s:c>
      <s:c r="J469" s="78"/>
      <s:c r="K469" s="81"/>
      <s:c r="L469" s="78"/>
      <s:c r="M469" s="78"/>
      <s:c r="N469" s="78"/>
      <s:c r="O469" s="83"/>
      <s:c r="P469" s="84"/>
      <s:c r="Q469" s="84"/>
      <s:c r="R469" s="77" t="str">
        <s:f t="shared" si="3"/>
        <s:v/>
      </s:c>
      <s:c r="S469" s="85" t="str">
        <s:f t="shared" si="4"/>
        <s:v/>
      </s:c>
      <s:c r="T469" s="85" t="str">
        <s:f t="shared" si="5"/>
        <s:v/>
      </s:c>
      <s:c r="U469" s="85" t="str">
        <s:f>IF(OR(B469="",G469=""),"",ROUND(MAX(0,MIN(100,(G469-IF(J469="",'04_Настройки'!$B$14,J469))/(100-IF(J469="",'04_Настройки'!$B$14,J469))*100)),1))</s:f>
        <s:v/>
      </s:c>
      <s:c r="V469" s="85" t="str">
        <s:f t="shared" si="6"/>
        <s:v/>
      </s:c>
      <s:c r="W469" s="88" t="str">
        <s:f t="shared" si="7"/>
        <s:v/>
      </s:c>
      <s:c r="X469" s="85" t="str">
        <s:f>IF(B469="","",IF(W469&lt;'04_Настройки'!$B$26,"",ROUND((IF(ISBLANK(T469),0,T469*'04_Настройки'!$B$16)+IF(ISBLANK(U469),0,U469*'04_Настройки'!$B$17)+IF(ISBLANK(V469),0,V469*'04_Настройки'!$B$18)+IF(ISBLANK(M469),0,M469/5*100*'04_Настройки'!$B$19)+IF(ISBLANK(N469),0,N469/5*100*'04_Настройки'!$B$20))/(IF(ISBLANK(T469),0,'04_Настройки'!$B$16)+IF(ISBLANK(U469),0,'04_Настройки'!$B$17)+IF(ISBLANK(V469),0,'04_Настройки'!$B$18)+IF(ISBLANK(M469),0,'04_Настройки'!$B$19)+IF(ISBLANK(N469),0,'04_Настройки'!$B$20)),1)))</s:f>
        <s:v/>
      </s:c>
      <s:c r="Y469" s="77" t="str">
        <s:f>IF(B469="","",IF(ISBLANK(X469),"Недостаточно данных",IF(X469&gt;='04_Настройки'!$B$24,"Высокий",IF(X469&gt;='04_Настройки'!$B$25,"Средний","Низкий"))))</s:f>
        <s:v/>
      </s:c>
      <s:c r="Z469" s="80">
        <s:f t="shared" si="8"/>
        <s:v>459</s:v>
      </s:c>
      <s:c r="AA469" s="93" t="str">
        <s:f>IF(B469="","",IF(S469&gt;1,"Проверить и объединить дубли",IF(W469&lt;'04_Настройки'!$B$26,"Дополнить исходные данные",IF(AND(M469&lt;&gt;"",M469&lt;=2),"Проверить соответствие запросу и бизнесу",IF(AND(G469&lt;&gt;"",G469&lt;=IF(J469="",'04_Настройки'!$B$14,J469)),"Удерживать позицию и обновлять контент",IF(Y469="Высокий",IF(O469="","Создать или назначить посадочную страницу","Оптимизировать страницу и усилить содержание"),IF(Y469="Средний","Включить в контент-план","Наблюдать или отложить")))))))</s:f>
        <s:v/>
      </s:c>
    </s:row>
    <s:row r="470" ht="22.5" customHeight="1">
      <s:c r="A470" s="70" t="str">
        <s:f t="shared" si="1"/>
        <s:v/>
      </s:c>
      <s:c r="B470" s="71"/>
      <s:c r="C470" s="71"/>
      <s:c r="D470" s="71"/>
      <s:c r="E470" s="95"/>
      <s:c r="F470" s="77" t="str">
        <s:f>IF(ISBLANK(E470),"",IF(E470&gt;='04_Настройки'!$B$11,"ВЧ",IF(E470&gt;='04_Настройки'!$B$12,"СЧ","НЧ")))</s:f>
      </s:c>
      <s:c r="G470" s="78"/>
      <s:c r="H470" s="78"/>
      <s:c r="I470" s="80" t="str">
        <s:f t="shared" si="2"/>
        <s:v/>
      </s:c>
      <s:c r="J470" s="78"/>
      <s:c r="K470" s="81"/>
      <s:c r="L470" s="78"/>
      <s:c r="M470" s="78"/>
      <s:c r="N470" s="78"/>
      <s:c r="O470" s="83"/>
      <s:c r="P470" s="84"/>
      <s:c r="Q470" s="84"/>
      <s:c r="R470" s="77" t="str">
        <s:f t="shared" si="3"/>
        <s:v/>
      </s:c>
      <s:c r="S470" s="85" t="str">
        <s:f t="shared" si="4"/>
        <s:v/>
      </s:c>
      <s:c r="T470" s="85" t="str">
        <s:f t="shared" si="5"/>
        <s:v/>
      </s:c>
      <s:c r="U470" s="85" t="str">
        <s:f>IF(OR(B470="",G470=""),"",ROUND(MAX(0,MIN(100,(G470-IF(J470="",'04_Настройки'!$B$14,J470))/(100-IF(J470="",'04_Настройки'!$B$14,J470))*100)),1))</s:f>
        <s:v/>
      </s:c>
      <s:c r="V470" s="85" t="str">
        <s:f t="shared" si="6"/>
        <s:v/>
      </s:c>
      <s:c r="W470" s="88" t="str">
        <s:f t="shared" si="7"/>
        <s:v/>
      </s:c>
      <s:c r="X470" s="85" t="str">
        <s:f>IF(B470="","",IF(W470&lt;'04_Настройки'!$B$26,"",ROUND((IF(ISBLANK(T470),0,T470*'04_Настройки'!$B$16)+IF(ISBLANK(U470),0,U470*'04_Настройки'!$B$17)+IF(ISBLANK(V470),0,V470*'04_Настройки'!$B$18)+IF(ISBLANK(M470),0,M470/5*100*'04_Настройки'!$B$19)+IF(ISBLANK(N470),0,N470/5*100*'04_Настройки'!$B$20))/(IF(ISBLANK(T470),0,'04_Настройки'!$B$16)+IF(ISBLANK(U470),0,'04_Настройки'!$B$17)+IF(ISBLANK(V470),0,'04_Настройки'!$B$18)+IF(ISBLANK(M470),0,'04_Настройки'!$B$19)+IF(ISBLANK(N470),0,'04_Настройки'!$B$20)),1)))</s:f>
        <s:v/>
      </s:c>
      <s:c r="Y470" s="77" t="str">
        <s:f>IF(B470="","",IF(ISBLANK(X470),"Недостаточно данных",IF(X470&gt;='04_Настройки'!$B$24,"Высокий",IF(X470&gt;='04_Настройки'!$B$25,"Средний","Низкий"))))</s:f>
        <s:v/>
      </s:c>
      <s:c r="Z470" s="80">
        <s:f t="shared" si="8"/>
        <s:v>460</s:v>
      </s:c>
      <s:c r="AA470" s="93" t="str">
        <s:f>IF(B470="","",IF(S470&gt;1,"Проверить и объединить дубли",IF(W470&lt;'04_Настройки'!$B$26,"Дополнить исходные данные",IF(AND(M470&lt;&gt;"",M470&lt;=2),"Проверить соответствие запросу и бизнесу",IF(AND(G470&lt;&gt;"",G470&lt;=IF(J470="",'04_Настройки'!$B$14,J470)),"Удерживать позицию и обновлять контент",IF(Y470="Высокий",IF(O470="","Создать или назначить посадочную страницу","Оптимизировать страницу и усилить содержание"),IF(Y470="Средний","Включить в контент-план","Наблюдать или отложить")))))))</s:f>
        <s:v/>
      </s:c>
    </s:row>
    <s:row r="471" ht="22.5" customHeight="1">
      <s:c r="A471" s="70" t="str">
        <s:f t="shared" si="1"/>
        <s:v/>
      </s:c>
      <s:c r="B471" s="71"/>
      <s:c r="C471" s="71"/>
      <s:c r="D471" s="71"/>
      <s:c r="E471" s="95"/>
      <s:c r="F471" s="77" t="str">
        <s:f>IF(ISBLANK(E471),"",IF(E471&gt;='04_Настройки'!$B$11,"ВЧ",IF(E471&gt;='04_Настройки'!$B$12,"СЧ","НЧ")))</s:f>
      </s:c>
      <s:c r="G471" s="78"/>
      <s:c r="H471" s="78"/>
      <s:c r="I471" s="80" t="str">
        <s:f t="shared" si="2"/>
        <s:v/>
      </s:c>
      <s:c r="J471" s="78"/>
      <s:c r="K471" s="81"/>
      <s:c r="L471" s="78"/>
      <s:c r="M471" s="78"/>
      <s:c r="N471" s="78"/>
      <s:c r="O471" s="83"/>
      <s:c r="P471" s="84"/>
      <s:c r="Q471" s="84"/>
      <s:c r="R471" s="77" t="str">
        <s:f t="shared" si="3"/>
        <s:v/>
      </s:c>
      <s:c r="S471" s="85" t="str">
        <s:f t="shared" si="4"/>
        <s:v/>
      </s:c>
      <s:c r="T471" s="85" t="str">
        <s:f t="shared" si="5"/>
        <s:v/>
      </s:c>
      <s:c r="U471" s="85" t="str">
        <s:f>IF(OR(B471="",G471=""),"",ROUND(MAX(0,MIN(100,(G471-IF(J471="",'04_Настройки'!$B$14,J471))/(100-IF(J471="",'04_Настройки'!$B$14,J471))*100)),1))</s:f>
        <s:v/>
      </s:c>
      <s:c r="V471" s="85" t="str">
        <s:f t="shared" si="6"/>
        <s:v/>
      </s:c>
      <s:c r="W471" s="88" t="str">
        <s:f t="shared" si="7"/>
        <s:v/>
      </s:c>
      <s:c r="X471" s="85" t="str">
        <s:f>IF(B471="","",IF(W471&lt;'04_Настройки'!$B$26,"",ROUND((IF(ISBLANK(T471),0,T471*'04_Настройки'!$B$16)+IF(ISBLANK(U471),0,U471*'04_Настройки'!$B$17)+IF(ISBLANK(V471),0,V471*'04_Настройки'!$B$18)+IF(ISBLANK(M471),0,M471/5*100*'04_Настройки'!$B$19)+IF(ISBLANK(N471),0,N471/5*100*'04_Настройки'!$B$20))/(IF(ISBLANK(T471),0,'04_Настройки'!$B$16)+IF(ISBLANK(U471),0,'04_Настройки'!$B$17)+IF(ISBLANK(V471),0,'04_Настройки'!$B$18)+IF(ISBLANK(M471),0,'04_Настройки'!$B$19)+IF(ISBLANK(N471),0,'04_Настройки'!$B$20)),1)))</s:f>
        <s:v/>
      </s:c>
      <s:c r="Y471" s="77" t="str">
        <s:f>IF(B471="","",IF(ISBLANK(X471),"Недостаточно данных",IF(X471&gt;='04_Настройки'!$B$24,"Высокий",IF(X471&gt;='04_Настройки'!$B$25,"Средний","Низкий"))))</s:f>
        <s:v/>
      </s:c>
      <s:c r="Z471" s="80">
        <s:f t="shared" si="8"/>
        <s:v>461</s:v>
      </s:c>
      <s:c r="AA471" s="93" t="str">
        <s:f>IF(B471="","",IF(S471&gt;1,"Проверить и объединить дубли",IF(W471&lt;'04_Настройки'!$B$26,"Дополнить исходные данные",IF(AND(M471&lt;&gt;"",M471&lt;=2),"Проверить соответствие запросу и бизнесу",IF(AND(G471&lt;&gt;"",G471&lt;=IF(J471="",'04_Настройки'!$B$14,J471)),"Удерживать позицию и обновлять контент",IF(Y471="Высокий",IF(O471="","Создать или назначить посадочную страницу","Оптимизировать страницу и усилить содержание"),IF(Y471="Средний","Включить в контент-план","Наблюдать или отложить")))))))</s:f>
        <s:v/>
      </s:c>
    </s:row>
    <s:row r="472" ht="22.5" customHeight="1">
      <s:c r="A472" s="70" t="str">
        <s:f t="shared" si="1"/>
        <s:v/>
      </s:c>
      <s:c r="B472" s="71"/>
      <s:c r="C472" s="71"/>
      <s:c r="D472" s="71"/>
      <s:c r="E472" s="95"/>
      <s:c r="F472" s="77" t="str">
        <s:f>IF(ISBLANK(E472),"",IF(E472&gt;='04_Настройки'!$B$11,"ВЧ",IF(E472&gt;='04_Настройки'!$B$12,"СЧ","НЧ")))</s:f>
      </s:c>
      <s:c r="G472" s="78"/>
      <s:c r="H472" s="78"/>
      <s:c r="I472" s="80" t="str">
        <s:f t="shared" si="2"/>
        <s:v/>
      </s:c>
      <s:c r="J472" s="78"/>
      <s:c r="K472" s="81"/>
      <s:c r="L472" s="78"/>
      <s:c r="M472" s="78"/>
      <s:c r="N472" s="78"/>
      <s:c r="O472" s="83"/>
      <s:c r="P472" s="84"/>
      <s:c r="Q472" s="84"/>
      <s:c r="R472" s="77" t="str">
        <s:f t="shared" si="3"/>
        <s:v/>
      </s:c>
      <s:c r="S472" s="85" t="str">
        <s:f t="shared" si="4"/>
        <s:v/>
      </s:c>
      <s:c r="T472" s="85" t="str">
        <s:f t="shared" si="5"/>
        <s:v/>
      </s:c>
      <s:c r="U472" s="85" t="str">
        <s:f>IF(OR(B472="",G472=""),"",ROUND(MAX(0,MIN(100,(G472-IF(J472="",'04_Настройки'!$B$14,J472))/(100-IF(J472="",'04_Настройки'!$B$14,J472))*100)),1))</s:f>
        <s:v/>
      </s:c>
      <s:c r="V472" s="85" t="str">
        <s:f t="shared" si="6"/>
        <s:v/>
      </s:c>
      <s:c r="W472" s="88" t="str">
        <s:f t="shared" si="7"/>
        <s:v/>
      </s:c>
      <s:c r="X472" s="85" t="str">
        <s:f>IF(B472="","",IF(W472&lt;'04_Настройки'!$B$26,"",ROUND((IF(ISBLANK(T472),0,T472*'04_Настройки'!$B$16)+IF(ISBLANK(U472),0,U472*'04_Настройки'!$B$17)+IF(ISBLANK(V472),0,V472*'04_Настройки'!$B$18)+IF(ISBLANK(M472),0,M472/5*100*'04_Настройки'!$B$19)+IF(ISBLANK(N472),0,N472/5*100*'04_Настройки'!$B$20))/(IF(ISBLANK(T472),0,'04_Настройки'!$B$16)+IF(ISBLANK(U472),0,'04_Настройки'!$B$17)+IF(ISBLANK(V472),0,'04_Настройки'!$B$18)+IF(ISBLANK(M472),0,'04_Настройки'!$B$19)+IF(ISBLANK(N472),0,'04_Настройки'!$B$20)),1)))</s:f>
        <s:v/>
      </s:c>
      <s:c r="Y472" s="77" t="str">
        <s:f>IF(B472="","",IF(ISBLANK(X472),"Недостаточно данных",IF(X472&gt;='04_Настройки'!$B$24,"Высокий",IF(X472&gt;='04_Настройки'!$B$25,"Средний","Низкий"))))</s:f>
        <s:v/>
      </s:c>
      <s:c r="Z472" s="80">
        <s:f t="shared" si="8"/>
        <s:v>462</s:v>
      </s:c>
      <s:c r="AA472" s="93" t="str">
        <s:f>IF(B472="","",IF(S472&gt;1,"Проверить и объединить дубли",IF(W472&lt;'04_Настройки'!$B$26,"Дополнить исходные данные",IF(AND(M472&lt;&gt;"",M472&lt;=2),"Проверить соответствие запросу и бизнесу",IF(AND(G472&lt;&gt;"",G472&lt;=IF(J472="",'04_Настройки'!$B$14,J472)),"Удерживать позицию и обновлять контент",IF(Y472="Высокий",IF(O472="","Создать или назначить посадочную страницу","Оптимизировать страницу и усилить содержание"),IF(Y472="Средний","Включить в контент-план","Наблюдать или отложить")))))))</s:f>
        <s:v/>
      </s:c>
    </s:row>
    <s:row r="473" ht="22.5" customHeight="1">
      <s:c r="A473" s="70" t="str">
        <s:f t="shared" si="1"/>
        <s:v/>
      </s:c>
      <s:c r="B473" s="71"/>
      <s:c r="C473" s="71"/>
      <s:c r="D473" s="71"/>
      <s:c r="E473" s="95"/>
      <s:c r="F473" s="77" t="str">
        <s:f>IF(ISBLANK(E473),"",IF(E473&gt;='04_Настройки'!$B$11,"ВЧ",IF(E473&gt;='04_Настройки'!$B$12,"СЧ","НЧ")))</s:f>
      </s:c>
      <s:c r="G473" s="78"/>
      <s:c r="H473" s="78"/>
      <s:c r="I473" s="80" t="str">
        <s:f t="shared" si="2"/>
        <s:v/>
      </s:c>
      <s:c r="J473" s="78"/>
      <s:c r="K473" s="81"/>
      <s:c r="L473" s="78"/>
      <s:c r="M473" s="78"/>
      <s:c r="N473" s="78"/>
      <s:c r="O473" s="83"/>
      <s:c r="P473" s="84"/>
      <s:c r="Q473" s="84"/>
      <s:c r="R473" s="77" t="str">
        <s:f t="shared" si="3"/>
        <s:v/>
      </s:c>
      <s:c r="S473" s="85" t="str">
        <s:f t="shared" si="4"/>
        <s:v/>
      </s:c>
      <s:c r="T473" s="85" t="str">
        <s:f t="shared" si="5"/>
        <s:v/>
      </s:c>
      <s:c r="U473" s="85" t="str">
        <s:f>IF(OR(B473="",G473=""),"",ROUND(MAX(0,MIN(100,(G473-IF(J473="",'04_Настройки'!$B$14,J473))/(100-IF(J473="",'04_Настройки'!$B$14,J473))*100)),1))</s:f>
        <s:v/>
      </s:c>
      <s:c r="V473" s="85" t="str">
        <s:f t="shared" si="6"/>
        <s:v/>
      </s:c>
      <s:c r="W473" s="88" t="str">
        <s:f t="shared" si="7"/>
        <s:v/>
      </s:c>
      <s:c r="X473" s="85" t="str">
        <s:f>IF(B473="","",IF(W473&lt;'04_Настройки'!$B$26,"",ROUND((IF(ISBLANK(T473),0,T473*'04_Настройки'!$B$16)+IF(ISBLANK(U473),0,U473*'04_Настройки'!$B$17)+IF(ISBLANK(V473),0,V473*'04_Настройки'!$B$18)+IF(ISBLANK(M473),0,M473/5*100*'04_Настройки'!$B$19)+IF(ISBLANK(N473),0,N473/5*100*'04_Настройки'!$B$20))/(IF(ISBLANK(T473),0,'04_Настройки'!$B$16)+IF(ISBLANK(U473),0,'04_Настройки'!$B$17)+IF(ISBLANK(V473),0,'04_Настройки'!$B$18)+IF(ISBLANK(M473),0,'04_Настройки'!$B$19)+IF(ISBLANK(N473),0,'04_Настройки'!$B$20)),1)))</s:f>
        <s:v/>
      </s:c>
      <s:c r="Y473" s="77" t="str">
        <s:f>IF(B473="","",IF(ISBLANK(X473),"Недостаточно данных",IF(X473&gt;='04_Настройки'!$B$24,"Высокий",IF(X473&gt;='04_Настройки'!$B$25,"Средний","Низкий"))))</s:f>
        <s:v/>
      </s:c>
      <s:c r="Z473" s="80">
        <s:f t="shared" si="8"/>
        <s:v>463</s:v>
      </s:c>
      <s:c r="AA473" s="93" t="str">
        <s:f>IF(B473="","",IF(S473&gt;1,"Проверить и объединить дубли",IF(W473&lt;'04_Настройки'!$B$26,"Дополнить исходные данные",IF(AND(M473&lt;&gt;"",M473&lt;=2),"Проверить соответствие запросу и бизнесу",IF(AND(G473&lt;&gt;"",G473&lt;=IF(J473="",'04_Настройки'!$B$14,J473)),"Удерживать позицию и обновлять контент",IF(Y473="Высокий",IF(O473="","Создать или назначить посадочную страницу","Оптимизировать страницу и усилить содержание"),IF(Y473="Средний","Включить в контент-план","Наблюдать или отложить")))))))</s:f>
        <s:v/>
      </s:c>
    </s:row>
    <s:row r="474" ht="22.5" customHeight="1">
      <s:c r="A474" s="70" t="str">
        <s:f t="shared" si="1"/>
        <s:v/>
      </s:c>
      <s:c r="B474" s="71"/>
      <s:c r="C474" s="71"/>
      <s:c r="D474" s="71"/>
      <s:c r="E474" s="95"/>
      <s:c r="F474" s="77" t="str">
        <s:f>IF(ISBLANK(E474),"",IF(E474&gt;='04_Настройки'!$B$11,"ВЧ",IF(E474&gt;='04_Настройки'!$B$12,"СЧ","НЧ")))</s:f>
      </s:c>
      <s:c r="G474" s="78"/>
      <s:c r="H474" s="78"/>
      <s:c r="I474" s="80" t="str">
        <s:f t="shared" si="2"/>
        <s:v/>
      </s:c>
      <s:c r="J474" s="78"/>
      <s:c r="K474" s="81"/>
      <s:c r="L474" s="78"/>
      <s:c r="M474" s="78"/>
      <s:c r="N474" s="78"/>
      <s:c r="O474" s="83"/>
      <s:c r="P474" s="84"/>
      <s:c r="Q474" s="84"/>
      <s:c r="R474" s="77" t="str">
        <s:f t="shared" si="3"/>
        <s:v/>
      </s:c>
      <s:c r="S474" s="85" t="str">
        <s:f t="shared" si="4"/>
        <s:v/>
      </s:c>
      <s:c r="T474" s="85" t="str">
        <s:f t="shared" si="5"/>
        <s:v/>
      </s:c>
      <s:c r="U474" s="85" t="str">
        <s:f>IF(OR(B474="",G474=""),"",ROUND(MAX(0,MIN(100,(G474-IF(J474="",'04_Настройки'!$B$14,J474))/(100-IF(J474="",'04_Настройки'!$B$14,J474))*100)),1))</s:f>
        <s:v/>
      </s:c>
      <s:c r="V474" s="85" t="str">
        <s:f t="shared" si="6"/>
        <s:v/>
      </s:c>
      <s:c r="W474" s="88" t="str">
        <s:f t="shared" si="7"/>
        <s:v/>
      </s:c>
      <s:c r="X474" s="85" t="str">
        <s:f>IF(B474="","",IF(W474&lt;'04_Настройки'!$B$26,"",ROUND((IF(ISBLANK(T474),0,T474*'04_Настройки'!$B$16)+IF(ISBLANK(U474),0,U474*'04_Настройки'!$B$17)+IF(ISBLANK(V474),0,V474*'04_Настройки'!$B$18)+IF(ISBLANK(M474),0,M474/5*100*'04_Настройки'!$B$19)+IF(ISBLANK(N474),0,N474/5*100*'04_Настройки'!$B$20))/(IF(ISBLANK(T474),0,'04_Настройки'!$B$16)+IF(ISBLANK(U474),0,'04_Настройки'!$B$17)+IF(ISBLANK(V474),0,'04_Настройки'!$B$18)+IF(ISBLANK(M474),0,'04_Настройки'!$B$19)+IF(ISBLANK(N474),0,'04_Настройки'!$B$20)),1)))</s:f>
        <s:v/>
      </s:c>
      <s:c r="Y474" s="77" t="str">
        <s:f>IF(B474="","",IF(ISBLANK(X474),"Недостаточно данных",IF(X474&gt;='04_Настройки'!$B$24,"Высокий",IF(X474&gt;='04_Настройки'!$B$25,"Средний","Низкий"))))</s:f>
        <s:v/>
      </s:c>
      <s:c r="Z474" s="80">
        <s:f t="shared" si="8"/>
        <s:v>464</s:v>
      </s:c>
      <s:c r="AA474" s="93" t="str">
        <s:f>IF(B474="","",IF(S474&gt;1,"Проверить и объединить дубли",IF(W474&lt;'04_Настройки'!$B$26,"Дополнить исходные данные",IF(AND(M474&lt;&gt;"",M474&lt;=2),"Проверить соответствие запросу и бизнесу",IF(AND(G474&lt;&gt;"",G474&lt;=IF(J474="",'04_Настройки'!$B$14,J474)),"Удерживать позицию и обновлять контент",IF(Y474="Высокий",IF(O474="","Создать или назначить посадочную страницу","Оптимизировать страницу и усилить содержание"),IF(Y474="Средний","Включить в контент-план","Наблюдать или отложить")))))))</s:f>
        <s:v/>
      </s:c>
    </s:row>
    <s:row r="475" ht="22.5" customHeight="1">
      <s:c r="A475" s="70" t="str">
        <s:f t="shared" si="1"/>
        <s:v/>
      </s:c>
      <s:c r="B475" s="71"/>
      <s:c r="C475" s="71"/>
      <s:c r="D475" s="71"/>
      <s:c r="E475" s="95"/>
      <s:c r="F475" s="77" t="str">
        <s:f>IF(ISBLANK(E475),"",IF(E475&gt;='04_Настройки'!$B$11,"ВЧ",IF(E475&gt;='04_Настройки'!$B$12,"СЧ","НЧ")))</s:f>
      </s:c>
      <s:c r="G475" s="78"/>
      <s:c r="H475" s="78"/>
      <s:c r="I475" s="80" t="str">
        <s:f t="shared" si="2"/>
        <s:v/>
      </s:c>
      <s:c r="J475" s="78"/>
      <s:c r="K475" s="81"/>
      <s:c r="L475" s="78"/>
      <s:c r="M475" s="78"/>
      <s:c r="N475" s="78"/>
      <s:c r="O475" s="83"/>
      <s:c r="P475" s="84"/>
      <s:c r="Q475" s="84"/>
      <s:c r="R475" s="77" t="str">
        <s:f t="shared" si="3"/>
        <s:v/>
      </s:c>
      <s:c r="S475" s="85" t="str">
        <s:f t="shared" si="4"/>
        <s:v/>
      </s:c>
      <s:c r="T475" s="85" t="str">
        <s:f t="shared" si="5"/>
        <s:v/>
      </s:c>
      <s:c r="U475" s="85" t="str">
        <s:f>IF(OR(B475="",G475=""),"",ROUND(MAX(0,MIN(100,(G475-IF(J475="",'04_Настройки'!$B$14,J475))/(100-IF(J475="",'04_Настройки'!$B$14,J475))*100)),1))</s:f>
        <s:v/>
      </s:c>
      <s:c r="V475" s="85" t="str">
        <s:f t="shared" si="6"/>
        <s:v/>
      </s:c>
      <s:c r="W475" s="88" t="str">
        <s:f t="shared" si="7"/>
        <s:v/>
      </s:c>
      <s:c r="X475" s="85" t="str">
        <s:f>IF(B475="","",IF(W475&lt;'04_Настройки'!$B$26,"",ROUND((IF(ISBLANK(T475),0,T475*'04_Настройки'!$B$16)+IF(ISBLANK(U475),0,U475*'04_Настройки'!$B$17)+IF(ISBLANK(V475),0,V475*'04_Настройки'!$B$18)+IF(ISBLANK(M475),0,M475/5*100*'04_Настройки'!$B$19)+IF(ISBLANK(N475),0,N475/5*100*'04_Настройки'!$B$20))/(IF(ISBLANK(T475),0,'04_Настройки'!$B$16)+IF(ISBLANK(U475),0,'04_Настройки'!$B$17)+IF(ISBLANK(V475),0,'04_Настройки'!$B$18)+IF(ISBLANK(M475),0,'04_Настройки'!$B$19)+IF(ISBLANK(N475),0,'04_Настройки'!$B$20)),1)))</s:f>
        <s:v/>
      </s:c>
      <s:c r="Y475" s="77" t="str">
        <s:f>IF(B475="","",IF(ISBLANK(X475),"Недостаточно данных",IF(X475&gt;='04_Настройки'!$B$24,"Высокий",IF(X475&gt;='04_Настройки'!$B$25,"Средний","Низкий"))))</s:f>
        <s:v/>
      </s:c>
      <s:c r="Z475" s="80">
        <s:f t="shared" si="8"/>
        <s:v>465</s:v>
      </s:c>
      <s:c r="AA475" s="93" t="str">
        <s:f>IF(B475="","",IF(S475&gt;1,"Проверить и объединить дубли",IF(W475&lt;'04_Настройки'!$B$26,"Дополнить исходные данные",IF(AND(M475&lt;&gt;"",M475&lt;=2),"Проверить соответствие запросу и бизнесу",IF(AND(G475&lt;&gt;"",G475&lt;=IF(J475="",'04_Настройки'!$B$14,J475)),"Удерживать позицию и обновлять контент",IF(Y475="Высокий",IF(O475="","Создать или назначить посадочную страницу","Оптимизировать страницу и усилить содержание"),IF(Y475="Средний","Включить в контент-план","Наблюдать или отложить")))))))</s:f>
        <s:v/>
      </s:c>
    </s:row>
    <s:row r="476" ht="22.5" customHeight="1">
      <s:c r="A476" s="70" t="str">
        <s:f t="shared" si="1"/>
        <s:v/>
      </s:c>
      <s:c r="B476" s="71"/>
      <s:c r="C476" s="71"/>
      <s:c r="D476" s="71"/>
      <s:c r="E476" s="95"/>
      <s:c r="F476" s="77" t="str">
        <s:f>IF(ISBLANK(E476),"",IF(E476&gt;='04_Настройки'!$B$11,"ВЧ",IF(E476&gt;='04_Настройки'!$B$12,"СЧ","НЧ")))</s:f>
      </s:c>
      <s:c r="G476" s="78"/>
      <s:c r="H476" s="78"/>
      <s:c r="I476" s="80" t="str">
        <s:f t="shared" si="2"/>
        <s:v/>
      </s:c>
      <s:c r="J476" s="78"/>
      <s:c r="K476" s="81"/>
      <s:c r="L476" s="78"/>
      <s:c r="M476" s="78"/>
      <s:c r="N476" s="78"/>
      <s:c r="O476" s="83"/>
      <s:c r="P476" s="84"/>
      <s:c r="Q476" s="84"/>
      <s:c r="R476" s="77" t="str">
        <s:f t="shared" si="3"/>
        <s:v/>
      </s:c>
      <s:c r="S476" s="85" t="str">
        <s:f t="shared" si="4"/>
        <s:v/>
      </s:c>
      <s:c r="T476" s="85" t="str">
        <s:f t="shared" si="5"/>
        <s:v/>
      </s:c>
      <s:c r="U476" s="85" t="str">
        <s:f>IF(OR(B476="",G476=""),"",ROUND(MAX(0,MIN(100,(G476-IF(J476="",'04_Настройки'!$B$14,J476))/(100-IF(J476="",'04_Настройки'!$B$14,J476))*100)),1))</s:f>
        <s:v/>
      </s:c>
      <s:c r="V476" s="85" t="str">
        <s:f t="shared" si="6"/>
        <s:v/>
      </s:c>
      <s:c r="W476" s="88" t="str">
        <s:f t="shared" si="7"/>
        <s:v/>
      </s:c>
      <s:c r="X476" s="85" t="str">
        <s:f>IF(B476="","",IF(W476&lt;'04_Настройки'!$B$26,"",ROUND((IF(ISBLANK(T476),0,T476*'04_Настройки'!$B$16)+IF(ISBLANK(U476),0,U476*'04_Настройки'!$B$17)+IF(ISBLANK(V476),0,V476*'04_Настройки'!$B$18)+IF(ISBLANK(M476),0,M476/5*100*'04_Настройки'!$B$19)+IF(ISBLANK(N476),0,N476/5*100*'04_Настройки'!$B$20))/(IF(ISBLANK(T476),0,'04_Настройки'!$B$16)+IF(ISBLANK(U476),0,'04_Настройки'!$B$17)+IF(ISBLANK(V476),0,'04_Настройки'!$B$18)+IF(ISBLANK(M476),0,'04_Настройки'!$B$19)+IF(ISBLANK(N476),0,'04_Настройки'!$B$20)),1)))</s:f>
        <s:v/>
      </s:c>
      <s:c r="Y476" s="77" t="str">
        <s:f>IF(B476="","",IF(ISBLANK(X476),"Недостаточно данных",IF(X476&gt;='04_Настройки'!$B$24,"Высокий",IF(X476&gt;='04_Настройки'!$B$25,"Средний","Низкий"))))</s:f>
        <s:v/>
      </s:c>
      <s:c r="Z476" s="80">
        <s:f t="shared" si="8"/>
        <s:v>466</s:v>
      </s:c>
      <s:c r="AA476" s="93" t="str">
        <s:f>IF(B476="","",IF(S476&gt;1,"Проверить и объединить дубли",IF(W476&lt;'04_Настройки'!$B$26,"Дополнить исходные данные",IF(AND(M476&lt;&gt;"",M476&lt;=2),"Проверить соответствие запросу и бизнесу",IF(AND(G476&lt;&gt;"",G476&lt;=IF(J476="",'04_Настройки'!$B$14,J476)),"Удерживать позицию и обновлять контент",IF(Y476="Высокий",IF(O476="","Создать или назначить посадочную страницу","Оптимизировать страницу и усилить содержание"),IF(Y476="Средний","Включить в контент-план","Наблюдать или отложить")))))))</s:f>
        <s:v/>
      </s:c>
    </s:row>
    <s:row r="477" ht="22.5" customHeight="1">
      <s:c r="A477" s="70" t="str">
        <s:f t="shared" si="1"/>
        <s:v/>
      </s:c>
      <s:c r="B477" s="71"/>
      <s:c r="C477" s="71"/>
      <s:c r="D477" s="71"/>
      <s:c r="E477" s="95"/>
      <s:c r="F477" s="77" t="str">
        <s:f>IF(ISBLANK(E477),"",IF(E477&gt;='04_Настройки'!$B$11,"ВЧ",IF(E477&gt;='04_Настройки'!$B$12,"СЧ","НЧ")))</s:f>
      </s:c>
      <s:c r="G477" s="78"/>
      <s:c r="H477" s="78"/>
      <s:c r="I477" s="80" t="str">
        <s:f t="shared" si="2"/>
        <s:v/>
      </s:c>
      <s:c r="J477" s="78"/>
      <s:c r="K477" s="81"/>
      <s:c r="L477" s="78"/>
      <s:c r="M477" s="78"/>
      <s:c r="N477" s="78"/>
      <s:c r="O477" s="83"/>
      <s:c r="P477" s="84"/>
      <s:c r="Q477" s="84"/>
      <s:c r="R477" s="77" t="str">
        <s:f t="shared" si="3"/>
        <s:v/>
      </s:c>
      <s:c r="S477" s="85" t="str">
        <s:f t="shared" si="4"/>
        <s:v/>
      </s:c>
      <s:c r="T477" s="85" t="str">
        <s:f t="shared" si="5"/>
        <s:v/>
      </s:c>
      <s:c r="U477" s="85" t="str">
        <s:f>IF(OR(B477="",G477=""),"",ROUND(MAX(0,MIN(100,(G477-IF(J477="",'04_Настройки'!$B$14,J477))/(100-IF(J477="",'04_Настройки'!$B$14,J477))*100)),1))</s:f>
        <s:v/>
      </s:c>
      <s:c r="V477" s="85" t="str">
        <s:f t="shared" si="6"/>
        <s:v/>
      </s:c>
      <s:c r="W477" s="88" t="str">
        <s:f t="shared" si="7"/>
        <s:v/>
      </s:c>
      <s:c r="X477" s="85" t="str">
        <s:f>IF(B477="","",IF(W477&lt;'04_Настройки'!$B$26,"",ROUND((IF(ISBLANK(T477),0,T477*'04_Настройки'!$B$16)+IF(ISBLANK(U477),0,U477*'04_Настройки'!$B$17)+IF(ISBLANK(V477),0,V477*'04_Настройки'!$B$18)+IF(ISBLANK(M477),0,M477/5*100*'04_Настройки'!$B$19)+IF(ISBLANK(N477),0,N477/5*100*'04_Настройки'!$B$20))/(IF(ISBLANK(T477),0,'04_Настройки'!$B$16)+IF(ISBLANK(U477),0,'04_Настройки'!$B$17)+IF(ISBLANK(V477),0,'04_Настройки'!$B$18)+IF(ISBLANK(M477),0,'04_Настройки'!$B$19)+IF(ISBLANK(N477),0,'04_Настройки'!$B$20)),1)))</s:f>
        <s:v/>
      </s:c>
      <s:c r="Y477" s="77" t="str">
        <s:f>IF(B477="","",IF(ISBLANK(X477),"Недостаточно данных",IF(X477&gt;='04_Настройки'!$B$24,"Высокий",IF(X477&gt;='04_Настройки'!$B$25,"Средний","Низкий"))))</s:f>
        <s:v/>
      </s:c>
      <s:c r="Z477" s="80">
        <s:f t="shared" si="8"/>
        <s:v>467</s:v>
      </s:c>
      <s:c r="AA477" s="93" t="str">
        <s:f>IF(B477="","",IF(S477&gt;1,"Проверить и объединить дубли",IF(W477&lt;'04_Настройки'!$B$26,"Дополнить исходные данные",IF(AND(M477&lt;&gt;"",M477&lt;=2),"Проверить соответствие запросу и бизнесу",IF(AND(G477&lt;&gt;"",G477&lt;=IF(J477="",'04_Настройки'!$B$14,J477)),"Удерживать позицию и обновлять контент",IF(Y477="Высокий",IF(O477="","Создать или назначить посадочную страницу","Оптимизировать страницу и усилить содержание"),IF(Y477="Средний","Включить в контент-план","Наблюдать или отложить")))))))</s:f>
        <s:v/>
      </s:c>
    </s:row>
    <s:row r="478" ht="22.5" customHeight="1">
      <s:c r="A478" s="70" t="str">
        <s:f t="shared" si="1"/>
        <s:v/>
      </s:c>
      <s:c r="B478" s="71"/>
      <s:c r="C478" s="71"/>
      <s:c r="D478" s="71"/>
      <s:c r="E478" s="95"/>
      <s:c r="F478" s="77" t="str">
        <s:f>IF(ISBLANK(E478),"",IF(E478&gt;='04_Настройки'!$B$11,"ВЧ",IF(E478&gt;='04_Настройки'!$B$12,"СЧ","НЧ")))</s:f>
      </s:c>
      <s:c r="G478" s="78"/>
      <s:c r="H478" s="78"/>
      <s:c r="I478" s="80" t="str">
        <s:f t="shared" si="2"/>
        <s:v/>
      </s:c>
      <s:c r="J478" s="78"/>
      <s:c r="K478" s="81"/>
      <s:c r="L478" s="78"/>
      <s:c r="M478" s="78"/>
      <s:c r="N478" s="78"/>
      <s:c r="O478" s="83"/>
      <s:c r="P478" s="84"/>
      <s:c r="Q478" s="84"/>
      <s:c r="R478" s="77" t="str">
        <s:f t="shared" si="3"/>
        <s:v/>
      </s:c>
      <s:c r="S478" s="85" t="str">
        <s:f t="shared" si="4"/>
        <s:v/>
      </s:c>
      <s:c r="T478" s="85" t="str">
        <s:f t="shared" si="5"/>
        <s:v/>
      </s:c>
      <s:c r="U478" s="85" t="str">
        <s:f>IF(OR(B478="",G478=""),"",ROUND(MAX(0,MIN(100,(G478-IF(J478="",'04_Настройки'!$B$14,J478))/(100-IF(J478="",'04_Настройки'!$B$14,J478))*100)),1))</s:f>
        <s:v/>
      </s:c>
      <s:c r="V478" s="85" t="str">
        <s:f t="shared" si="6"/>
        <s:v/>
      </s:c>
      <s:c r="W478" s="88" t="str">
        <s:f t="shared" si="7"/>
        <s:v/>
      </s:c>
      <s:c r="X478" s="85" t="str">
        <s:f>IF(B478="","",IF(W478&lt;'04_Настройки'!$B$26,"",ROUND((IF(ISBLANK(T478),0,T478*'04_Настройки'!$B$16)+IF(ISBLANK(U478),0,U478*'04_Настройки'!$B$17)+IF(ISBLANK(V478),0,V478*'04_Настройки'!$B$18)+IF(ISBLANK(M478),0,M478/5*100*'04_Настройки'!$B$19)+IF(ISBLANK(N478),0,N478/5*100*'04_Настройки'!$B$20))/(IF(ISBLANK(T478),0,'04_Настройки'!$B$16)+IF(ISBLANK(U478),0,'04_Настройки'!$B$17)+IF(ISBLANK(V478),0,'04_Настройки'!$B$18)+IF(ISBLANK(M478),0,'04_Настройки'!$B$19)+IF(ISBLANK(N478),0,'04_Настройки'!$B$20)),1)))</s:f>
        <s:v/>
      </s:c>
      <s:c r="Y478" s="77" t="str">
        <s:f>IF(B478="","",IF(ISBLANK(X478),"Недостаточно данных",IF(X478&gt;='04_Настройки'!$B$24,"Высокий",IF(X478&gt;='04_Настройки'!$B$25,"Средний","Низкий"))))</s:f>
        <s:v/>
      </s:c>
      <s:c r="Z478" s="80">
        <s:f t="shared" si="8"/>
        <s:v>468</s:v>
      </s:c>
      <s:c r="AA478" s="93" t="str">
        <s:f>IF(B478="","",IF(S478&gt;1,"Проверить и объединить дубли",IF(W478&lt;'04_Настройки'!$B$26,"Дополнить исходные данные",IF(AND(M478&lt;&gt;"",M478&lt;=2),"Проверить соответствие запросу и бизнесу",IF(AND(G478&lt;&gt;"",G478&lt;=IF(J478="",'04_Настройки'!$B$14,J478)),"Удерживать позицию и обновлять контент",IF(Y478="Высокий",IF(O478="","Создать или назначить посадочную страницу","Оптимизировать страницу и усилить содержание"),IF(Y478="Средний","Включить в контент-план","Наблюдать или отложить")))))))</s:f>
        <s:v/>
      </s:c>
    </s:row>
    <s:row r="479" ht="22.5" customHeight="1">
      <s:c r="A479" s="70" t="str">
        <s:f t="shared" si="1"/>
        <s:v/>
      </s:c>
      <s:c r="B479" s="71"/>
      <s:c r="C479" s="71"/>
      <s:c r="D479" s="71"/>
      <s:c r="E479" s="95"/>
      <s:c r="F479" s="77" t="str">
        <s:f>IF(ISBLANK(E479),"",IF(E479&gt;='04_Настройки'!$B$11,"ВЧ",IF(E479&gt;='04_Настройки'!$B$12,"СЧ","НЧ")))</s:f>
      </s:c>
      <s:c r="G479" s="78"/>
      <s:c r="H479" s="78"/>
      <s:c r="I479" s="80" t="str">
        <s:f t="shared" si="2"/>
        <s:v/>
      </s:c>
      <s:c r="J479" s="78"/>
      <s:c r="K479" s="81"/>
      <s:c r="L479" s="78"/>
      <s:c r="M479" s="78"/>
      <s:c r="N479" s="78"/>
      <s:c r="O479" s="83"/>
      <s:c r="P479" s="84"/>
      <s:c r="Q479" s="84"/>
      <s:c r="R479" s="77" t="str">
        <s:f t="shared" si="3"/>
        <s:v/>
      </s:c>
      <s:c r="S479" s="85" t="str">
        <s:f t="shared" si="4"/>
        <s:v/>
      </s:c>
      <s:c r="T479" s="85" t="str">
        <s:f t="shared" si="5"/>
        <s:v/>
      </s:c>
      <s:c r="U479" s="85" t="str">
        <s:f>IF(OR(B479="",G479=""),"",ROUND(MAX(0,MIN(100,(G479-IF(J479="",'04_Настройки'!$B$14,J479))/(100-IF(J479="",'04_Настройки'!$B$14,J479))*100)),1))</s:f>
        <s:v/>
      </s:c>
      <s:c r="V479" s="85" t="str">
        <s:f t="shared" si="6"/>
        <s:v/>
      </s:c>
      <s:c r="W479" s="88" t="str">
        <s:f t="shared" si="7"/>
        <s:v/>
      </s:c>
      <s:c r="X479" s="85" t="str">
        <s:f>IF(B479="","",IF(W479&lt;'04_Настройки'!$B$26,"",ROUND((IF(ISBLANK(T479),0,T479*'04_Настройки'!$B$16)+IF(ISBLANK(U479),0,U479*'04_Настройки'!$B$17)+IF(ISBLANK(V479),0,V479*'04_Настройки'!$B$18)+IF(ISBLANK(M479),0,M479/5*100*'04_Настройки'!$B$19)+IF(ISBLANK(N479),0,N479/5*100*'04_Настройки'!$B$20))/(IF(ISBLANK(T479),0,'04_Настройки'!$B$16)+IF(ISBLANK(U479),0,'04_Настройки'!$B$17)+IF(ISBLANK(V479),0,'04_Настройки'!$B$18)+IF(ISBLANK(M479),0,'04_Настройки'!$B$19)+IF(ISBLANK(N479),0,'04_Настройки'!$B$20)),1)))</s:f>
        <s:v/>
      </s:c>
      <s:c r="Y479" s="77" t="str">
        <s:f>IF(B479="","",IF(ISBLANK(X479),"Недостаточно данных",IF(X479&gt;='04_Настройки'!$B$24,"Высокий",IF(X479&gt;='04_Настройки'!$B$25,"Средний","Низкий"))))</s:f>
        <s:v/>
      </s:c>
      <s:c r="Z479" s="80">
        <s:f t="shared" si="8"/>
        <s:v>469</s:v>
      </s:c>
      <s:c r="AA479" s="93" t="str">
        <s:f>IF(B479="","",IF(S479&gt;1,"Проверить и объединить дубли",IF(W479&lt;'04_Настройки'!$B$26,"Дополнить исходные данные",IF(AND(M479&lt;&gt;"",M479&lt;=2),"Проверить соответствие запросу и бизнесу",IF(AND(G479&lt;&gt;"",G479&lt;=IF(J479="",'04_Настройки'!$B$14,J479)),"Удерживать позицию и обновлять контент",IF(Y479="Высокий",IF(O479="","Создать или назначить посадочную страницу","Оптимизировать страницу и усилить содержание"),IF(Y479="Средний","Включить в контент-план","Наблюдать или отложить")))))))</s:f>
        <s:v/>
      </s:c>
    </s:row>
    <s:row r="480" ht="22.5" customHeight="1">
      <s:c r="A480" s="70" t="str">
        <s:f t="shared" si="1"/>
        <s:v/>
      </s:c>
      <s:c r="B480" s="71"/>
      <s:c r="C480" s="71"/>
      <s:c r="D480" s="71"/>
      <s:c r="E480" s="95"/>
      <s:c r="F480" s="77" t="str">
        <s:f>IF(ISBLANK(E480),"",IF(E480&gt;='04_Настройки'!$B$11,"ВЧ",IF(E480&gt;='04_Настройки'!$B$12,"СЧ","НЧ")))</s:f>
      </s:c>
      <s:c r="G480" s="78"/>
      <s:c r="H480" s="78"/>
      <s:c r="I480" s="80" t="str">
        <s:f t="shared" si="2"/>
        <s:v/>
      </s:c>
      <s:c r="J480" s="78"/>
      <s:c r="K480" s="81"/>
      <s:c r="L480" s="78"/>
      <s:c r="M480" s="78"/>
      <s:c r="N480" s="78"/>
      <s:c r="O480" s="83"/>
      <s:c r="P480" s="84"/>
      <s:c r="Q480" s="84"/>
      <s:c r="R480" s="77" t="str">
        <s:f t="shared" si="3"/>
        <s:v/>
      </s:c>
      <s:c r="S480" s="85" t="str">
        <s:f t="shared" si="4"/>
        <s:v/>
      </s:c>
      <s:c r="T480" s="85" t="str">
        <s:f t="shared" si="5"/>
        <s:v/>
      </s:c>
      <s:c r="U480" s="85" t="str">
        <s:f>IF(OR(B480="",G480=""),"",ROUND(MAX(0,MIN(100,(G480-IF(J480="",'04_Настройки'!$B$14,J480))/(100-IF(J480="",'04_Настройки'!$B$14,J480))*100)),1))</s:f>
        <s:v/>
      </s:c>
      <s:c r="V480" s="85" t="str">
        <s:f t="shared" si="6"/>
        <s:v/>
      </s:c>
      <s:c r="W480" s="88" t="str">
        <s:f t="shared" si="7"/>
        <s:v/>
      </s:c>
      <s:c r="X480" s="85" t="str">
        <s:f>IF(B480="","",IF(W480&lt;'04_Настройки'!$B$26,"",ROUND((IF(ISBLANK(T480),0,T480*'04_Настройки'!$B$16)+IF(ISBLANK(U480),0,U480*'04_Настройки'!$B$17)+IF(ISBLANK(V480),0,V480*'04_Настройки'!$B$18)+IF(ISBLANK(M480),0,M480/5*100*'04_Настройки'!$B$19)+IF(ISBLANK(N480),0,N480/5*100*'04_Настройки'!$B$20))/(IF(ISBLANK(T480),0,'04_Настройки'!$B$16)+IF(ISBLANK(U480),0,'04_Настройки'!$B$17)+IF(ISBLANK(V480),0,'04_Настройки'!$B$18)+IF(ISBLANK(M480),0,'04_Настройки'!$B$19)+IF(ISBLANK(N480),0,'04_Настройки'!$B$20)),1)))</s:f>
        <s:v/>
      </s:c>
      <s:c r="Y480" s="77" t="str">
        <s:f>IF(B480="","",IF(ISBLANK(X480),"Недостаточно данных",IF(X480&gt;='04_Настройки'!$B$24,"Высокий",IF(X480&gt;='04_Настройки'!$B$25,"Средний","Низкий"))))</s:f>
        <s:v/>
      </s:c>
      <s:c r="Z480" s="80">
        <s:f t="shared" si="8"/>
        <s:v>470</s:v>
      </s:c>
      <s:c r="AA480" s="93" t="str">
        <s:f>IF(B480="","",IF(S480&gt;1,"Проверить и объединить дубли",IF(W480&lt;'04_Настройки'!$B$26,"Дополнить исходные данные",IF(AND(M480&lt;&gt;"",M480&lt;=2),"Проверить соответствие запросу и бизнесу",IF(AND(G480&lt;&gt;"",G480&lt;=IF(J480="",'04_Настройки'!$B$14,J480)),"Удерживать позицию и обновлять контент",IF(Y480="Высокий",IF(O480="","Создать или назначить посадочную страницу","Оптимизировать страницу и усилить содержание"),IF(Y480="Средний","Включить в контент-план","Наблюдать или отложить")))))))</s:f>
        <s:v/>
      </s:c>
    </s:row>
    <s:row r="481" ht="22.5" customHeight="1">
      <s:c r="A481" s="70" t="str">
        <s:f t="shared" si="1"/>
        <s:v/>
      </s:c>
      <s:c r="B481" s="71"/>
      <s:c r="C481" s="71"/>
      <s:c r="D481" s="71"/>
      <s:c r="E481" s="95"/>
      <s:c r="F481" s="77" t="str">
        <s:f>IF(ISBLANK(E481),"",IF(E481&gt;='04_Настройки'!$B$11,"ВЧ",IF(E481&gt;='04_Настройки'!$B$12,"СЧ","НЧ")))</s:f>
      </s:c>
      <s:c r="G481" s="78"/>
      <s:c r="H481" s="78"/>
      <s:c r="I481" s="80" t="str">
        <s:f t="shared" si="2"/>
        <s:v/>
      </s:c>
      <s:c r="J481" s="78"/>
      <s:c r="K481" s="81"/>
      <s:c r="L481" s="78"/>
      <s:c r="M481" s="78"/>
      <s:c r="N481" s="78"/>
      <s:c r="O481" s="83"/>
      <s:c r="P481" s="84"/>
      <s:c r="Q481" s="84"/>
      <s:c r="R481" s="77" t="str">
        <s:f t="shared" si="3"/>
        <s:v/>
      </s:c>
      <s:c r="S481" s="85" t="str">
        <s:f t="shared" si="4"/>
        <s:v/>
      </s:c>
      <s:c r="T481" s="85" t="str">
        <s:f t="shared" si="5"/>
        <s:v/>
      </s:c>
      <s:c r="U481" s="85" t="str">
        <s:f>IF(OR(B481="",G481=""),"",ROUND(MAX(0,MIN(100,(G481-IF(J481="",'04_Настройки'!$B$14,J481))/(100-IF(J481="",'04_Настройки'!$B$14,J481))*100)),1))</s:f>
        <s:v/>
      </s:c>
      <s:c r="V481" s="85" t="str">
        <s:f t="shared" si="6"/>
        <s:v/>
      </s:c>
      <s:c r="W481" s="88" t="str">
        <s:f t="shared" si="7"/>
        <s:v/>
      </s:c>
      <s:c r="X481" s="85" t="str">
        <s:f>IF(B481="","",IF(W481&lt;'04_Настройки'!$B$26,"",ROUND((IF(ISBLANK(T481),0,T481*'04_Настройки'!$B$16)+IF(ISBLANK(U481),0,U481*'04_Настройки'!$B$17)+IF(ISBLANK(V481),0,V481*'04_Настройки'!$B$18)+IF(ISBLANK(M481),0,M481/5*100*'04_Настройки'!$B$19)+IF(ISBLANK(N481),0,N481/5*100*'04_Настройки'!$B$20))/(IF(ISBLANK(T481),0,'04_Настройки'!$B$16)+IF(ISBLANK(U481),0,'04_Настройки'!$B$17)+IF(ISBLANK(V481),0,'04_Настройки'!$B$18)+IF(ISBLANK(M481),0,'04_Настройки'!$B$19)+IF(ISBLANK(N481),0,'04_Настройки'!$B$20)),1)))</s:f>
        <s:v/>
      </s:c>
      <s:c r="Y481" s="77" t="str">
        <s:f>IF(B481="","",IF(ISBLANK(X481),"Недостаточно данных",IF(X481&gt;='04_Настройки'!$B$24,"Высокий",IF(X481&gt;='04_Настройки'!$B$25,"Средний","Низкий"))))</s:f>
        <s:v/>
      </s:c>
      <s:c r="Z481" s="80">
        <s:f t="shared" si="8"/>
        <s:v>471</s:v>
      </s:c>
      <s:c r="AA481" s="93" t="str">
        <s:f>IF(B481="","",IF(S481&gt;1,"Проверить и объединить дубли",IF(W481&lt;'04_Настройки'!$B$26,"Дополнить исходные данные",IF(AND(M481&lt;&gt;"",M481&lt;=2),"Проверить соответствие запросу и бизнесу",IF(AND(G481&lt;&gt;"",G481&lt;=IF(J481="",'04_Настройки'!$B$14,J481)),"Удерживать позицию и обновлять контент",IF(Y481="Высокий",IF(O481="","Создать или назначить посадочную страницу","Оптимизировать страницу и усилить содержание"),IF(Y481="Средний","Включить в контент-план","Наблюдать или отложить")))))))</s:f>
        <s:v/>
      </s:c>
    </s:row>
    <s:row r="482" ht="22.5" customHeight="1">
      <s:c r="A482" s="70" t="str">
        <s:f t="shared" si="1"/>
        <s:v/>
      </s:c>
      <s:c r="B482" s="71"/>
      <s:c r="C482" s="71"/>
      <s:c r="D482" s="71"/>
      <s:c r="E482" s="95"/>
      <s:c r="F482" s="77" t="str">
        <s:f>IF(ISBLANK(E482),"",IF(E482&gt;='04_Настройки'!$B$11,"ВЧ",IF(E482&gt;='04_Настройки'!$B$12,"СЧ","НЧ")))</s:f>
      </s:c>
      <s:c r="G482" s="78"/>
      <s:c r="H482" s="78"/>
      <s:c r="I482" s="80" t="str">
        <s:f t="shared" si="2"/>
        <s:v/>
      </s:c>
      <s:c r="J482" s="78"/>
      <s:c r="K482" s="81"/>
      <s:c r="L482" s="78"/>
      <s:c r="M482" s="78"/>
      <s:c r="N482" s="78"/>
      <s:c r="O482" s="83"/>
      <s:c r="P482" s="84"/>
      <s:c r="Q482" s="84"/>
      <s:c r="R482" s="77" t="str">
        <s:f t="shared" si="3"/>
        <s:v/>
      </s:c>
      <s:c r="S482" s="85" t="str">
        <s:f t="shared" si="4"/>
        <s:v/>
      </s:c>
      <s:c r="T482" s="85" t="str">
        <s:f t="shared" si="5"/>
        <s:v/>
      </s:c>
      <s:c r="U482" s="85" t="str">
        <s:f>IF(OR(B482="",G482=""),"",ROUND(MAX(0,MIN(100,(G482-IF(J482="",'04_Настройки'!$B$14,J482))/(100-IF(J482="",'04_Настройки'!$B$14,J482))*100)),1))</s:f>
        <s:v/>
      </s:c>
      <s:c r="V482" s="85" t="str">
        <s:f t="shared" si="6"/>
        <s:v/>
      </s:c>
      <s:c r="W482" s="88" t="str">
        <s:f t="shared" si="7"/>
        <s:v/>
      </s:c>
      <s:c r="X482" s="85" t="str">
        <s:f>IF(B482="","",IF(W482&lt;'04_Настройки'!$B$26,"",ROUND((IF(ISBLANK(T482),0,T482*'04_Настройки'!$B$16)+IF(ISBLANK(U482),0,U482*'04_Настройки'!$B$17)+IF(ISBLANK(V482),0,V482*'04_Настройки'!$B$18)+IF(ISBLANK(M482),0,M482/5*100*'04_Настройки'!$B$19)+IF(ISBLANK(N482),0,N482/5*100*'04_Настройки'!$B$20))/(IF(ISBLANK(T482),0,'04_Настройки'!$B$16)+IF(ISBLANK(U482),0,'04_Настройки'!$B$17)+IF(ISBLANK(V482),0,'04_Настройки'!$B$18)+IF(ISBLANK(M482),0,'04_Настройки'!$B$19)+IF(ISBLANK(N482),0,'04_Настройки'!$B$20)),1)))</s:f>
        <s:v/>
      </s:c>
      <s:c r="Y482" s="77" t="str">
        <s:f>IF(B482="","",IF(ISBLANK(X482),"Недостаточно данных",IF(X482&gt;='04_Настройки'!$B$24,"Высокий",IF(X482&gt;='04_Настройки'!$B$25,"Средний","Низкий"))))</s:f>
        <s:v/>
      </s:c>
      <s:c r="Z482" s="80">
        <s:f t="shared" si="8"/>
        <s:v>472</s:v>
      </s:c>
      <s:c r="AA482" s="93" t="str">
        <s:f>IF(B482="","",IF(S482&gt;1,"Проверить и объединить дубли",IF(W482&lt;'04_Настройки'!$B$26,"Дополнить исходные данные",IF(AND(M482&lt;&gt;"",M482&lt;=2),"Проверить соответствие запросу и бизнесу",IF(AND(G482&lt;&gt;"",G482&lt;=IF(J482="",'04_Настройки'!$B$14,J482)),"Удерживать позицию и обновлять контент",IF(Y482="Высокий",IF(O482="","Создать или назначить посадочную страницу","Оптимизировать страницу и усилить содержание"),IF(Y482="Средний","Включить в контент-план","Наблюдать или отложить")))))))</s:f>
        <s:v/>
      </s:c>
    </s:row>
    <s:row r="483" ht="22.5" customHeight="1">
      <s:c r="A483" s="70" t="str">
        <s:f t="shared" si="1"/>
        <s:v/>
      </s:c>
      <s:c r="B483" s="71"/>
      <s:c r="C483" s="71"/>
      <s:c r="D483" s="71"/>
      <s:c r="E483" s="95"/>
      <s:c r="F483" s="77" t="str">
        <s:f>IF(ISBLANK(E483),"",IF(E483&gt;='04_Настройки'!$B$11,"ВЧ",IF(E483&gt;='04_Настройки'!$B$12,"СЧ","НЧ")))</s:f>
      </s:c>
      <s:c r="G483" s="78"/>
      <s:c r="H483" s="78"/>
      <s:c r="I483" s="80" t="str">
        <s:f t="shared" si="2"/>
        <s:v/>
      </s:c>
      <s:c r="J483" s="78"/>
      <s:c r="K483" s="81"/>
      <s:c r="L483" s="78"/>
      <s:c r="M483" s="78"/>
      <s:c r="N483" s="78"/>
      <s:c r="O483" s="83"/>
      <s:c r="P483" s="84"/>
      <s:c r="Q483" s="84"/>
      <s:c r="R483" s="77" t="str">
        <s:f t="shared" si="3"/>
        <s:v/>
      </s:c>
      <s:c r="S483" s="85" t="str">
        <s:f t="shared" si="4"/>
        <s:v/>
      </s:c>
      <s:c r="T483" s="85" t="str">
        <s:f t="shared" si="5"/>
        <s:v/>
      </s:c>
      <s:c r="U483" s="85" t="str">
        <s:f>IF(OR(B483="",G483=""),"",ROUND(MAX(0,MIN(100,(G483-IF(J483="",'04_Настройки'!$B$14,J483))/(100-IF(J483="",'04_Настройки'!$B$14,J483))*100)),1))</s:f>
        <s:v/>
      </s:c>
      <s:c r="V483" s="85" t="str">
        <s:f t="shared" si="6"/>
        <s:v/>
      </s:c>
      <s:c r="W483" s="88" t="str">
        <s:f t="shared" si="7"/>
        <s:v/>
      </s:c>
      <s:c r="X483" s="85" t="str">
        <s:f>IF(B483="","",IF(W483&lt;'04_Настройки'!$B$26,"",ROUND((IF(ISBLANK(T483),0,T483*'04_Настройки'!$B$16)+IF(ISBLANK(U483),0,U483*'04_Настройки'!$B$17)+IF(ISBLANK(V483),0,V483*'04_Настройки'!$B$18)+IF(ISBLANK(M483),0,M483/5*100*'04_Настройки'!$B$19)+IF(ISBLANK(N483),0,N483/5*100*'04_Настройки'!$B$20))/(IF(ISBLANK(T483),0,'04_Настройки'!$B$16)+IF(ISBLANK(U483),0,'04_Настройки'!$B$17)+IF(ISBLANK(V483),0,'04_Настройки'!$B$18)+IF(ISBLANK(M483),0,'04_Настройки'!$B$19)+IF(ISBLANK(N483),0,'04_Настройки'!$B$20)),1)))</s:f>
        <s:v/>
      </s:c>
      <s:c r="Y483" s="77" t="str">
        <s:f>IF(B483="","",IF(ISBLANK(X483),"Недостаточно данных",IF(X483&gt;='04_Настройки'!$B$24,"Высокий",IF(X483&gt;='04_Настройки'!$B$25,"Средний","Низкий"))))</s:f>
        <s:v/>
      </s:c>
      <s:c r="Z483" s="80">
        <s:f t="shared" si="8"/>
        <s:v>473</s:v>
      </s:c>
      <s:c r="AA483" s="93" t="str">
        <s:f>IF(B483="","",IF(S483&gt;1,"Проверить и объединить дубли",IF(W483&lt;'04_Настройки'!$B$26,"Дополнить исходные данные",IF(AND(M483&lt;&gt;"",M483&lt;=2),"Проверить соответствие запросу и бизнесу",IF(AND(G483&lt;&gt;"",G483&lt;=IF(J483="",'04_Настройки'!$B$14,J483)),"Удерживать позицию и обновлять контент",IF(Y483="Высокий",IF(O483="","Создать или назначить посадочную страницу","Оптимизировать страницу и усилить содержание"),IF(Y483="Средний","Включить в контент-план","Наблюдать или отложить")))))))</s:f>
        <s:v/>
      </s:c>
    </s:row>
    <s:row r="484" ht="22.5" customHeight="1">
      <s:c r="A484" s="70" t="str">
        <s:f t="shared" si="1"/>
        <s:v/>
      </s:c>
      <s:c r="B484" s="71"/>
      <s:c r="C484" s="71"/>
      <s:c r="D484" s="71"/>
      <s:c r="E484" s="95"/>
      <s:c r="F484" s="77" t="str">
        <s:f>IF(ISBLANK(E484),"",IF(E484&gt;='04_Настройки'!$B$11,"ВЧ",IF(E484&gt;='04_Настройки'!$B$12,"СЧ","НЧ")))</s:f>
      </s:c>
      <s:c r="G484" s="78"/>
      <s:c r="H484" s="78"/>
      <s:c r="I484" s="80" t="str">
        <s:f t="shared" si="2"/>
        <s:v/>
      </s:c>
      <s:c r="J484" s="78"/>
      <s:c r="K484" s="81"/>
      <s:c r="L484" s="78"/>
      <s:c r="M484" s="78"/>
      <s:c r="N484" s="78"/>
      <s:c r="O484" s="83"/>
      <s:c r="P484" s="84"/>
      <s:c r="Q484" s="84"/>
      <s:c r="R484" s="77" t="str">
        <s:f t="shared" si="3"/>
        <s:v/>
      </s:c>
      <s:c r="S484" s="85" t="str">
        <s:f t="shared" si="4"/>
        <s:v/>
      </s:c>
      <s:c r="T484" s="85" t="str">
        <s:f t="shared" si="5"/>
        <s:v/>
      </s:c>
      <s:c r="U484" s="85" t="str">
        <s:f>IF(OR(B484="",G484=""),"",ROUND(MAX(0,MIN(100,(G484-IF(J484="",'04_Настройки'!$B$14,J484))/(100-IF(J484="",'04_Настройки'!$B$14,J484))*100)),1))</s:f>
        <s:v/>
      </s:c>
      <s:c r="V484" s="85" t="str">
        <s:f t="shared" si="6"/>
        <s:v/>
      </s:c>
      <s:c r="W484" s="88" t="str">
        <s:f t="shared" si="7"/>
        <s:v/>
      </s:c>
      <s:c r="X484" s="85" t="str">
        <s:f>IF(B484="","",IF(W484&lt;'04_Настройки'!$B$26,"",ROUND((IF(ISBLANK(T484),0,T484*'04_Настройки'!$B$16)+IF(ISBLANK(U484),0,U484*'04_Настройки'!$B$17)+IF(ISBLANK(V484),0,V484*'04_Настройки'!$B$18)+IF(ISBLANK(M484),0,M484/5*100*'04_Настройки'!$B$19)+IF(ISBLANK(N484),0,N484/5*100*'04_Настройки'!$B$20))/(IF(ISBLANK(T484),0,'04_Настройки'!$B$16)+IF(ISBLANK(U484),0,'04_Настройки'!$B$17)+IF(ISBLANK(V484),0,'04_Настройки'!$B$18)+IF(ISBLANK(M484),0,'04_Настройки'!$B$19)+IF(ISBLANK(N484),0,'04_Настройки'!$B$20)),1)))</s:f>
        <s:v/>
      </s:c>
      <s:c r="Y484" s="77" t="str">
        <s:f>IF(B484="","",IF(ISBLANK(X484),"Недостаточно данных",IF(X484&gt;='04_Настройки'!$B$24,"Высокий",IF(X484&gt;='04_Настройки'!$B$25,"Средний","Низкий"))))</s:f>
        <s:v/>
      </s:c>
      <s:c r="Z484" s="80">
        <s:f t="shared" si="8"/>
        <s:v>474</s:v>
      </s:c>
      <s:c r="AA484" s="93" t="str">
        <s:f>IF(B484="","",IF(S484&gt;1,"Проверить и объединить дубли",IF(W484&lt;'04_Настройки'!$B$26,"Дополнить исходные данные",IF(AND(M484&lt;&gt;"",M484&lt;=2),"Проверить соответствие запросу и бизнесу",IF(AND(G484&lt;&gt;"",G484&lt;=IF(J484="",'04_Настройки'!$B$14,J484)),"Удерживать позицию и обновлять контент",IF(Y484="Высокий",IF(O484="","Создать или назначить посадочную страницу","Оптимизировать страницу и усилить содержание"),IF(Y484="Средний","Включить в контент-план","Наблюдать или отложить")))))))</s:f>
        <s:v/>
      </s:c>
    </s:row>
    <s:row r="485" ht="22.5" customHeight="1">
      <s:c r="A485" s="70" t="str">
        <s:f t="shared" si="1"/>
        <s:v/>
      </s:c>
      <s:c r="B485" s="71"/>
      <s:c r="C485" s="71"/>
      <s:c r="D485" s="71"/>
      <s:c r="E485" s="95"/>
      <s:c r="F485" s="77" t="str">
        <s:f>IF(ISBLANK(E485),"",IF(E485&gt;='04_Настройки'!$B$11,"ВЧ",IF(E485&gt;='04_Настройки'!$B$12,"СЧ","НЧ")))</s:f>
      </s:c>
      <s:c r="G485" s="78"/>
      <s:c r="H485" s="78"/>
      <s:c r="I485" s="80" t="str">
        <s:f t="shared" si="2"/>
        <s:v/>
      </s:c>
      <s:c r="J485" s="78"/>
      <s:c r="K485" s="81"/>
      <s:c r="L485" s="78"/>
      <s:c r="M485" s="78"/>
      <s:c r="N485" s="78"/>
      <s:c r="O485" s="83"/>
      <s:c r="P485" s="84"/>
      <s:c r="Q485" s="84"/>
      <s:c r="R485" s="77" t="str">
        <s:f t="shared" si="3"/>
        <s:v/>
      </s:c>
      <s:c r="S485" s="85" t="str">
        <s:f t="shared" si="4"/>
        <s:v/>
      </s:c>
      <s:c r="T485" s="85" t="str">
        <s:f t="shared" si="5"/>
        <s:v/>
      </s:c>
      <s:c r="U485" s="85" t="str">
        <s:f>IF(OR(B485="",G485=""),"",ROUND(MAX(0,MIN(100,(G485-IF(J485="",'04_Настройки'!$B$14,J485))/(100-IF(J485="",'04_Настройки'!$B$14,J485))*100)),1))</s:f>
        <s:v/>
      </s:c>
      <s:c r="V485" s="85" t="str">
        <s:f t="shared" si="6"/>
        <s:v/>
      </s:c>
      <s:c r="W485" s="88" t="str">
        <s:f t="shared" si="7"/>
        <s:v/>
      </s:c>
      <s:c r="X485" s="85" t="str">
        <s:f>IF(B485="","",IF(W485&lt;'04_Настройки'!$B$26,"",ROUND((IF(ISBLANK(T485),0,T485*'04_Настройки'!$B$16)+IF(ISBLANK(U485),0,U485*'04_Настройки'!$B$17)+IF(ISBLANK(V485),0,V485*'04_Настройки'!$B$18)+IF(ISBLANK(M485),0,M485/5*100*'04_Настройки'!$B$19)+IF(ISBLANK(N485),0,N485/5*100*'04_Настройки'!$B$20))/(IF(ISBLANK(T485),0,'04_Настройки'!$B$16)+IF(ISBLANK(U485),0,'04_Настройки'!$B$17)+IF(ISBLANK(V485),0,'04_Настройки'!$B$18)+IF(ISBLANK(M485),0,'04_Настройки'!$B$19)+IF(ISBLANK(N485),0,'04_Настройки'!$B$20)),1)))</s:f>
        <s:v/>
      </s:c>
      <s:c r="Y485" s="77" t="str">
        <s:f>IF(B485="","",IF(ISBLANK(X485),"Недостаточно данных",IF(X485&gt;='04_Настройки'!$B$24,"Высокий",IF(X485&gt;='04_Настройки'!$B$25,"Средний","Низкий"))))</s:f>
        <s:v/>
      </s:c>
      <s:c r="Z485" s="80">
        <s:f t="shared" si="8"/>
        <s:v>475</s:v>
      </s:c>
      <s:c r="AA485" s="93" t="str">
        <s:f>IF(B485="","",IF(S485&gt;1,"Проверить и объединить дубли",IF(W485&lt;'04_Настройки'!$B$26,"Дополнить исходные данные",IF(AND(M485&lt;&gt;"",M485&lt;=2),"Проверить соответствие запросу и бизнесу",IF(AND(G485&lt;&gt;"",G485&lt;=IF(J485="",'04_Настройки'!$B$14,J485)),"Удерживать позицию и обновлять контент",IF(Y485="Высокий",IF(O485="","Создать или назначить посадочную страницу","Оптимизировать страницу и усилить содержание"),IF(Y485="Средний","Включить в контент-план","Наблюдать или отложить")))))))</s:f>
        <s:v/>
      </s:c>
    </s:row>
    <s:row r="486" ht="22.5" customHeight="1">
      <s:c r="A486" s="70" t="str">
        <s:f t="shared" si="1"/>
        <s:v/>
      </s:c>
      <s:c r="B486" s="71"/>
      <s:c r="C486" s="71"/>
      <s:c r="D486" s="71"/>
      <s:c r="E486" s="95"/>
      <s:c r="F486" s="77" t="str">
        <s:f>IF(ISBLANK(E486),"",IF(E486&gt;='04_Настройки'!$B$11,"ВЧ",IF(E486&gt;='04_Настройки'!$B$12,"СЧ","НЧ")))</s:f>
      </s:c>
      <s:c r="G486" s="78"/>
      <s:c r="H486" s="78"/>
      <s:c r="I486" s="80" t="str">
        <s:f t="shared" si="2"/>
        <s:v/>
      </s:c>
      <s:c r="J486" s="78"/>
      <s:c r="K486" s="81"/>
      <s:c r="L486" s="78"/>
      <s:c r="M486" s="78"/>
      <s:c r="N486" s="78"/>
      <s:c r="O486" s="83"/>
      <s:c r="P486" s="84"/>
      <s:c r="Q486" s="84"/>
      <s:c r="R486" s="77" t="str">
        <s:f t="shared" si="3"/>
        <s:v/>
      </s:c>
      <s:c r="S486" s="85" t="str">
        <s:f t="shared" si="4"/>
        <s:v/>
      </s:c>
      <s:c r="T486" s="85" t="str">
        <s:f t="shared" si="5"/>
        <s:v/>
      </s:c>
      <s:c r="U486" s="85" t="str">
        <s:f>IF(OR(B486="",G486=""),"",ROUND(MAX(0,MIN(100,(G486-IF(J486="",'04_Настройки'!$B$14,J486))/(100-IF(J486="",'04_Настройки'!$B$14,J486))*100)),1))</s:f>
        <s:v/>
      </s:c>
      <s:c r="V486" s="85" t="str">
        <s:f t="shared" si="6"/>
        <s:v/>
      </s:c>
      <s:c r="W486" s="88" t="str">
        <s:f t="shared" si="7"/>
        <s:v/>
      </s:c>
      <s:c r="X486" s="85" t="str">
        <s:f>IF(B486="","",IF(W486&lt;'04_Настройки'!$B$26,"",ROUND((IF(ISBLANK(T486),0,T486*'04_Настройки'!$B$16)+IF(ISBLANK(U486),0,U486*'04_Настройки'!$B$17)+IF(ISBLANK(V486),0,V486*'04_Настройки'!$B$18)+IF(ISBLANK(M486),0,M486/5*100*'04_Настройки'!$B$19)+IF(ISBLANK(N486),0,N486/5*100*'04_Настройки'!$B$20))/(IF(ISBLANK(T486),0,'04_Настройки'!$B$16)+IF(ISBLANK(U486),0,'04_Настройки'!$B$17)+IF(ISBLANK(V486),0,'04_Настройки'!$B$18)+IF(ISBLANK(M486),0,'04_Настройки'!$B$19)+IF(ISBLANK(N486),0,'04_Настройки'!$B$20)),1)))</s:f>
        <s:v/>
      </s:c>
      <s:c r="Y486" s="77" t="str">
        <s:f>IF(B486="","",IF(ISBLANK(X486),"Недостаточно данных",IF(X486&gt;='04_Настройки'!$B$24,"Высокий",IF(X486&gt;='04_Настройки'!$B$25,"Средний","Низкий"))))</s:f>
        <s:v/>
      </s:c>
      <s:c r="Z486" s="80">
        <s:f t="shared" si="8"/>
        <s:v>476</s:v>
      </s:c>
      <s:c r="AA486" s="93" t="str">
        <s:f>IF(B486="","",IF(S486&gt;1,"Проверить и объединить дубли",IF(W486&lt;'04_Настройки'!$B$26,"Дополнить исходные данные",IF(AND(M486&lt;&gt;"",M486&lt;=2),"Проверить соответствие запросу и бизнесу",IF(AND(G486&lt;&gt;"",G486&lt;=IF(J486="",'04_Настройки'!$B$14,J486)),"Удерживать позицию и обновлять контент",IF(Y486="Высокий",IF(O486="","Создать или назначить посадочную страницу","Оптимизировать страницу и усилить содержание"),IF(Y486="Средний","Включить в контент-план","Наблюдать или отложить")))))))</s:f>
        <s:v/>
      </s:c>
    </s:row>
    <s:row r="487" ht="22.5" customHeight="1">
      <s:c r="A487" s="70" t="str">
        <s:f t="shared" si="1"/>
        <s:v/>
      </s:c>
      <s:c r="B487" s="71"/>
      <s:c r="C487" s="71"/>
      <s:c r="D487" s="71"/>
      <s:c r="E487" s="95"/>
      <s:c r="F487" s="77" t="str">
        <s:f>IF(ISBLANK(E487),"",IF(E487&gt;='04_Настройки'!$B$11,"ВЧ",IF(E487&gt;='04_Настройки'!$B$12,"СЧ","НЧ")))</s:f>
      </s:c>
      <s:c r="G487" s="78"/>
      <s:c r="H487" s="78"/>
      <s:c r="I487" s="80" t="str">
        <s:f t="shared" si="2"/>
        <s:v/>
      </s:c>
      <s:c r="J487" s="78"/>
      <s:c r="K487" s="81"/>
      <s:c r="L487" s="78"/>
      <s:c r="M487" s="78"/>
      <s:c r="N487" s="78"/>
      <s:c r="O487" s="83"/>
      <s:c r="P487" s="84"/>
      <s:c r="Q487" s="84"/>
      <s:c r="R487" s="77" t="str">
        <s:f t="shared" si="3"/>
        <s:v/>
      </s:c>
      <s:c r="S487" s="85" t="str">
        <s:f t="shared" si="4"/>
        <s:v/>
      </s:c>
      <s:c r="T487" s="85" t="str">
        <s:f t="shared" si="5"/>
        <s:v/>
      </s:c>
      <s:c r="U487" s="85" t="str">
        <s:f>IF(OR(B487="",G487=""),"",ROUND(MAX(0,MIN(100,(G487-IF(J487="",'04_Настройки'!$B$14,J487))/(100-IF(J487="",'04_Настройки'!$B$14,J487))*100)),1))</s:f>
        <s:v/>
      </s:c>
      <s:c r="V487" s="85" t="str">
        <s:f t="shared" si="6"/>
        <s:v/>
      </s:c>
      <s:c r="W487" s="88" t="str">
        <s:f t="shared" si="7"/>
        <s:v/>
      </s:c>
      <s:c r="X487" s="85" t="str">
        <s:f>IF(B487="","",IF(W487&lt;'04_Настройки'!$B$26,"",ROUND((IF(ISBLANK(T487),0,T487*'04_Настройки'!$B$16)+IF(ISBLANK(U487),0,U487*'04_Настройки'!$B$17)+IF(ISBLANK(V487),0,V487*'04_Настройки'!$B$18)+IF(ISBLANK(M487),0,M487/5*100*'04_Настройки'!$B$19)+IF(ISBLANK(N487),0,N487/5*100*'04_Настройки'!$B$20))/(IF(ISBLANK(T487),0,'04_Настройки'!$B$16)+IF(ISBLANK(U487),0,'04_Настройки'!$B$17)+IF(ISBLANK(V487),0,'04_Настройки'!$B$18)+IF(ISBLANK(M487),0,'04_Настройки'!$B$19)+IF(ISBLANK(N487),0,'04_Настройки'!$B$20)),1)))</s:f>
        <s:v/>
      </s:c>
      <s:c r="Y487" s="77" t="str">
        <s:f>IF(B487="","",IF(ISBLANK(X487),"Недостаточно данных",IF(X487&gt;='04_Настройки'!$B$24,"Высокий",IF(X487&gt;='04_Настройки'!$B$25,"Средний","Низкий"))))</s:f>
        <s:v/>
      </s:c>
      <s:c r="Z487" s="80">
        <s:f t="shared" si="8"/>
        <s:v>477</s:v>
      </s:c>
      <s:c r="AA487" s="93" t="str">
        <s:f>IF(B487="","",IF(S487&gt;1,"Проверить и объединить дубли",IF(W487&lt;'04_Настройки'!$B$26,"Дополнить исходные данные",IF(AND(M487&lt;&gt;"",M487&lt;=2),"Проверить соответствие запросу и бизнесу",IF(AND(G487&lt;&gt;"",G487&lt;=IF(J487="",'04_Настройки'!$B$14,J487)),"Удерживать позицию и обновлять контент",IF(Y487="Высокий",IF(O487="","Создать или назначить посадочную страницу","Оптимизировать страницу и усилить содержание"),IF(Y487="Средний","Включить в контент-план","Наблюдать или отложить")))))))</s:f>
        <s:v/>
      </s:c>
    </s:row>
    <s:row r="488" ht="22.5" customHeight="1">
      <s:c r="A488" s="70" t="str">
        <s:f t="shared" si="1"/>
        <s:v/>
      </s:c>
      <s:c r="B488" s="71"/>
      <s:c r="C488" s="71"/>
      <s:c r="D488" s="71"/>
      <s:c r="E488" s="95"/>
      <s:c r="F488" s="77" t="str">
        <s:f>IF(ISBLANK(E488),"",IF(E488&gt;='04_Настройки'!$B$11,"ВЧ",IF(E488&gt;='04_Настройки'!$B$12,"СЧ","НЧ")))</s:f>
      </s:c>
      <s:c r="G488" s="78"/>
      <s:c r="H488" s="78"/>
      <s:c r="I488" s="80" t="str">
        <s:f t="shared" si="2"/>
        <s:v/>
      </s:c>
      <s:c r="J488" s="78"/>
      <s:c r="K488" s="81"/>
      <s:c r="L488" s="78"/>
      <s:c r="M488" s="78"/>
      <s:c r="N488" s="78"/>
      <s:c r="O488" s="83"/>
      <s:c r="P488" s="84"/>
      <s:c r="Q488" s="84"/>
      <s:c r="R488" s="77" t="str">
        <s:f t="shared" si="3"/>
        <s:v/>
      </s:c>
      <s:c r="S488" s="85" t="str">
        <s:f t="shared" si="4"/>
        <s:v/>
      </s:c>
      <s:c r="T488" s="85" t="str">
        <s:f t="shared" si="5"/>
        <s:v/>
      </s:c>
      <s:c r="U488" s="85" t="str">
        <s:f>IF(OR(B488="",G488=""),"",ROUND(MAX(0,MIN(100,(G488-IF(J488="",'04_Настройки'!$B$14,J488))/(100-IF(J488="",'04_Настройки'!$B$14,J488))*100)),1))</s:f>
        <s:v/>
      </s:c>
      <s:c r="V488" s="85" t="str">
        <s:f t="shared" si="6"/>
        <s:v/>
      </s:c>
      <s:c r="W488" s="88" t="str">
        <s:f t="shared" si="7"/>
        <s:v/>
      </s:c>
      <s:c r="X488" s="85" t="str">
        <s:f>IF(B488="","",IF(W488&lt;'04_Настройки'!$B$26,"",ROUND((IF(ISBLANK(T488),0,T488*'04_Настройки'!$B$16)+IF(ISBLANK(U488),0,U488*'04_Настройки'!$B$17)+IF(ISBLANK(V488),0,V488*'04_Настройки'!$B$18)+IF(ISBLANK(M488),0,M488/5*100*'04_Настройки'!$B$19)+IF(ISBLANK(N488),0,N488/5*100*'04_Настройки'!$B$20))/(IF(ISBLANK(T488),0,'04_Настройки'!$B$16)+IF(ISBLANK(U488),0,'04_Настройки'!$B$17)+IF(ISBLANK(V488),0,'04_Настройки'!$B$18)+IF(ISBLANK(M488),0,'04_Настройки'!$B$19)+IF(ISBLANK(N488),0,'04_Настройки'!$B$20)),1)))</s:f>
        <s:v/>
      </s:c>
      <s:c r="Y488" s="77" t="str">
        <s:f>IF(B488="","",IF(ISBLANK(X488),"Недостаточно данных",IF(X488&gt;='04_Настройки'!$B$24,"Высокий",IF(X488&gt;='04_Настройки'!$B$25,"Средний","Низкий"))))</s:f>
        <s:v/>
      </s:c>
      <s:c r="Z488" s="80">
        <s:f t="shared" si="8"/>
        <s:v>478</s:v>
      </s:c>
      <s:c r="AA488" s="93" t="str">
        <s:f>IF(B488="","",IF(S488&gt;1,"Проверить и объединить дубли",IF(W488&lt;'04_Настройки'!$B$26,"Дополнить исходные данные",IF(AND(M488&lt;&gt;"",M488&lt;=2),"Проверить соответствие запросу и бизнесу",IF(AND(G488&lt;&gt;"",G488&lt;=IF(J488="",'04_Настройки'!$B$14,J488)),"Удерживать позицию и обновлять контент",IF(Y488="Высокий",IF(O488="","Создать или назначить посадочную страницу","Оптимизировать страницу и усилить содержание"),IF(Y488="Средний","Включить в контент-план","Наблюдать или отложить")))))))</s:f>
        <s:v/>
      </s:c>
    </s:row>
    <s:row r="489" ht="22.5" customHeight="1">
      <s:c r="A489" s="70" t="str">
        <s:f t="shared" si="1"/>
        <s:v/>
      </s:c>
      <s:c r="B489" s="71"/>
      <s:c r="C489" s="71"/>
      <s:c r="D489" s="71"/>
      <s:c r="E489" s="95"/>
      <s:c r="F489" s="77" t="str">
        <s:f>IF(ISBLANK(E489),"",IF(E489&gt;='04_Настройки'!$B$11,"ВЧ",IF(E489&gt;='04_Настройки'!$B$12,"СЧ","НЧ")))</s:f>
      </s:c>
      <s:c r="G489" s="78"/>
      <s:c r="H489" s="78"/>
      <s:c r="I489" s="80" t="str">
        <s:f t="shared" si="2"/>
        <s:v/>
      </s:c>
      <s:c r="J489" s="78"/>
      <s:c r="K489" s="81"/>
      <s:c r="L489" s="78"/>
      <s:c r="M489" s="78"/>
      <s:c r="N489" s="78"/>
      <s:c r="O489" s="83"/>
      <s:c r="P489" s="84"/>
      <s:c r="Q489" s="84"/>
      <s:c r="R489" s="77" t="str">
        <s:f t="shared" si="3"/>
        <s:v/>
      </s:c>
      <s:c r="S489" s="85" t="str">
        <s:f t="shared" si="4"/>
        <s:v/>
      </s:c>
      <s:c r="T489" s="85" t="str">
        <s:f t="shared" si="5"/>
        <s:v/>
      </s:c>
      <s:c r="U489" s="85" t="str">
        <s:f>IF(OR(B489="",G489=""),"",ROUND(MAX(0,MIN(100,(G489-IF(J489="",'04_Настройки'!$B$14,J489))/(100-IF(J489="",'04_Настройки'!$B$14,J489))*100)),1))</s:f>
        <s:v/>
      </s:c>
      <s:c r="V489" s="85" t="str">
        <s:f t="shared" si="6"/>
        <s:v/>
      </s:c>
      <s:c r="W489" s="88" t="str">
        <s:f t="shared" si="7"/>
        <s:v/>
      </s:c>
      <s:c r="X489" s="85" t="str">
        <s:f>IF(B489="","",IF(W489&lt;'04_Настройки'!$B$26,"",ROUND((IF(ISBLANK(T489),0,T489*'04_Настройки'!$B$16)+IF(ISBLANK(U489),0,U489*'04_Настройки'!$B$17)+IF(ISBLANK(V489),0,V489*'04_Настройки'!$B$18)+IF(ISBLANK(M489),0,M489/5*100*'04_Настройки'!$B$19)+IF(ISBLANK(N489),0,N489/5*100*'04_Настройки'!$B$20))/(IF(ISBLANK(T489),0,'04_Настройки'!$B$16)+IF(ISBLANK(U489),0,'04_Настройки'!$B$17)+IF(ISBLANK(V489),0,'04_Настройки'!$B$18)+IF(ISBLANK(M489),0,'04_Настройки'!$B$19)+IF(ISBLANK(N489),0,'04_Настройки'!$B$20)),1)))</s:f>
        <s:v/>
      </s:c>
      <s:c r="Y489" s="77" t="str">
        <s:f>IF(B489="","",IF(ISBLANK(X489),"Недостаточно данных",IF(X489&gt;='04_Настройки'!$B$24,"Высокий",IF(X489&gt;='04_Настройки'!$B$25,"Средний","Низкий"))))</s:f>
        <s:v/>
      </s:c>
      <s:c r="Z489" s="80">
        <s:f t="shared" si="8"/>
        <s:v>479</s:v>
      </s:c>
      <s:c r="AA489" s="93" t="str">
        <s:f>IF(B489="","",IF(S489&gt;1,"Проверить и объединить дубли",IF(W489&lt;'04_Настройки'!$B$26,"Дополнить исходные данные",IF(AND(M489&lt;&gt;"",M489&lt;=2),"Проверить соответствие запросу и бизнесу",IF(AND(G489&lt;&gt;"",G489&lt;=IF(J489="",'04_Настройки'!$B$14,J489)),"Удерживать позицию и обновлять контент",IF(Y489="Высокий",IF(O489="","Создать или назначить посадочную страницу","Оптимизировать страницу и усилить содержание"),IF(Y489="Средний","Включить в контент-план","Наблюдать или отложить")))))))</s:f>
        <s:v/>
      </s:c>
    </s:row>
    <s:row r="490" ht="22.5" customHeight="1">
      <s:c r="A490" s="70" t="str">
        <s:f t="shared" si="1"/>
        <s:v/>
      </s:c>
      <s:c r="B490" s="71"/>
      <s:c r="C490" s="71"/>
      <s:c r="D490" s="71"/>
      <s:c r="E490" s="95"/>
      <s:c r="F490" s="77" t="str">
        <s:f>IF(ISBLANK(E490),"",IF(E490&gt;='04_Настройки'!$B$11,"ВЧ",IF(E490&gt;='04_Настройки'!$B$12,"СЧ","НЧ")))</s:f>
      </s:c>
      <s:c r="G490" s="78"/>
      <s:c r="H490" s="78"/>
      <s:c r="I490" s="80" t="str">
        <s:f t="shared" si="2"/>
        <s:v/>
      </s:c>
      <s:c r="J490" s="78"/>
      <s:c r="K490" s="81"/>
      <s:c r="L490" s="78"/>
      <s:c r="M490" s="78"/>
      <s:c r="N490" s="78"/>
      <s:c r="O490" s="83"/>
      <s:c r="P490" s="84"/>
      <s:c r="Q490" s="84"/>
      <s:c r="R490" s="77" t="str">
        <s:f t="shared" si="3"/>
        <s:v/>
      </s:c>
      <s:c r="S490" s="85" t="str">
        <s:f t="shared" si="4"/>
        <s:v/>
      </s:c>
      <s:c r="T490" s="85" t="str">
        <s:f t="shared" si="5"/>
        <s:v/>
      </s:c>
      <s:c r="U490" s="85" t="str">
        <s:f>IF(OR(B490="",G490=""),"",ROUND(MAX(0,MIN(100,(G490-IF(J490="",'04_Настройки'!$B$14,J490))/(100-IF(J490="",'04_Настройки'!$B$14,J490))*100)),1))</s:f>
        <s:v/>
      </s:c>
      <s:c r="V490" s="85" t="str">
        <s:f t="shared" si="6"/>
        <s:v/>
      </s:c>
      <s:c r="W490" s="88" t="str">
        <s:f t="shared" si="7"/>
        <s:v/>
      </s:c>
      <s:c r="X490" s="85" t="str">
        <s:f>IF(B490="","",IF(W490&lt;'04_Настройки'!$B$26,"",ROUND((IF(ISBLANK(T490),0,T490*'04_Настройки'!$B$16)+IF(ISBLANK(U490),0,U490*'04_Настройки'!$B$17)+IF(ISBLANK(V490),0,V490*'04_Настройки'!$B$18)+IF(ISBLANK(M490),0,M490/5*100*'04_Настройки'!$B$19)+IF(ISBLANK(N490),0,N490/5*100*'04_Настройки'!$B$20))/(IF(ISBLANK(T490),0,'04_Настройки'!$B$16)+IF(ISBLANK(U490),0,'04_Настройки'!$B$17)+IF(ISBLANK(V490),0,'04_Настройки'!$B$18)+IF(ISBLANK(M490),0,'04_Настройки'!$B$19)+IF(ISBLANK(N490),0,'04_Настройки'!$B$20)),1)))</s:f>
        <s:v/>
      </s:c>
      <s:c r="Y490" s="77" t="str">
        <s:f>IF(B490="","",IF(ISBLANK(X490),"Недостаточно данных",IF(X490&gt;='04_Настройки'!$B$24,"Высокий",IF(X490&gt;='04_Настройки'!$B$25,"Средний","Низкий"))))</s:f>
        <s:v/>
      </s:c>
      <s:c r="Z490" s="80">
        <s:f t="shared" si="8"/>
        <s:v>480</s:v>
      </s:c>
      <s:c r="AA490" s="93" t="str">
        <s:f>IF(B490="","",IF(S490&gt;1,"Проверить и объединить дубли",IF(W490&lt;'04_Настройки'!$B$26,"Дополнить исходные данные",IF(AND(M490&lt;&gt;"",M490&lt;=2),"Проверить соответствие запросу и бизнесу",IF(AND(G490&lt;&gt;"",G490&lt;=IF(J490="",'04_Настройки'!$B$14,J490)),"Удерживать позицию и обновлять контент",IF(Y490="Высокий",IF(O490="","Создать или назначить посадочную страницу","Оптимизировать страницу и усилить содержание"),IF(Y490="Средний","Включить в контент-план","Наблюдать или отложить")))))))</s:f>
        <s:v/>
      </s:c>
    </s:row>
    <s:row r="491" ht="22.5" customHeight="1">
      <s:c r="A491" s="70" t="str">
        <s:f t="shared" si="1"/>
        <s:v/>
      </s:c>
      <s:c r="B491" s="71"/>
      <s:c r="C491" s="71"/>
      <s:c r="D491" s="71"/>
      <s:c r="E491" s="95"/>
      <s:c r="F491" s="77" t="str">
        <s:f>IF(ISBLANK(E491),"",IF(E491&gt;='04_Настройки'!$B$11,"ВЧ",IF(E491&gt;='04_Настройки'!$B$12,"СЧ","НЧ")))</s:f>
      </s:c>
      <s:c r="G491" s="78"/>
      <s:c r="H491" s="78"/>
      <s:c r="I491" s="80" t="str">
        <s:f t="shared" si="2"/>
        <s:v/>
      </s:c>
      <s:c r="J491" s="78"/>
      <s:c r="K491" s="81"/>
      <s:c r="L491" s="78"/>
      <s:c r="M491" s="78"/>
      <s:c r="N491" s="78"/>
      <s:c r="O491" s="83"/>
      <s:c r="P491" s="84"/>
      <s:c r="Q491" s="84"/>
      <s:c r="R491" s="77" t="str">
        <s:f t="shared" si="3"/>
        <s:v/>
      </s:c>
      <s:c r="S491" s="85" t="str">
        <s:f t="shared" si="4"/>
        <s:v/>
      </s:c>
      <s:c r="T491" s="85" t="str">
        <s:f t="shared" si="5"/>
        <s:v/>
      </s:c>
      <s:c r="U491" s="85" t="str">
        <s:f>IF(OR(B491="",G491=""),"",ROUND(MAX(0,MIN(100,(G491-IF(J491="",'04_Настройки'!$B$14,J491))/(100-IF(J491="",'04_Настройки'!$B$14,J491))*100)),1))</s:f>
        <s:v/>
      </s:c>
      <s:c r="V491" s="85" t="str">
        <s:f t="shared" si="6"/>
        <s:v/>
      </s:c>
      <s:c r="W491" s="88" t="str">
        <s:f t="shared" si="7"/>
        <s:v/>
      </s:c>
      <s:c r="X491" s="85" t="str">
        <s:f>IF(B491="","",IF(W491&lt;'04_Настройки'!$B$26,"",ROUND((IF(ISBLANK(T491),0,T491*'04_Настройки'!$B$16)+IF(ISBLANK(U491),0,U491*'04_Настройки'!$B$17)+IF(ISBLANK(V491),0,V491*'04_Настройки'!$B$18)+IF(ISBLANK(M491),0,M491/5*100*'04_Настройки'!$B$19)+IF(ISBLANK(N491),0,N491/5*100*'04_Настройки'!$B$20))/(IF(ISBLANK(T491),0,'04_Настройки'!$B$16)+IF(ISBLANK(U491),0,'04_Настройки'!$B$17)+IF(ISBLANK(V491),0,'04_Настройки'!$B$18)+IF(ISBLANK(M491),0,'04_Настройки'!$B$19)+IF(ISBLANK(N491),0,'04_Настройки'!$B$20)),1)))</s:f>
        <s:v/>
      </s:c>
      <s:c r="Y491" s="77" t="str">
        <s:f>IF(B491="","",IF(ISBLANK(X491),"Недостаточно данных",IF(X491&gt;='04_Настройки'!$B$24,"Высокий",IF(X491&gt;='04_Настройки'!$B$25,"Средний","Низкий"))))</s:f>
        <s:v/>
      </s:c>
      <s:c r="Z491" s="80">
        <s:f t="shared" si="8"/>
        <s:v>481</s:v>
      </s:c>
      <s:c r="AA491" s="93" t="str">
        <s:f>IF(B491="","",IF(S491&gt;1,"Проверить и объединить дубли",IF(W491&lt;'04_Настройки'!$B$26,"Дополнить исходные данные",IF(AND(M491&lt;&gt;"",M491&lt;=2),"Проверить соответствие запросу и бизнесу",IF(AND(G491&lt;&gt;"",G491&lt;=IF(J491="",'04_Настройки'!$B$14,J491)),"Удерживать позицию и обновлять контент",IF(Y491="Высокий",IF(O491="","Создать или назначить посадочную страницу","Оптимизировать страницу и усилить содержание"),IF(Y491="Средний","Включить в контент-план","Наблюдать или отложить")))))))</s:f>
        <s:v/>
      </s:c>
    </s:row>
    <s:row r="492" ht="22.5" customHeight="1">
      <s:c r="A492" s="70" t="str">
        <s:f t="shared" si="1"/>
        <s:v/>
      </s:c>
      <s:c r="B492" s="71"/>
      <s:c r="C492" s="71"/>
      <s:c r="D492" s="71"/>
      <s:c r="E492" s="95"/>
      <s:c r="F492" s="77" t="str">
        <s:f>IF(ISBLANK(E492),"",IF(E492&gt;='04_Настройки'!$B$11,"ВЧ",IF(E492&gt;='04_Настройки'!$B$12,"СЧ","НЧ")))</s:f>
      </s:c>
      <s:c r="G492" s="78"/>
      <s:c r="H492" s="78"/>
      <s:c r="I492" s="80" t="str">
        <s:f t="shared" si="2"/>
        <s:v/>
      </s:c>
      <s:c r="J492" s="78"/>
      <s:c r="K492" s="81"/>
      <s:c r="L492" s="78"/>
      <s:c r="M492" s="78"/>
      <s:c r="N492" s="78"/>
      <s:c r="O492" s="83"/>
      <s:c r="P492" s="84"/>
      <s:c r="Q492" s="84"/>
      <s:c r="R492" s="77" t="str">
        <s:f t="shared" si="3"/>
        <s:v/>
      </s:c>
      <s:c r="S492" s="85" t="str">
        <s:f t="shared" si="4"/>
        <s:v/>
      </s:c>
      <s:c r="T492" s="85" t="str">
        <s:f t="shared" si="5"/>
        <s:v/>
      </s:c>
      <s:c r="U492" s="85" t="str">
        <s:f>IF(OR(B492="",G492=""),"",ROUND(MAX(0,MIN(100,(G492-IF(J492="",'04_Настройки'!$B$14,J492))/(100-IF(J492="",'04_Настройки'!$B$14,J492))*100)),1))</s:f>
        <s:v/>
      </s:c>
      <s:c r="V492" s="85" t="str">
        <s:f t="shared" si="6"/>
        <s:v/>
      </s:c>
      <s:c r="W492" s="88" t="str">
        <s:f t="shared" si="7"/>
        <s:v/>
      </s:c>
      <s:c r="X492" s="85" t="str">
        <s:f>IF(B492="","",IF(W492&lt;'04_Настройки'!$B$26,"",ROUND((IF(ISBLANK(T492),0,T492*'04_Настройки'!$B$16)+IF(ISBLANK(U492),0,U492*'04_Настройки'!$B$17)+IF(ISBLANK(V492),0,V492*'04_Настройки'!$B$18)+IF(ISBLANK(M492),0,M492/5*100*'04_Настройки'!$B$19)+IF(ISBLANK(N492),0,N492/5*100*'04_Настройки'!$B$20))/(IF(ISBLANK(T492),0,'04_Настройки'!$B$16)+IF(ISBLANK(U492),0,'04_Настройки'!$B$17)+IF(ISBLANK(V492),0,'04_Настройки'!$B$18)+IF(ISBLANK(M492),0,'04_Настройки'!$B$19)+IF(ISBLANK(N492),0,'04_Настройки'!$B$20)),1)))</s:f>
        <s:v/>
      </s:c>
      <s:c r="Y492" s="77" t="str">
        <s:f>IF(B492="","",IF(ISBLANK(X492),"Недостаточно данных",IF(X492&gt;='04_Настройки'!$B$24,"Высокий",IF(X492&gt;='04_Настройки'!$B$25,"Средний","Низкий"))))</s:f>
        <s:v/>
      </s:c>
      <s:c r="Z492" s="80">
        <s:f t="shared" si="8"/>
        <s:v>482</s:v>
      </s:c>
      <s:c r="AA492" s="93" t="str">
        <s:f>IF(B492="","",IF(S492&gt;1,"Проверить и объединить дубли",IF(W492&lt;'04_Настройки'!$B$26,"Дополнить исходные данные",IF(AND(M492&lt;&gt;"",M492&lt;=2),"Проверить соответствие запросу и бизнесу",IF(AND(G492&lt;&gt;"",G492&lt;=IF(J492="",'04_Настройки'!$B$14,J492)),"Удерживать позицию и обновлять контент",IF(Y492="Высокий",IF(O492="","Создать или назначить посадочную страницу","Оптимизировать страницу и усилить содержание"),IF(Y492="Средний","Включить в контент-план","Наблюдать или отложить")))))))</s:f>
        <s:v/>
      </s:c>
    </s:row>
    <s:row r="493" ht="22.5" customHeight="1">
      <s:c r="A493" s="70" t="str">
        <s:f t="shared" si="1"/>
        <s:v/>
      </s:c>
      <s:c r="B493" s="71"/>
      <s:c r="C493" s="71"/>
      <s:c r="D493" s="71"/>
      <s:c r="E493" s="95"/>
      <s:c r="F493" s="77" t="str">
        <s:f>IF(ISBLANK(E493),"",IF(E493&gt;='04_Настройки'!$B$11,"ВЧ",IF(E493&gt;='04_Настройки'!$B$12,"СЧ","НЧ")))</s:f>
      </s:c>
      <s:c r="G493" s="78"/>
      <s:c r="H493" s="78"/>
      <s:c r="I493" s="80" t="str">
        <s:f t="shared" si="2"/>
        <s:v/>
      </s:c>
      <s:c r="J493" s="78"/>
      <s:c r="K493" s="81"/>
      <s:c r="L493" s="78"/>
      <s:c r="M493" s="78"/>
      <s:c r="N493" s="78"/>
      <s:c r="O493" s="83"/>
      <s:c r="P493" s="84"/>
      <s:c r="Q493" s="84"/>
      <s:c r="R493" s="77" t="str">
        <s:f t="shared" si="3"/>
        <s:v/>
      </s:c>
      <s:c r="S493" s="85" t="str">
        <s:f t="shared" si="4"/>
        <s:v/>
      </s:c>
      <s:c r="T493" s="85" t="str">
        <s:f t="shared" si="5"/>
        <s:v/>
      </s:c>
      <s:c r="U493" s="85" t="str">
        <s:f>IF(OR(B493="",G493=""),"",ROUND(MAX(0,MIN(100,(G493-IF(J493="",'04_Настройки'!$B$14,J493))/(100-IF(J493="",'04_Настройки'!$B$14,J493))*100)),1))</s:f>
        <s:v/>
      </s:c>
      <s:c r="V493" s="85" t="str">
        <s:f t="shared" si="6"/>
        <s:v/>
      </s:c>
      <s:c r="W493" s="88" t="str">
        <s:f t="shared" si="7"/>
        <s:v/>
      </s:c>
      <s:c r="X493" s="85" t="str">
        <s:f>IF(B493="","",IF(W493&lt;'04_Настройки'!$B$26,"",ROUND((IF(ISBLANK(T493),0,T493*'04_Настройки'!$B$16)+IF(ISBLANK(U493),0,U493*'04_Настройки'!$B$17)+IF(ISBLANK(V493),0,V493*'04_Настройки'!$B$18)+IF(ISBLANK(M493),0,M493/5*100*'04_Настройки'!$B$19)+IF(ISBLANK(N493),0,N493/5*100*'04_Настройки'!$B$20))/(IF(ISBLANK(T493),0,'04_Настройки'!$B$16)+IF(ISBLANK(U493),0,'04_Настройки'!$B$17)+IF(ISBLANK(V493),0,'04_Настройки'!$B$18)+IF(ISBLANK(M493),0,'04_Настройки'!$B$19)+IF(ISBLANK(N493),0,'04_Настройки'!$B$20)),1)))</s:f>
        <s:v/>
      </s:c>
      <s:c r="Y493" s="77" t="str">
        <s:f>IF(B493="","",IF(ISBLANK(X493),"Недостаточно данных",IF(X493&gt;='04_Настройки'!$B$24,"Высокий",IF(X493&gt;='04_Настройки'!$B$25,"Средний","Низкий"))))</s:f>
        <s:v/>
      </s:c>
      <s:c r="Z493" s="80">
        <s:f t="shared" si="8"/>
        <s:v>483</s:v>
      </s:c>
      <s:c r="AA493" s="93" t="str">
        <s:f>IF(B493="","",IF(S493&gt;1,"Проверить и объединить дубли",IF(W493&lt;'04_Настройки'!$B$26,"Дополнить исходные данные",IF(AND(M493&lt;&gt;"",M493&lt;=2),"Проверить соответствие запросу и бизнесу",IF(AND(G493&lt;&gt;"",G493&lt;=IF(J493="",'04_Настройки'!$B$14,J493)),"Удерживать позицию и обновлять контент",IF(Y493="Высокий",IF(O493="","Создать или назначить посадочную страницу","Оптимизировать страницу и усилить содержание"),IF(Y493="Средний","Включить в контент-план","Наблюдать или отложить")))))))</s:f>
        <s:v/>
      </s:c>
    </s:row>
    <s:row r="494" ht="22.5" customHeight="1">
      <s:c r="A494" s="70" t="str">
        <s:f t="shared" si="1"/>
        <s:v/>
      </s:c>
      <s:c r="B494" s="71"/>
      <s:c r="C494" s="71"/>
      <s:c r="D494" s="71"/>
      <s:c r="E494" s="95"/>
      <s:c r="F494" s="77" t="str">
        <s:f>IF(ISBLANK(E494),"",IF(E494&gt;='04_Настройки'!$B$11,"ВЧ",IF(E494&gt;='04_Настройки'!$B$12,"СЧ","НЧ")))</s:f>
      </s:c>
      <s:c r="G494" s="78"/>
      <s:c r="H494" s="78"/>
      <s:c r="I494" s="80" t="str">
        <s:f t="shared" si="2"/>
        <s:v/>
      </s:c>
      <s:c r="J494" s="78"/>
      <s:c r="K494" s="81"/>
      <s:c r="L494" s="78"/>
      <s:c r="M494" s="78"/>
      <s:c r="N494" s="78"/>
      <s:c r="O494" s="83"/>
      <s:c r="P494" s="84"/>
      <s:c r="Q494" s="84"/>
      <s:c r="R494" s="77" t="str">
        <s:f t="shared" si="3"/>
        <s:v/>
      </s:c>
      <s:c r="S494" s="85" t="str">
        <s:f t="shared" si="4"/>
        <s:v/>
      </s:c>
      <s:c r="T494" s="85" t="str">
        <s:f t="shared" si="5"/>
        <s:v/>
      </s:c>
      <s:c r="U494" s="85" t="str">
        <s:f>IF(OR(B494="",G494=""),"",ROUND(MAX(0,MIN(100,(G494-IF(J494="",'04_Настройки'!$B$14,J494))/(100-IF(J494="",'04_Настройки'!$B$14,J494))*100)),1))</s:f>
        <s:v/>
      </s:c>
      <s:c r="V494" s="85" t="str">
        <s:f t="shared" si="6"/>
        <s:v/>
      </s:c>
      <s:c r="W494" s="88" t="str">
        <s:f t="shared" si="7"/>
        <s:v/>
      </s:c>
      <s:c r="X494" s="85" t="str">
        <s:f>IF(B494="","",IF(W494&lt;'04_Настройки'!$B$26,"",ROUND((IF(ISBLANK(T494),0,T494*'04_Настройки'!$B$16)+IF(ISBLANK(U494),0,U494*'04_Настройки'!$B$17)+IF(ISBLANK(V494),0,V494*'04_Настройки'!$B$18)+IF(ISBLANK(M494),0,M494/5*100*'04_Настройки'!$B$19)+IF(ISBLANK(N494),0,N494/5*100*'04_Настройки'!$B$20))/(IF(ISBLANK(T494),0,'04_Настройки'!$B$16)+IF(ISBLANK(U494),0,'04_Настройки'!$B$17)+IF(ISBLANK(V494),0,'04_Настройки'!$B$18)+IF(ISBLANK(M494),0,'04_Настройки'!$B$19)+IF(ISBLANK(N494),0,'04_Настройки'!$B$20)),1)))</s:f>
        <s:v/>
      </s:c>
      <s:c r="Y494" s="77" t="str">
        <s:f>IF(B494="","",IF(ISBLANK(X494),"Недостаточно данных",IF(X494&gt;='04_Настройки'!$B$24,"Высокий",IF(X494&gt;='04_Настройки'!$B$25,"Средний","Низкий"))))</s:f>
        <s:v/>
      </s:c>
      <s:c r="Z494" s="80">
        <s:f t="shared" si="8"/>
        <s:v>484</s:v>
      </s:c>
      <s:c r="AA494" s="93" t="str">
        <s:f>IF(B494="","",IF(S494&gt;1,"Проверить и объединить дубли",IF(W494&lt;'04_Настройки'!$B$26,"Дополнить исходные данные",IF(AND(M494&lt;&gt;"",M494&lt;=2),"Проверить соответствие запросу и бизнесу",IF(AND(G494&lt;&gt;"",G494&lt;=IF(J494="",'04_Настройки'!$B$14,J494)),"Удерживать позицию и обновлять контент",IF(Y494="Высокий",IF(O494="","Создать или назначить посадочную страницу","Оптимизировать страницу и усилить содержание"),IF(Y494="Средний","Включить в контент-план","Наблюдать или отложить")))))))</s:f>
        <s:v/>
      </s:c>
    </s:row>
    <s:row r="495" ht="22.5" customHeight="1">
      <s:c r="A495" s="70" t="str">
        <s:f t="shared" si="1"/>
        <s:v/>
      </s:c>
      <s:c r="B495" s="71"/>
      <s:c r="C495" s="71"/>
      <s:c r="D495" s="71"/>
      <s:c r="E495" s="95"/>
      <s:c r="F495" s="77" t="str">
        <s:f>IF(ISBLANK(E495),"",IF(E495&gt;='04_Настройки'!$B$11,"ВЧ",IF(E495&gt;='04_Настройки'!$B$12,"СЧ","НЧ")))</s:f>
      </s:c>
      <s:c r="G495" s="78"/>
      <s:c r="H495" s="78"/>
      <s:c r="I495" s="80" t="str">
        <s:f t="shared" si="2"/>
        <s:v/>
      </s:c>
      <s:c r="J495" s="78"/>
      <s:c r="K495" s="81"/>
      <s:c r="L495" s="78"/>
      <s:c r="M495" s="78"/>
      <s:c r="N495" s="78"/>
      <s:c r="O495" s="83"/>
      <s:c r="P495" s="84"/>
      <s:c r="Q495" s="84"/>
      <s:c r="R495" s="77" t="str">
        <s:f t="shared" si="3"/>
        <s:v/>
      </s:c>
      <s:c r="S495" s="85" t="str">
        <s:f t="shared" si="4"/>
        <s:v/>
      </s:c>
      <s:c r="T495" s="85" t="str">
        <s:f t="shared" si="5"/>
        <s:v/>
      </s:c>
      <s:c r="U495" s="85" t="str">
        <s:f>IF(OR(B495="",G495=""),"",ROUND(MAX(0,MIN(100,(G495-IF(J495="",'04_Настройки'!$B$14,J495))/(100-IF(J495="",'04_Настройки'!$B$14,J495))*100)),1))</s:f>
        <s:v/>
      </s:c>
      <s:c r="V495" s="85" t="str">
        <s:f t="shared" si="6"/>
        <s:v/>
      </s:c>
      <s:c r="W495" s="88" t="str">
        <s:f t="shared" si="7"/>
        <s:v/>
      </s:c>
      <s:c r="X495" s="85" t="str">
        <s:f>IF(B495="","",IF(W495&lt;'04_Настройки'!$B$26,"",ROUND((IF(ISBLANK(T495),0,T495*'04_Настройки'!$B$16)+IF(ISBLANK(U495),0,U495*'04_Настройки'!$B$17)+IF(ISBLANK(V495),0,V495*'04_Настройки'!$B$18)+IF(ISBLANK(M495),0,M495/5*100*'04_Настройки'!$B$19)+IF(ISBLANK(N495),0,N495/5*100*'04_Настройки'!$B$20))/(IF(ISBLANK(T495),0,'04_Настройки'!$B$16)+IF(ISBLANK(U495),0,'04_Настройки'!$B$17)+IF(ISBLANK(V495),0,'04_Настройки'!$B$18)+IF(ISBLANK(M495),0,'04_Настройки'!$B$19)+IF(ISBLANK(N495),0,'04_Настройки'!$B$20)),1)))</s:f>
        <s:v/>
      </s:c>
      <s:c r="Y495" s="77" t="str">
        <s:f>IF(B495="","",IF(ISBLANK(X495),"Недостаточно данных",IF(X495&gt;='04_Настройки'!$B$24,"Высокий",IF(X495&gt;='04_Настройки'!$B$25,"Средний","Низкий"))))</s:f>
        <s:v/>
      </s:c>
      <s:c r="Z495" s="80">
        <s:f t="shared" si="8"/>
        <s:v>485</s:v>
      </s:c>
      <s:c r="AA495" s="93" t="str">
        <s:f>IF(B495="","",IF(S495&gt;1,"Проверить и объединить дубли",IF(W495&lt;'04_Настройки'!$B$26,"Дополнить исходные данные",IF(AND(M495&lt;&gt;"",M495&lt;=2),"Проверить соответствие запросу и бизнесу",IF(AND(G495&lt;&gt;"",G495&lt;=IF(J495="",'04_Настройки'!$B$14,J495)),"Удерживать позицию и обновлять контент",IF(Y495="Высокий",IF(O495="","Создать или назначить посадочную страницу","Оптимизировать страницу и усилить содержание"),IF(Y495="Средний","Включить в контент-план","Наблюдать или отложить")))))))</s:f>
        <s:v/>
      </s:c>
    </s:row>
    <s:row r="496" ht="22.5" customHeight="1">
      <s:c r="A496" s="70" t="str">
        <s:f t="shared" si="1"/>
        <s:v/>
      </s:c>
      <s:c r="B496" s="71"/>
      <s:c r="C496" s="71"/>
      <s:c r="D496" s="71"/>
      <s:c r="E496" s="95"/>
      <s:c r="F496" s="77" t="str">
        <s:f>IF(ISBLANK(E496),"",IF(E496&gt;='04_Настройки'!$B$11,"ВЧ",IF(E496&gt;='04_Настройки'!$B$12,"СЧ","НЧ")))</s:f>
      </s:c>
      <s:c r="G496" s="78"/>
      <s:c r="H496" s="78"/>
      <s:c r="I496" s="80" t="str">
        <s:f t="shared" si="2"/>
        <s:v/>
      </s:c>
      <s:c r="J496" s="78"/>
      <s:c r="K496" s="81"/>
      <s:c r="L496" s="78"/>
      <s:c r="M496" s="78"/>
      <s:c r="N496" s="78"/>
      <s:c r="O496" s="83"/>
      <s:c r="P496" s="84"/>
      <s:c r="Q496" s="84"/>
      <s:c r="R496" s="77" t="str">
        <s:f t="shared" si="3"/>
        <s:v/>
      </s:c>
      <s:c r="S496" s="85" t="str">
        <s:f t="shared" si="4"/>
        <s:v/>
      </s:c>
      <s:c r="T496" s="85" t="str">
        <s:f t="shared" si="5"/>
        <s:v/>
      </s:c>
      <s:c r="U496" s="85" t="str">
        <s:f>IF(OR(B496="",G496=""),"",ROUND(MAX(0,MIN(100,(G496-IF(J496="",'04_Настройки'!$B$14,J496))/(100-IF(J496="",'04_Настройки'!$B$14,J496))*100)),1))</s:f>
        <s:v/>
      </s:c>
      <s:c r="V496" s="85" t="str">
        <s:f t="shared" si="6"/>
        <s:v/>
      </s:c>
      <s:c r="W496" s="88" t="str">
        <s:f t="shared" si="7"/>
        <s:v/>
      </s:c>
      <s:c r="X496" s="85" t="str">
        <s:f>IF(B496="","",IF(W496&lt;'04_Настройки'!$B$26,"",ROUND((IF(ISBLANK(T496),0,T496*'04_Настройки'!$B$16)+IF(ISBLANK(U496),0,U496*'04_Настройки'!$B$17)+IF(ISBLANK(V496),0,V496*'04_Настройки'!$B$18)+IF(ISBLANK(M496),0,M496/5*100*'04_Настройки'!$B$19)+IF(ISBLANK(N496),0,N496/5*100*'04_Настройки'!$B$20))/(IF(ISBLANK(T496),0,'04_Настройки'!$B$16)+IF(ISBLANK(U496),0,'04_Настройки'!$B$17)+IF(ISBLANK(V496),0,'04_Настройки'!$B$18)+IF(ISBLANK(M496),0,'04_Настройки'!$B$19)+IF(ISBLANK(N496),0,'04_Настройки'!$B$20)),1)))</s:f>
        <s:v/>
      </s:c>
      <s:c r="Y496" s="77" t="str">
        <s:f>IF(B496="","",IF(ISBLANK(X496),"Недостаточно данных",IF(X496&gt;='04_Настройки'!$B$24,"Высокий",IF(X496&gt;='04_Настройки'!$B$25,"Средний","Низкий"))))</s:f>
        <s:v/>
      </s:c>
      <s:c r="Z496" s="80">
        <s:f t="shared" si="8"/>
        <s:v>486</s:v>
      </s:c>
      <s:c r="AA496" s="93" t="str">
        <s:f>IF(B496="","",IF(S496&gt;1,"Проверить и объединить дубли",IF(W496&lt;'04_Настройки'!$B$26,"Дополнить исходные данные",IF(AND(M496&lt;&gt;"",M496&lt;=2),"Проверить соответствие запросу и бизнесу",IF(AND(G496&lt;&gt;"",G496&lt;=IF(J496="",'04_Настройки'!$B$14,J496)),"Удерживать позицию и обновлять контент",IF(Y496="Высокий",IF(O496="","Создать или назначить посадочную страницу","Оптимизировать страницу и усилить содержание"),IF(Y496="Средний","Включить в контент-план","Наблюдать или отложить")))))))</s:f>
        <s:v/>
      </s:c>
    </s:row>
    <s:row r="497" ht="22.5" customHeight="1">
      <s:c r="A497" s="70" t="str">
        <s:f t="shared" si="1"/>
        <s:v/>
      </s:c>
      <s:c r="B497" s="71"/>
      <s:c r="C497" s="71"/>
      <s:c r="D497" s="71"/>
      <s:c r="E497" s="95"/>
      <s:c r="F497" s="77" t="str">
        <s:f>IF(ISBLANK(E497),"",IF(E497&gt;='04_Настройки'!$B$11,"ВЧ",IF(E497&gt;='04_Настройки'!$B$12,"СЧ","НЧ")))</s:f>
      </s:c>
      <s:c r="G497" s="78"/>
      <s:c r="H497" s="78"/>
      <s:c r="I497" s="80" t="str">
        <s:f t="shared" si="2"/>
        <s:v/>
      </s:c>
      <s:c r="J497" s="78"/>
      <s:c r="K497" s="81"/>
      <s:c r="L497" s="78"/>
      <s:c r="M497" s="78"/>
      <s:c r="N497" s="78"/>
      <s:c r="O497" s="83"/>
      <s:c r="P497" s="84"/>
      <s:c r="Q497" s="84"/>
      <s:c r="R497" s="77" t="str">
        <s:f t="shared" si="3"/>
        <s:v/>
      </s:c>
      <s:c r="S497" s="85" t="str">
        <s:f t="shared" si="4"/>
        <s:v/>
      </s:c>
      <s:c r="T497" s="85" t="str">
        <s:f t="shared" si="5"/>
        <s:v/>
      </s:c>
      <s:c r="U497" s="85" t="str">
        <s:f>IF(OR(B497="",G497=""),"",ROUND(MAX(0,MIN(100,(G497-IF(J497="",'04_Настройки'!$B$14,J497))/(100-IF(J497="",'04_Настройки'!$B$14,J497))*100)),1))</s:f>
        <s:v/>
      </s:c>
      <s:c r="V497" s="85" t="str">
        <s:f t="shared" si="6"/>
        <s:v/>
      </s:c>
      <s:c r="W497" s="88" t="str">
        <s:f t="shared" si="7"/>
        <s:v/>
      </s:c>
      <s:c r="X497" s="85" t="str">
        <s:f>IF(B497="","",IF(W497&lt;'04_Настройки'!$B$26,"",ROUND((IF(ISBLANK(T497),0,T497*'04_Настройки'!$B$16)+IF(ISBLANK(U497),0,U497*'04_Настройки'!$B$17)+IF(ISBLANK(V497),0,V497*'04_Настройки'!$B$18)+IF(ISBLANK(M497),0,M497/5*100*'04_Настройки'!$B$19)+IF(ISBLANK(N497),0,N497/5*100*'04_Настройки'!$B$20))/(IF(ISBLANK(T497),0,'04_Настройки'!$B$16)+IF(ISBLANK(U497),0,'04_Настройки'!$B$17)+IF(ISBLANK(V497),0,'04_Настройки'!$B$18)+IF(ISBLANK(M497),0,'04_Настройки'!$B$19)+IF(ISBLANK(N497),0,'04_Настройки'!$B$20)),1)))</s:f>
        <s:v/>
      </s:c>
      <s:c r="Y497" s="77" t="str">
        <s:f>IF(B497="","",IF(ISBLANK(X497),"Недостаточно данных",IF(X497&gt;='04_Настройки'!$B$24,"Высокий",IF(X497&gt;='04_Настройки'!$B$25,"Средний","Низкий"))))</s:f>
        <s:v/>
      </s:c>
      <s:c r="Z497" s="80">
        <s:f t="shared" si="8"/>
        <s:v>487</s:v>
      </s:c>
      <s:c r="AA497" s="93" t="str">
        <s:f>IF(B497="","",IF(S497&gt;1,"Проверить и объединить дубли",IF(W497&lt;'04_Настройки'!$B$26,"Дополнить исходные данные",IF(AND(M497&lt;&gt;"",M497&lt;=2),"Проверить соответствие запросу и бизнесу",IF(AND(G497&lt;&gt;"",G497&lt;=IF(J497="",'04_Настройки'!$B$14,J497)),"Удерживать позицию и обновлять контент",IF(Y497="Высокий",IF(O497="","Создать или назначить посадочную страницу","Оптимизировать страницу и усилить содержание"),IF(Y497="Средний","Включить в контент-план","Наблюдать или отложить")))))))</s:f>
        <s:v/>
      </s:c>
    </s:row>
    <s:row r="498" ht="22.5" customHeight="1">
      <s:c r="A498" s="70" t="str">
        <s:f t="shared" si="1"/>
        <s:v/>
      </s:c>
      <s:c r="B498" s="71"/>
      <s:c r="C498" s="71"/>
      <s:c r="D498" s="71"/>
      <s:c r="E498" s="95"/>
      <s:c r="F498" s="77" t="str">
        <s:f>IF(ISBLANK(E498),"",IF(E498&gt;='04_Настройки'!$B$11,"ВЧ",IF(E498&gt;='04_Настройки'!$B$12,"СЧ","НЧ")))</s:f>
      </s:c>
      <s:c r="G498" s="78"/>
      <s:c r="H498" s="78"/>
      <s:c r="I498" s="80" t="str">
        <s:f t="shared" si="2"/>
        <s:v/>
      </s:c>
      <s:c r="J498" s="78"/>
      <s:c r="K498" s="81"/>
      <s:c r="L498" s="78"/>
      <s:c r="M498" s="78"/>
      <s:c r="N498" s="78"/>
      <s:c r="O498" s="83"/>
      <s:c r="P498" s="84"/>
      <s:c r="Q498" s="84"/>
      <s:c r="R498" s="77" t="str">
        <s:f t="shared" si="3"/>
        <s:v/>
      </s:c>
      <s:c r="S498" s="85" t="str">
        <s:f t="shared" si="4"/>
        <s:v/>
      </s:c>
      <s:c r="T498" s="85" t="str">
        <s:f t="shared" si="5"/>
        <s:v/>
      </s:c>
      <s:c r="U498" s="85" t="str">
        <s:f>IF(OR(B498="",G498=""),"",ROUND(MAX(0,MIN(100,(G498-IF(J498="",'04_Настройки'!$B$14,J498))/(100-IF(J498="",'04_Настройки'!$B$14,J498))*100)),1))</s:f>
        <s:v/>
      </s:c>
      <s:c r="V498" s="85" t="str">
        <s:f t="shared" si="6"/>
        <s:v/>
      </s:c>
      <s:c r="W498" s="88" t="str">
        <s:f t="shared" si="7"/>
        <s:v/>
      </s:c>
      <s:c r="X498" s="85" t="str">
        <s:f>IF(B498="","",IF(W498&lt;'04_Настройки'!$B$26,"",ROUND((IF(ISBLANK(T498),0,T498*'04_Настройки'!$B$16)+IF(ISBLANK(U498),0,U498*'04_Настройки'!$B$17)+IF(ISBLANK(V498),0,V498*'04_Настройки'!$B$18)+IF(ISBLANK(M498),0,M498/5*100*'04_Настройки'!$B$19)+IF(ISBLANK(N498),0,N498/5*100*'04_Настройки'!$B$20))/(IF(ISBLANK(T498),0,'04_Настройки'!$B$16)+IF(ISBLANK(U498),0,'04_Настройки'!$B$17)+IF(ISBLANK(V498),0,'04_Настройки'!$B$18)+IF(ISBLANK(M498),0,'04_Настройки'!$B$19)+IF(ISBLANK(N498),0,'04_Настройки'!$B$20)),1)))</s:f>
        <s:v/>
      </s:c>
      <s:c r="Y498" s="77" t="str">
        <s:f>IF(B498="","",IF(ISBLANK(X498),"Недостаточно данных",IF(X498&gt;='04_Настройки'!$B$24,"Высокий",IF(X498&gt;='04_Настройки'!$B$25,"Средний","Низкий"))))</s:f>
        <s:v/>
      </s:c>
      <s:c r="Z498" s="80">
        <s:f t="shared" si="8"/>
        <s:v>488</s:v>
      </s:c>
      <s:c r="AA498" s="93" t="str">
        <s:f>IF(B498="","",IF(S498&gt;1,"Проверить и объединить дубли",IF(W498&lt;'04_Настройки'!$B$26,"Дополнить исходные данные",IF(AND(M498&lt;&gt;"",M498&lt;=2),"Проверить соответствие запросу и бизнесу",IF(AND(G498&lt;&gt;"",G498&lt;=IF(J498="",'04_Настройки'!$B$14,J498)),"Удерживать позицию и обновлять контент",IF(Y498="Высокий",IF(O498="","Создать или назначить посадочную страницу","Оптимизировать страницу и усилить содержание"),IF(Y498="Средний","Включить в контент-план","Наблюдать или отложить")))))))</s:f>
        <s:v/>
      </s:c>
    </s:row>
    <s:row r="499" ht="22.5" customHeight="1">
      <s:c r="A499" s="70" t="str">
        <s:f t="shared" si="1"/>
        <s:v/>
      </s:c>
      <s:c r="B499" s="71"/>
      <s:c r="C499" s="71"/>
      <s:c r="D499" s="71"/>
      <s:c r="E499" s="95"/>
      <s:c r="F499" s="77" t="str">
        <s:f>IF(ISBLANK(E499),"",IF(E499&gt;='04_Настройки'!$B$11,"ВЧ",IF(E499&gt;='04_Настройки'!$B$12,"СЧ","НЧ")))</s:f>
      </s:c>
      <s:c r="G499" s="78"/>
      <s:c r="H499" s="78"/>
      <s:c r="I499" s="80" t="str">
        <s:f t="shared" si="2"/>
        <s:v/>
      </s:c>
      <s:c r="J499" s="78"/>
      <s:c r="K499" s="81"/>
      <s:c r="L499" s="78"/>
      <s:c r="M499" s="78"/>
      <s:c r="N499" s="78"/>
      <s:c r="O499" s="83"/>
      <s:c r="P499" s="84"/>
      <s:c r="Q499" s="84"/>
      <s:c r="R499" s="77" t="str">
        <s:f t="shared" si="3"/>
        <s:v/>
      </s:c>
      <s:c r="S499" s="85" t="str">
        <s:f t="shared" si="4"/>
        <s:v/>
      </s:c>
      <s:c r="T499" s="85" t="str">
        <s:f t="shared" si="5"/>
        <s:v/>
      </s:c>
      <s:c r="U499" s="85" t="str">
        <s:f>IF(OR(B499="",G499=""),"",ROUND(MAX(0,MIN(100,(G499-IF(J499="",'04_Настройки'!$B$14,J499))/(100-IF(J499="",'04_Настройки'!$B$14,J499))*100)),1))</s:f>
        <s:v/>
      </s:c>
      <s:c r="V499" s="85" t="str">
        <s:f t="shared" si="6"/>
        <s:v/>
      </s:c>
      <s:c r="W499" s="88" t="str">
        <s:f t="shared" si="7"/>
        <s:v/>
      </s:c>
      <s:c r="X499" s="85" t="str">
        <s:f>IF(B499="","",IF(W499&lt;'04_Настройки'!$B$26,"",ROUND((IF(ISBLANK(T499),0,T499*'04_Настройки'!$B$16)+IF(ISBLANK(U499),0,U499*'04_Настройки'!$B$17)+IF(ISBLANK(V499),0,V499*'04_Настройки'!$B$18)+IF(ISBLANK(M499),0,M499/5*100*'04_Настройки'!$B$19)+IF(ISBLANK(N499),0,N499/5*100*'04_Настройки'!$B$20))/(IF(ISBLANK(T499),0,'04_Настройки'!$B$16)+IF(ISBLANK(U499),0,'04_Настройки'!$B$17)+IF(ISBLANK(V499),0,'04_Настройки'!$B$18)+IF(ISBLANK(M499),0,'04_Настройки'!$B$19)+IF(ISBLANK(N499),0,'04_Настройки'!$B$20)),1)))</s:f>
        <s:v/>
      </s:c>
      <s:c r="Y499" s="77" t="str">
        <s:f>IF(B499="","",IF(ISBLANK(X499),"Недостаточно данных",IF(X499&gt;='04_Настройки'!$B$24,"Высокий",IF(X499&gt;='04_Настройки'!$B$25,"Средний","Низкий"))))</s:f>
        <s:v/>
      </s:c>
      <s:c r="Z499" s="80">
        <s:f t="shared" si="8"/>
        <s:v>489</s:v>
      </s:c>
      <s:c r="AA499" s="93" t="str">
        <s:f>IF(B499="","",IF(S499&gt;1,"Проверить и объединить дубли",IF(W499&lt;'04_Настройки'!$B$26,"Дополнить исходные данные",IF(AND(M499&lt;&gt;"",M499&lt;=2),"Проверить соответствие запросу и бизнесу",IF(AND(G499&lt;&gt;"",G499&lt;=IF(J499="",'04_Настройки'!$B$14,J499)),"Удерживать позицию и обновлять контент",IF(Y499="Высокий",IF(O499="","Создать или назначить посадочную страницу","Оптимизировать страницу и усилить содержание"),IF(Y499="Средний","Включить в контент-план","Наблюдать или отложить")))))))</s:f>
        <s:v/>
      </s:c>
    </s:row>
    <s:row r="500" ht="22.5" customHeight="1">
      <s:c r="A500" s="70" t="str">
        <s:f t="shared" si="1"/>
        <s:v/>
      </s:c>
      <s:c r="B500" s="71"/>
      <s:c r="C500" s="71"/>
      <s:c r="D500" s="71"/>
      <s:c r="E500" s="95"/>
      <s:c r="F500" s="77" t="str">
        <s:f>IF(ISBLANK(E500),"",IF(E500&gt;='04_Настройки'!$B$11,"ВЧ",IF(E500&gt;='04_Настройки'!$B$12,"СЧ","НЧ")))</s:f>
      </s:c>
      <s:c r="G500" s="78"/>
      <s:c r="H500" s="78"/>
      <s:c r="I500" s="80" t="str">
        <s:f t="shared" si="2"/>
        <s:v/>
      </s:c>
      <s:c r="J500" s="78"/>
      <s:c r="K500" s="81"/>
      <s:c r="L500" s="78"/>
      <s:c r="M500" s="78"/>
      <s:c r="N500" s="78"/>
      <s:c r="O500" s="83"/>
      <s:c r="P500" s="84"/>
      <s:c r="Q500" s="84"/>
      <s:c r="R500" s="77" t="str">
        <s:f t="shared" si="3"/>
        <s:v/>
      </s:c>
      <s:c r="S500" s="85" t="str">
        <s:f t="shared" si="4"/>
        <s:v/>
      </s:c>
      <s:c r="T500" s="85" t="str">
        <s:f t="shared" si="5"/>
        <s:v/>
      </s:c>
      <s:c r="U500" s="85" t="str">
        <s:f>IF(OR(B500="",G500=""),"",ROUND(MAX(0,MIN(100,(G500-IF(J500="",'04_Настройки'!$B$14,J500))/(100-IF(J500="",'04_Настройки'!$B$14,J500))*100)),1))</s:f>
        <s:v/>
      </s:c>
      <s:c r="V500" s="85" t="str">
        <s:f t="shared" si="6"/>
        <s:v/>
      </s:c>
      <s:c r="W500" s="88" t="str">
        <s:f t="shared" si="7"/>
        <s:v/>
      </s:c>
      <s:c r="X500" s="85" t="str">
        <s:f>IF(B500="","",IF(W500&lt;'04_Настройки'!$B$26,"",ROUND((IF(ISBLANK(T500),0,T500*'04_Настройки'!$B$16)+IF(ISBLANK(U500),0,U500*'04_Настройки'!$B$17)+IF(ISBLANK(V500),0,V500*'04_Настройки'!$B$18)+IF(ISBLANK(M500),0,M500/5*100*'04_Настройки'!$B$19)+IF(ISBLANK(N500),0,N500/5*100*'04_Настройки'!$B$20))/(IF(ISBLANK(T500),0,'04_Настройки'!$B$16)+IF(ISBLANK(U500),0,'04_Настройки'!$B$17)+IF(ISBLANK(V500),0,'04_Настройки'!$B$18)+IF(ISBLANK(M500),0,'04_Настройки'!$B$19)+IF(ISBLANK(N500),0,'04_Настройки'!$B$20)),1)))</s:f>
        <s:v/>
      </s:c>
      <s:c r="Y500" s="77" t="str">
        <s:f>IF(B500="","",IF(ISBLANK(X500),"Недостаточно данных",IF(X500&gt;='04_Настройки'!$B$24,"Высокий",IF(X500&gt;='04_Настройки'!$B$25,"Средний","Низкий"))))</s:f>
        <s:v/>
      </s:c>
      <s:c r="Z500" s="80">
        <s:f t="shared" si="8"/>
        <s:v>490</s:v>
      </s:c>
      <s:c r="AA500" s="93" t="str">
        <s:f>IF(B500="","",IF(S500&gt;1,"Проверить и объединить дубли",IF(W500&lt;'04_Настройки'!$B$26,"Дополнить исходные данные",IF(AND(M500&lt;&gt;"",M500&lt;=2),"Проверить соответствие запросу и бизнесу",IF(AND(G500&lt;&gt;"",G500&lt;=IF(J500="",'04_Настройки'!$B$14,J500)),"Удерживать позицию и обновлять контент",IF(Y500="Высокий",IF(O500="","Создать или назначить посадочную страницу","Оптимизировать страницу и усилить содержание"),IF(Y500="Средний","Включить в контент-план","Наблюдать или отложить")))))))</s:f>
        <s:v/>
      </s:c>
    </s:row>
    <s:row r="501" ht="22.5" customHeight="1">
      <s:c r="A501" s="70" t="str">
        <s:f t="shared" si="1"/>
        <s:v/>
      </s:c>
      <s:c r="B501" s="71"/>
      <s:c r="C501" s="71"/>
      <s:c r="D501" s="71"/>
      <s:c r="E501" s="95"/>
      <s:c r="F501" s="77" t="str">
        <s:f>IF(ISBLANK(E501),"",IF(E501&gt;='04_Настройки'!$B$11,"ВЧ",IF(E501&gt;='04_Настройки'!$B$12,"СЧ","НЧ")))</s:f>
      </s:c>
      <s:c r="G501" s="78"/>
      <s:c r="H501" s="78"/>
      <s:c r="I501" s="80" t="str">
        <s:f t="shared" si="2"/>
        <s:v/>
      </s:c>
      <s:c r="J501" s="78"/>
      <s:c r="K501" s="81"/>
      <s:c r="L501" s="78"/>
      <s:c r="M501" s="78"/>
      <s:c r="N501" s="78"/>
      <s:c r="O501" s="83"/>
      <s:c r="P501" s="84"/>
      <s:c r="Q501" s="84"/>
      <s:c r="R501" s="77" t="str">
        <s:f t="shared" si="3"/>
        <s:v/>
      </s:c>
      <s:c r="S501" s="85" t="str">
        <s:f t="shared" si="4"/>
        <s:v/>
      </s:c>
      <s:c r="T501" s="85" t="str">
        <s:f t="shared" si="5"/>
        <s:v/>
      </s:c>
      <s:c r="U501" s="85" t="str">
        <s:f>IF(OR(B501="",G501=""),"",ROUND(MAX(0,MIN(100,(G501-IF(J501="",'04_Настройки'!$B$14,J501))/(100-IF(J501="",'04_Настройки'!$B$14,J501))*100)),1))</s:f>
        <s:v/>
      </s:c>
      <s:c r="V501" s="85" t="str">
        <s:f t="shared" si="6"/>
        <s:v/>
      </s:c>
      <s:c r="W501" s="88" t="str">
        <s:f t="shared" si="7"/>
        <s:v/>
      </s:c>
      <s:c r="X501" s="85" t="str">
        <s:f>IF(B501="","",IF(W501&lt;'04_Настройки'!$B$26,"",ROUND((IF(ISBLANK(T501),0,T501*'04_Настройки'!$B$16)+IF(ISBLANK(U501),0,U501*'04_Настройки'!$B$17)+IF(ISBLANK(V501),0,V501*'04_Настройки'!$B$18)+IF(ISBLANK(M501),0,M501/5*100*'04_Настройки'!$B$19)+IF(ISBLANK(N501),0,N501/5*100*'04_Настройки'!$B$20))/(IF(ISBLANK(T501),0,'04_Настройки'!$B$16)+IF(ISBLANK(U501),0,'04_Настройки'!$B$17)+IF(ISBLANK(V501),0,'04_Настройки'!$B$18)+IF(ISBLANK(M501),0,'04_Настройки'!$B$19)+IF(ISBLANK(N501),0,'04_Настройки'!$B$20)),1)))</s:f>
        <s:v/>
      </s:c>
      <s:c r="Y501" s="77" t="str">
        <s:f>IF(B501="","",IF(ISBLANK(X501),"Недостаточно данных",IF(X501&gt;='04_Настройки'!$B$24,"Высокий",IF(X501&gt;='04_Настройки'!$B$25,"Средний","Низкий"))))</s:f>
        <s:v/>
      </s:c>
      <s:c r="Z501" s="80">
        <s:f t="shared" si="8"/>
        <s:v>491</s:v>
      </s:c>
      <s:c r="AA501" s="93" t="str">
        <s:f>IF(B501="","",IF(S501&gt;1,"Проверить и объединить дубли",IF(W501&lt;'04_Настройки'!$B$26,"Дополнить исходные данные",IF(AND(M501&lt;&gt;"",M501&lt;=2),"Проверить соответствие запросу и бизнесу",IF(AND(G501&lt;&gt;"",G501&lt;=IF(J501="",'04_Настройки'!$B$14,J501)),"Удерживать позицию и обновлять контент",IF(Y501="Высокий",IF(O501="","Создать или назначить посадочную страницу","Оптимизировать страницу и усилить содержание"),IF(Y501="Средний","Включить в контент-план","Наблюдать или отложить")))))))</s:f>
        <s:v/>
      </s:c>
    </s:row>
    <s:row r="502" ht="22.5" customHeight="1">
      <s:c r="A502" s="70" t="str">
        <s:f t="shared" si="1"/>
        <s:v/>
      </s:c>
      <s:c r="B502" s="71"/>
      <s:c r="C502" s="71"/>
      <s:c r="D502" s="71"/>
      <s:c r="E502" s="95"/>
      <s:c r="F502" s="77" t="str">
        <s:f>IF(ISBLANK(E502),"",IF(E502&gt;='04_Настройки'!$B$11,"ВЧ",IF(E502&gt;='04_Настройки'!$B$12,"СЧ","НЧ")))</s:f>
      </s:c>
      <s:c r="G502" s="78"/>
      <s:c r="H502" s="78"/>
      <s:c r="I502" s="80" t="str">
        <s:f t="shared" si="2"/>
        <s:v/>
      </s:c>
      <s:c r="J502" s="78"/>
      <s:c r="K502" s="81"/>
      <s:c r="L502" s="78"/>
      <s:c r="M502" s="78"/>
      <s:c r="N502" s="78"/>
      <s:c r="O502" s="83"/>
      <s:c r="P502" s="84"/>
      <s:c r="Q502" s="84"/>
      <s:c r="R502" s="77" t="str">
        <s:f t="shared" si="3"/>
        <s:v/>
      </s:c>
      <s:c r="S502" s="85" t="str">
        <s:f t="shared" si="4"/>
        <s:v/>
      </s:c>
      <s:c r="T502" s="85" t="str">
        <s:f t="shared" si="5"/>
        <s:v/>
      </s:c>
      <s:c r="U502" s="85" t="str">
        <s:f>IF(OR(B502="",G502=""),"",ROUND(MAX(0,MIN(100,(G502-IF(J502="",'04_Настройки'!$B$14,J502))/(100-IF(J502="",'04_Настройки'!$B$14,J502))*100)),1))</s:f>
        <s:v/>
      </s:c>
      <s:c r="V502" s="85" t="str">
        <s:f t="shared" si="6"/>
        <s:v/>
      </s:c>
      <s:c r="W502" s="88" t="str">
        <s:f t="shared" si="7"/>
        <s:v/>
      </s:c>
      <s:c r="X502" s="85" t="str">
        <s:f>IF(B502="","",IF(W502&lt;'04_Настройки'!$B$26,"",ROUND((IF(ISBLANK(T502),0,T502*'04_Настройки'!$B$16)+IF(ISBLANK(U502),0,U502*'04_Настройки'!$B$17)+IF(ISBLANK(V502),0,V502*'04_Настройки'!$B$18)+IF(ISBLANK(M502),0,M502/5*100*'04_Настройки'!$B$19)+IF(ISBLANK(N502),0,N502/5*100*'04_Настройки'!$B$20))/(IF(ISBLANK(T502),0,'04_Настройки'!$B$16)+IF(ISBLANK(U502),0,'04_Настройки'!$B$17)+IF(ISBLANK(V502),0,'04_Настройки'!$B$18)+IF(ISBLANK(M502),0,'04_Настройки'!$B$19)+IF(ISBLANK(N502),0,'04_Настройки'!$B$20)),1)))</s:f>
        <s:v/>
      </s:c>
      <s:c r="Y502" s="77" t="str">
        <s:f>IF(B502="","",IF(ISBLANK(X502),"Недостаточно данных",IF(X502&gt;='04_Настройки'!$B$24,"Высокий",IF(X502&gt;='04_Настройки'!$B$25,"Средний","Низкий"))))</s:f>
        <s:v/>
      </s:c>
      <s:c r="Z502" s="80">
        <s:f t="shared" si="8"/>
        <s:v>492</s:v>
      </s:c>
      <s:c r="AA502" s="93" t="str">
        <s:f>IF(B502="","",IF(S502&gt;1,"Проверить и объединить дубли",IF(W502&lt;'04_Настройки'!$B$26,"Дополнить исходные данные",IF(AND(M502&lt;&gt;"",M502&lt;=2),"Проверить соответствие запросу и бизнесу",IF(AND(G502&lt;&gt;"",G502&lt;=IF(J502="",'04_Настройки'!$B$14,J502)),"Удерживать позицию и обновлять контент",IF(Y502="Высокий",IF(O502="","Создать или назначить посадочную страницу","Оптимизировать страницу и усилить содержание"),IF(Y502="Средний","Включить в контент-план","Наблюдать или отложить")))))))</s:f>
        <s:v/>
      </s:c>
    </s:row>
    <s:row r="503" ht="22.5" customHeight="1">
      <s:c r="A503" s="70" t="str">
        <s:f t="shared" si="1"/>
        <s:v/>
      </s:c>
      <s:c r="B503" s="71"/>
      <s:c r="C503" s="71"/>
      <s:c r="D503" s="71"/>
      <s:c r="E503" s="95"/>
      <s:c r="F503" s="77" t="str">
        <s:f>IF(ISBLANK(E503),"",IF(E503&gt;='04_Настройки'!$B$11,"ВЧ",IF(E503&gt;='04_Настройки'!$B$12,"СЧ","НЧ")))</s:f>
      </s:c>
      <s:c r="G503" s="78"/>
      <s:c r="H503" s="78"/>
      <s:c r="I503" s="80" t="str">
        <s:f t="shared" si="2"/>
        <s:v/>
      </s:c>
      <s:c r="J503" s="78"/>
      <s:c r="K503" s="81"/>
      <s:c r="L503" s="78"/>
      <s:c r="M503" s="78"/>
      <s:c r="N503" s="78"/>
      <s:c r="O503" s="83"/>
      <s:c r="P503" s="84"/>
      <s:c r="Q503" s="84"/>
      <s:c r="R503" s="77" t="str">
        <s:f t="shared" si="3"/>
        <s:v/>
      </s:c>
      <s:c r="S503" s="85" t="str">
        <s:f t="shared" si="4"/>
        <s:v/>
      </s:c>
      <s:c r="T503" s="85" t="str">
        <s:f t="shared" si="5"/>
        <s:v/>
      </s:c>
      <s:c r="U503" s="85" t="str">
        <s:f>IF(OR(B503="",G503=""),"",ROUND(MAX(0,MIN(100,(G503-IF(J503="",'04_Настройки'!$B$14,J503))/(100-IF(J503="",'04_Настройки'!$B$14,J503))*100)),1))</s:f>
        <s:v/>
      </s:c>
      <s:c r="V503" s="85" t="str">
        <s:f t="shared" si="6"/>
        <s:v/>
      </s:c>
      <s:c r="W503" s="88" t="str">
        <s:f t="shared" si="7"/>
        <s:v/>
      </s:c>
      <s:c r="X503" s="85" t="str">
        <s:f>IF(B503="","",IF(W503&lt;'04_Настройки'!$B$26,"",ROUND((IF(ISBLANK(T503),0,T503*'04_Настройки'!$B$16)+IF(ISBLANK(U503),0,U503*'04_Настройки'!$B$17)+IF(ISBLANK(V503),0,V503*'04_Настройки'!$B$18)+IF(ISBLANK(M503),0,M503/5*100*'04_Настройки'!$B$19)+IF(ISBLANK(N503),0,N503/5*100*'04_Настройки'!$B$20))/(IF(ISBLANK(T503),0,'04_Настройки'!$B$16)+IF(ISBLANK(U503),0,'04_Настройки'!$B$17)+IF(ISBLANK(V503),0,'04_Настройки'!$B$18)+IF(ISBLANK(M503),0,'04_Настройки'!$B$19)+IF(ISBLANK(N503),0,'04_Настройки'!$B$20)),1)))</s:f>
        <s:v/>
      </s:c>
      <s:c r="Y503" s="77" t="str">
        <s:f>IF(B503="","",IF(ISBLANK(X503),"Недостаточно данных",IF(X503&gt;='04_Настройки'!$B$24,"Высокий",IF(X503&gt;='04_Настройки'!$B$25,"Средний","Низкий"))))</s:f>
        <s:v/>
      </s:c>
      <s:c r="Z503" s="80">
        <s:f t="shared" si="8"/>
        <s:v>493</s:v>
      </s:c>
      <s:c r="AA503" s="93" t="str">
        <s:f>IF(B503="","",IF(S503&gt;1,"Проверить и объединить дубли",IF(W503&lt;'04_Настройки'!$B$26,"Дополнить исходные данные",IF(AND(M503&lt;&gt;"",M503&lt;=2),"Проверить соответствие запросу и бизнесу",IF(AND(G503&lt;&gt;"",G503&lt;=IF(J503="",'04_Настройки'!$B$14,J503)),"Удерживать позицию и обновлять контент",IF(Y503="Высокий",IF(O503="","Создать или назначить посадочную страницу","Оптимизировать страницу и усилить содержание"),IF(Y503="Средний","Включить в контент-план","Наблюдать или отложить")))))))</s:f>
        <s:v/>
      </s:c>
    </s:row>
    <s:row r="504" ht="22.5" customHeight="1">
      <s:c r="A504" s="70" t="str">
        <s:f t="shared" si="1"/>
        <s:v/>
      </s:c>
      <s:c r="B504" s="71"/>
      <s:c r="C504" s="71"/>
      <s:c r="D504" s="71"/>
      <s:c r="E504" s="95"/>
      <s:c r="F504" s="77" t="str">
        <s:f>IF(ISBLANK(E504),"",IF(E504&gt;='04_Настройки'!$B$11,"ВЧ",IF(E504&gt;='04_Настройки'!$B$12,"СЧ","НЧ")))</s:f>
      </s:c>
      <s:c r="G504" s="78"/>
      <s:c r="H504" s="78"/>
      <s:c r="I504" s="80" t="str">
        <s:f t="shared" si="2"/>
        <s:v/>
      </s:c>
      <s:c r="J504" s="78"/>
      <s:c r="K504" s="81"/>
      <s:c r="L504" s="78"/>
      <s:c r="M504" s="78"/>
      <s:c r="N504" s="78"/>
      <s:c r="O504" s="83"/>
      <s:c r="P504" s="84"/>
      <s:c r="Q504" s="84"/>
      <s:c r="R504" s="77" t="str">
        <s:f t="shared" si="3"/>
        <s:v/>
      </s:c>
      <s:c r="S504" s="85" t="str">
        <s:f t="shared" si="4"/>
        <s:v/>
      </s:c>
      <s:c r="T504" s="85" t="str">
        <s:f t="shared" si="5"/>
        <s:v/>
      </s:c>
      <s:c r="U504" s="85" t="str">
        <s:f>IF(OR(B504="",G504=""),"",ROUND(MAX(0,MIN(100,(G504-IF(J504="",'04_Настройки'!$B$14,J504))/(100-IF(J504="",'04_Настройки'!$B$14,J504))*100)),1))</s:f>
        <s:v/>
      </s:c>
      <s:c r="V504" s="85" t="str">
        <s:f t="shared" si="6"/>
        <s:v/>
      </s:c>
      <s:c r="W504" s="88" t="str">
        <s:f t="shared" si="7"/>
        <s:v/>
      </s:c>
      <s:c r="X504" s="85" t="str">
        <s:f>IF(B504="","",IF(W504&lt;'04_Настройки'!$B$26,"",ROUND((IF(ISBLANK(T504),0,T504*'04_Настройки'!$B$16)+IF(ISBLANK(U504),0,U504*'04_Настройки'!$B$17)+IF(ISBLANK(V504),0,V504*'04_Настройки'!$B$18)+IF(ISBLANK(M504),0,M504/5*100*'04_Настройки'!$B$19)+IF(ISBLANK(N504),0,N504/5*100*'04_Настройки'!$B$20))/(IF(ISBLANK(T504),0,'04_Настройки'!$B$16)+IF(ISBLANK(U504),0,'04_Настройки'!$B$17)+IF(ISBLANK(V504),0,'04_Настройки'!$B$18)+IF(ISBLANK(M504),0,'04_Настройки'!$B$19)+IF(ISBLANK(N504),0,'04_Настройки'!$B$20)),1)))</s:f>
        <s:v/>
      </s:c>
      <s:c r="Y504" s="77" t="str">
        <s:f>IF(B504="","",IF(ISBLANK(X504),"Недостаточно данных",IF(X504&gt;='04_Настройки'!$B$24,"Высокий",IF(X504&gt;='04_Настройки'!$B$25,"Средний","Низкий"))))</s:f>
        <s:v/>
      </s:c>
      <s:c r="Z504" s="80">
        <s:f t="shared" si="8"/>
        <s:v>494</s:v>
      </s:c>
      <s:c r="AA504" s="93" t="str">
        <s:f>IF(B504="","",IF(S504&gt;1,"Проверить и объединить дубли",IF(W504&lt;'04_Настройки'!$B$26,"Дополнить исходные данные",IF(AND(M504&lt;&gt;"",M504&lt;=2),"Проверить соответствие запросу и бизнесу",IF(AND(G504&lt;&gt;"",G504&lt;=IF(J504="",'04_Настройки'!$B$14,J504)),"Удерживать позицию и обновлять контент",IF(Y504="Высокий",IF(O504="","Создать или назначить посадочную страницу","Оптимизировать страницу и усилить содержание"),IF(Y504="Средний","Включить в контент-план","Наблюдать или отложить")))))))</s:f>
        <s:v/>
      </s:c>
    </s:row>
    <s:row r="505" ht="22.5" customHeight="1">
      <s:c r="A505" s="70" t="str">
        <s:f t="shared" si="1"/>
        <s:v/>
      </s:c>
      <s:c r="B505" s="71"/>
      <s:c r="C505" s="71"/>
      <s:c r="D505" s="71"/>
      <s:c r="E505" s="95"/>
      <s:c r="F505" s="77" t="str">
        <s:f>IF(ISBLANK(E505),"",IF(E505&gt;='04_Настройки'!$B$11,"ВЧ",IF(E505&gt;='04_Настройки'!$B$12,"СЧ","НЧ")))</s:f>
      </s:c>
      <s:c r="G505" s="78"/>
      <s:c r="H505" s="78"/>
      <s:c r="I505" s="80" t="str">
        <s:f t="shared" si="2"/>
        <s:v/>
      </s:c>
      <s:c r="J505" s="78"/>
      <s:c r="K505" s="81"/>
      <s:c r="L505" s="78"/>
      <s:c r="M505" s="78"/>
      <s:c r="N505" s="78"/>
      <s:c r="O505" s="83"/>
      <s:c r="P505" s="84"/>
      <s:c r="Q505" s="84"/>
      <s:c r="R505" s="77" t="str">
        <s:f t="shared" si="3"/>
        <s:v/>
      </s:c>
      <s:c r="S505" s="85" t="str">
        <s:f t="shared" si="4"/>
        <s:v/>
      </s:c>
      <s:c r="T505" s="85" t="str">
        <s:f t="shared" si="5"/>
        <s:v/>
      </s:c>
      <s:c r="U505" s="85" t="str">
        <s:f>IF(OR(B505="",G505=""),"",ROUND(MAX(0,MIN(100,(G505-IF(J505="",'04_Настройки'!$B$14,J505))/(100-IF(J505="",'04_Настройки'!$B$14,J505))*100)),1))</s:f>
        <s:v/>
      </s:c>
      <s:c r="V505" s="85" t="str">
        <s:f t="shared" si="6"/>
        <s:v/>
      </s:c>
      <s:c r="W505" s="88" t="str">
        <s:f t="shared" si="7"/>
        <s:v/>
      </s:c>
      <s:c r="X505" s="85" t="str">
        <s:f>IF(B505="","",IF(W505&lt;'04_Настройки'!$B$26,"",ROUND((IF(ISBLANK(T505),0,T505*'04_Настройки'!$B$16)+IF(ISBLANK(U505),0,U505*'04_Настройки'!$B$17)+IF(ISBLANK(V505),0,V505*'04_Настройки'!$B$18)+IF(ISBLANK(M505),0,M505/5*100*'04_Настройки'!$B$19)+IF(ISBLANK(N505),0,N505/5*100*'04_Настройки'!$B$20))/(IF(ISBLANK(T505),0,'04_Настройки'!$B$16)+IF(ISBLANK(U505),0,'04_Настройки'!$B$17)+IF(ISBLANK(V505),0,'04_Настройки'!$B$18)+IF(ISBLANK(M505),0,'04_Настройки'!$B$19)+IF(ISBLANK(N505),0,'04_Настройки'!$B$20)),1)))</s:f>
        <s:v/>
      </s:c>
      <s:c r="Y505" s="77" t="str">
        <s:f>IF(B505="","",IF(ISBLANK(X505),"Недостаточно данных",IF(X505&gt;='04_Настройки'!$B$24,"Высокий",IF(X505&gt;='04_Настройки'!$B$25,"Средний","Низкий"))))</s:f>
        <s:v/>
      </s:c>
      <s:c r="Z505" s="80">
        <s:f t="shared" si="8"/>
        <s:v>495</s:v>
      </s:c>
      <s:c r="AA505" s="93" t="str">
        <s:f>IF(B505="","",IF(S505&gt;1,"Проверить и объединить дубли",IF(W505&lt;'04_Настройки'!$B$26,"Дополнить исходные данные",IF(AND(M505&lt;&gt;"",M505&lt;=2),"Проверить соответствие запросу и бизнесу",IF(AND(G505&lt;&gt;"",G505&lt;=IF(J505="",'04_Настройки'!$B$14,J505)),"Удерживать позицию и обновлять контент",IF(Y505="Высокий",IF(O505="","Создать или назначить посадочную страницу","Оптимизировать страницу и усилить содержание"),IF(Y505="Средний","Включить в контент-план","Наблюдать или отложить")))))))</s:f>
        <s:v/>
      </s:c>
    </s:row>
    <s:row r="506" ht="22.5" customHeight="1">
      <s:c r="A506" s="70" t="str">
        <s:f t="shared" si="1"/>
        <s:v/>
      </s:c>
      <s:c r="B506" s="71"/>
      <s:c r="C506" s="71"/>
      <s:c r="D506" s="71"/>
      <s:c r="E506" s="95"/>
      <s:c r="F506" s="77" t="str">
        <s:f>IF(ISBLANK(E506),"",IF(E506&gt;='04_Настройки'!$B$11,"ВЧ",IF(E506&gt;='04_Настройки'!$B$12,"СЧ","НЧ")))</s:f>
      </s:c>
      <s:c r="G506" s="78"/>
      <s:c r="H506" s="78"/>
      <s:c r="I506" s="80" t="str">
        <s:f t="shared" si="2"/>
        <s:v/>
      </s:c>
      <s:c r="J506" s="78"/>
      <s:c r="K506" s="81"/>
      <s:c r="L506" s="78"/>
      <s:c r="M506" s="78"/>
      <s:c r="N506" s="78"/>
      <s:c r="O506" s="83"/>
      <s:c r="P506" s="84"/>
      <s:c r="Q506" s="84"/>
      <s:c r="R506" s="77" t="str">
        <s:f t="shared" si="3"/>
        <s:v/>
      </s:c>
      <s:c r="S506" s="85" t="str">
        <s:f t="shared" si="4"/>
        <s:v/>
      </s:c>
      <s:c r="T506" s="85" t="str">
        <s:f t="shared" si="5"/>
        <s:v/>
      </s:c>
      <s:c r="U506" s="85" t="str">
        <s:f>IF(OR(B506="",G506=""),"",ROUND(MAX(0,MIN(100,(G506-IF(J506="",'04_Настройки'!$B$14,J506))/(100-IF(J506="",'04_Настройки'!$B$14,J506))*100)),1))</s:f>
        <s:v/>
      </s:c>
      <s:c r="V506" s="85" t="str">
        <s:f t="shared" si="6"/>
        <s:v/>
      </s:c>
      <s:c r="W506" s="88" t="str">
        <s:f t="shared" si="7"/>
        <s:v/>
      </s:c>
      <s:c r="X506" s="85" t="str">
        <s:f>IF(B506="","",IF(W506&lt;'04_Настройки'!$B$26,"",ROUND((IF(ISBLANK(T506),0,T506*'04_Настройки'!$B$16)+IF(ISBLANK(U506),0,U506*'04_Настройки'!$B$17)+IF(ISBLANK(V506),0,V506*'04_Настройки'!$B$18)+IF(ISBLANK(M506),0,M506/5*100*'04_Настройки'!$B$19)+IF(ISBLANK(N506),0,N506/5*100*'04_Настройки'!$B$20))/(IF(ISBLANK(T506),0,'04_Настройки'!$B$16)+IF(ISBLANK(U506),0,'04_Настройки'!$B$17)+IF(ISBLANK(V506),0,'04_Настройки'!$B$18)+IF(ISBLANK(M506),0,'04_Настройки'!$B$19)+IF(ISBLANK(N506),0,'04_Настройки'!$B$20)),1)))</s:f>
        <s:v/>
      </s:c>
      <s:c r="Y506" s="77" t="str">
        <s:f>IF(B506="","",IF(ISBLANK(X506),"Недостаточно данных",IF(X506&gt;='04_Настройки'!$B$24,"Высокий",IF(X506&gt;='04_Настройки'!$B$25,"Средний","Низкий"))))</s:f>
        <s:v/>
      </s:c>
      <s:c r="Z506" s="80">
        <s:f t="shared" si="8"/>
        <s:v>496</s:v>
      </s:c>
      <s:c r="AA506" s="93" t="str">
        <s:f>IF(B506="","",IF(S506&gt;1,"Проверить и объединить дубли",IF(W506&lt;'04_Настройки'!$B$26,"Дополнить исходные данные",IF(AND(M506&lt;&gt;"",M506&lt;=2),"Проверить соответствие запросу и бизнесу",IF(AND(G506&lt;&gt;"",G506&lt;=IF(J506="",'04_Настройки'!$B$14,J506)),"Удерживать позицию и обновлять контент",IF(Y506="Высокий",IF(O506="","Создать или назначить посадочную страницу","Оптимизировать страницу и усилить содержание"),IF(Y506="Средний","Включить в контент-план","Наблюдать или отложить")))))))</s:f>
        <s:v/>
      </s:c>
    </s:row>
    <s:row r="507" ht="22.5" customHeight="1">
      <s:c r="A507" s="70" t="str">
        <s:f t="shared" si="1"/>
        <s:v/>
      </s:c>
      <s:c r="B507" s="71"/>
      <s:c r="C507" s="71"/>
      <s:c r="D507" s="71"/>
      <s:c r="E507" s="95"/>
      <s:c r="F507" s="77" t="str">
        <s:f>IF(ISBLANK(E507),"",IF(E507&gt;='04_Настройки'!$B$11,"ВЧ",IF(E507&gt;='04_Настройки'!$B$12,"СЧ","НЧ")))</s:f>
      </s:c>
      <s:c r="G507" s="78"/>
      <s:c r="H507" s="78"/>
      <s:c r="I507" s="80" t="str">
        <s:f t="shared" si="2"/>
        <s:v/>
      </s:c>
      <s:c r="J507" s="78"/>
      <s:c r="K507" s="81"/>
      <s:c r="L507" s="78"/>
      <s:c r="M507" s="78"/>
      <s:c r="N507" s="78"/>
      <s:c r="O507" s="83"/>
      <s:c r="P507" s="84"/>
      <s:c r="Q507" s="84"/>
      <s:c r="R507" s="77" t="str">
        <s:f t="shared" si="3"/>
        <s:v/>
      </s:c>
      <s:c r="S507" s="85" t="str">
        <s:f t="shared" si="4"/>
        <s:v/>
      </s:c>
      <s:c r="T507" s="85" t="str">
        <s:f t="shared" si="5"/>
        <s:v/>
      </s:c>
      <s:c r="U507" s="85" t="str">
        <s:f>IF(OR(B507="",G507=""),"",ROUND(MAX(0,MIN(100,(G507-IF(J507="",'04_Настройки'!$B$14,J507))/(100-IF(J507="",'04_Настройки'!$B$14,J507))*100)),1))</s:f>
        <s:v/>
      </s:c>
      <s:c r="V507" s="85" t="str">
        <s:f t="shared" si="6"/>
        <s:v/>
      </s:c>
      <s:c r="W507" s="88" t="str">
        <s:f t="shared" si="7"/>
        <s:v/>
      </s:c>
      <s:c r="X507" s="85" t="str">
        <s:f>IF(B507="","",IF(W507&lt;'04_Настройки'!$B$26,"",ROUND((IF(ISBLANK(T507),0,T507*'04_Настройки'!$B$16)+IF(ISBLANK(U507),0,U507*'04_Настройки'!$B$17)+IF(ISBLANK(V507),0,V507*'04_Настройки'!$B$18)+IF(ISBLANK(M507),0,M507/5*100*'04_Настройки'!$B$19)+IF(ISBLANK(N507),0,N507/5*100*'04_Настройки'!$B$20))/(IF(ISBLANK(T507),0,'04_Настройки'!$B$16)+IF(ISBLANK(U507),0,'04_Настройки'!$B$17)+IF(ISBLANK(V507),0,'04_Настройки'!$B$18)+IF(ISBLANK(M507),0,'04_Настройки'!$B$19)+IF(ISBLANK(N507),0,'04_Настройки'!$B$20)),1)))</s:f>
        <s:v/>
      </s:c>
      <s:c r="Y507" s="77" t="str">
        <s:f>IF(B507="","",IF(ISBLANK(X507),"Недостаточно данных",IF(X507&gt;='04_Настройки'!$B$24,"Высокий",IF(X507&gt;='04_Настройки'!$B$25,"Средний","Низкий"))))</s:f>
        <s:v/>
      </s:c>
      <s:c r="Z507" s="80">
        <s:f t="shared" si="8"/>
        <s:v>497</s:v>
      </s:c>
      <s:c r="AA507" s="93" t="str">
        <s:f>IF(B507="","",IF(S507&gt;1,"Проверить и объединить дубли",IF(W507&lt;'04_Настройки'!$B$26,"Дополнить исходные данные",IF(AND(M507&lt;&gt;"",M507&lt;=2),"Проверить соответствие запросу и бизнесу",IF(AND(G507&lt;&gt;"",G507&lt;=IF(J507="",'04_Настройки'!$B$14,J507)),"Удерживать позицию и обновлять контент",IF(Y507="Высокий",IF(O507="","Создать или назначить посадочную страницу","Оптимизировать страницу и усилить содержание"),IF(Y507="Средний","Включить в контент-план","Наблюдать или отложить")))))))</s:f>
        <s:v/>
      </s:c>
    </s:row>
    <s:row r="508" ht="22.5" customHeight="1">
      <s:c r="A508" s="70" t="str">
        <s:f t="shared" si="1"/>
        <s:v/>
      </s:c>
      <s:c r="B508" s="71"/>
      <s:c r="C508" s="71"/>
      <s:c r="D508" s="71"/>
      <s:c r="E508" s="95"/>
      <s:c r="F508" s="77" t="str">
        <s:f>IF(ISBLANK(E508),"",IF(E508&gt;='04_Настройки'!$B$11,"ВЧ",IF(E508&gt;='04_Настройки'!$B$12,"СЧ","НЧ")))</s:f>
      </s:c>
      <s:c r="G508" s="78"/>
      <s:c r="H508" s="78"/>
      <s:c r="I508" s="80" t="str">
        <s:f t="shared" si="2"/>
        <s:v/>
      </s:c>
      <s:c r="J508" s="78"/>
      <s:c r="K508" s="81"/>
      <s:c r="L508" s="78"/>
      <s:c r="M508" s="78"/>
      <s:c r="N508" s="78"/>
      <s:c r="O508" s="83"/>
      <s:c r="P508" s="84"/>
      <s:c r="Q508" s="84"/>
      <s:c r="R508" s="77" t="str">
        <s:f t="shared" si="3"/>
        <s:v/>
      </s:c>
      <s:c r="S508" s="85" t="str">
        <s:f t="shared" si="4"/>
        <s:v/>
      </s:c>
      <s:c r="T508" s="85" t="str">
        <s:f t="shared" si="5"/>
        <s:v/>
      </s:c>
      <s:c r="U508" s="85" t="str">
        <s:f>IF(OR(B508="",G508=""),"",ROUND(MAX(0,MIN(100,(G508-IF(J508="",'04_Настройки'!$B$14,J508))/(100-IF(J508="",'04_Настройки'!$B$14,J508))*100)),1))</s:f>
        <s:v/>
      </s:c>
      <s:c r="V508" s="85" t="str">
        <s:f t="shared" si="6"/>
        <s:v/>
      </s:c>
      <s:c r="W508" s="88" t="str">
        <s:f t="shared" si="7"/>
        <s:v/>
      </s:c>
      <s:c r="X508" s="85" t="str">
        <s:f>IF(B508="","",IF(W508&lt;'04_Настройки'!$B$26,"",ROUND((IF(ISBLANK(T508),0,T508*'04_Настройки'!$B$16)+IF(ISBLANK(U508),0,U508*'04_Настройки'!$B$17)+IF(ISBLANK(V508),0,V508*'04_Настройки'!$B$18)+IF(ISBLANK(M508),0,M508/5*100*'04_Настройки'!$B$19)+IF(ISBLANK(N508),0,N508/5*100*'04_Настройки'!$B$20))/(IF(ISBLANK(T508),0,'04_Настройки'!$B$16)+IF(ISBLANK(U508),0,'04_Настройки'!$B$17)+IF(ISBLANK(V508),0,'04_Настройки'!$B$18)+IF(ISBLANK(M508),0,'04_Настройки'!$B$19)+IF(ISBLANK(N508),0,'04_Настройки'!$B$20)),1)))</s:f>
        <s:v/>
      </s:c>
      <s:c r="Y508" s="77" t="str">
        <s:f>IF(B508="","",IF(ISBLANK(X508),"Недостаточно данных",IF(X508&gt;='04_Настройки'!$B$24,"Высокий",IF(X508&gt;='04_Настройки'!$B$25,"Средний","Низкий"))))</s:f>
        <s:v/>
      </s:c>
      <s:c r="Z508" s="80">
        <s:f t="shared" si="8"/>
        <s:v>498</s:v>
      </s:c>
      <s:c r="AA508" s="93" t="str">
        <s:f>IF(B508="","",IF(S508&gt;1,"Проверить и объединить дубли",IF(W508&lt;'04_Настройки'!$B$26,"Дополнить исходные данные",IF(AND(M508&lt;&gt;"",M508&lt;=2),"Проверить соответствие запросу и бизнесу",IF(AND(G508&lt;&gt;"",G508&lt;=IF(J508="",'04_Настройки'!$B$14,J508)),"Удерживать позицию и обновлять контент",IF(Y508="Высокий",IF(O508="","Создать или назначить посадочную страницу","Оптимизировать страницу и усилить содержание"),IF(Y508="Средний","Включить в контент-план","Наблюдать или отложить")))))))</s:f>
        <s:v/>
      </s:c>
    </s:row>
    <s:row r="509" ht="22.5" customHeight="1">
      <s:c r="A509" s="70" t="str">
        <s:f t="shared" si="1"/>
        <s:v/>
      </s:c>
      <s:c r="B509" s="71"/>
      <s:c r="C509" s="71"/>
      <s:c r="D509" s="71"/>
      <s:c r="E509" s="95"/>
      <s:c r="F509" s="77" t="str">
        <s:f>IF(ISBLANK(E509),"",IF(E509&gt;='04_Настройки'!$B$11,"ВЧ",IF(E509&gt;='04_Настройки'!$B$12,"СЧ","НЧ")))</s:f>
      </s:c>
      <s:c r="G509" s="78"/>
      <s:c r="H509" s="78"/>
      <s:c r="I509" s="80" t="str">
        <s:f t="shared" si="2"/>
        <s:v/>
      </s:c>
      <s:c r="J509" s="78"/>
      <s:c r="K509" s="81"/>
      <s:c r="L509" s="78"/>
      <s:c r="M509" s="78"/>
      <s:c r="N509" s="78"/>
      <s:c r="O509" s="83"/>
      <s:c r="P509" s="84"/>
      <s:c r="Q509" s="84"/>
      <s:c r="R509" s="77" t="str">
        <s:f t="shared" si="3"/>
        <s:v/>
      </s:c>
      <s:c r="S509" s="85" t="str">
        <s:f t="shared" si="4"/>
        <s:v/>
      </s:c>
      <s:c r="T509" s="85" t="str">
        <s:f t="shared" si="5"/>
        <s:v/>
      </s:c>
      <s:c r="U509" s="85" t="str">
        <s:f>IF(OR(B509="",G509=""),"",ROUND(MAX(0,MIN(100,(G509-IF(J509="",'04_Настройки'!$B$14,J509))/(100-IF(J509="",'04_Настройки'!$B$14,J509))*100)),1))</s:f>
        <s:v/>
      </s:c>
      <s:c r="V509" s="85" t="str">
        <s:f t="shared" si="6"/>
        <s:v/>
      </s:c>
      <s:c r="W509" s="88" t="str">
        <s:f t="shared" si="7"/>
        <s:v/>
      </s:c>
      <s:c r="X509" s="85" t="str">
        <s:f>IF(B509="","",IF(W509&lt;'04_Настройки'!$B$26,"",ROUND((IF(ISBLANK(T509),0,T509*'04_Настройки'!$B$16)+IF(ISBLANK(U509),0,U509*'04_Настройки'!$B$17)+IF(ISBLANK(V509),0,V509*'04_Настройки'!$B$18)+IF(ISBLANK(M509),0,M509/5*100*'04_Настройки'!$B$19)+IF(ISBLANK(N509),0,N509/5*100*'04_Настройки'!$B$20))/(IF(ISBLANK(T509),0,'04_Настройки'!$B$16)+IF(ISBLANK(U509),0,'04_Настройки'!$B$17)+IF(ISBLANK(V509),0,'04_Настройки'!$B$18)+IF(ISBLANK(M509),0,'04_Настройки'!$B$19)+IF(ISBLANK(N509),0,'04_Настройки'!$B$20)),1)))</s:f>
        <s:v/>
      </s:c>
      <s:c r="Y509" s="77" t="str">
        <s:f>IF(B509="","",IF(ISBLANK(X509),"Недостаточно данных",IF(X509&gt;='04_Настройки'!$B$24,"Высокий",IF(X509&gt;='04_Настройки'!$B$25,"Средний","Низкий"))))</s:f>
        <s:v/>
      </s:c>
      <s:c r="Z509" s="80">
        <s:f t="shared" si="8"/>
        <s:v>499</s:v>
      </s:c>
      <s:c r="AA509" s="93" t="str">
        <s:f>IF(B509="","",IF(S509&gt;1,"Проверить и объединить дубли",IF(W509&lt;'04_Настройки'!$B$26,"Дополнить исходные данные",IF(AND(M509&lt;&gt;"",M509&lt;=2),"Проверить соответствие запросу и бизнесу",IF(AND(G509&lt;&gt;"",G509&lt;=IF(J509="",'04_Настройки'!$B$14,J509)),"Удерживать позицию и обновлять контент",IF(Y509="Высокий",IF(O509="","Создать или назначить посадочную страницу","Оптимизировать страницу и усилить содержание"),IF(Y509="Средний","Включить в контент-план","Наблюдать или отложить")))))))</s:f>
        <s:v/>
      </s:c>
    </s:row>
    <s:row r="510" ht="22.5" customHeight="1">
      <s:c r="A510" s="70" t="str">
        <s:f t="shared" si="1"/>
        <s:v/>
      </s:c>
      <s:c r="B510" s="71"/>
      <s:c r="C510" s="71"/>
      <s:c r="D510" s="71"/>
      <s:c r="E510" s="95"/>
      <s:c r="F510" s="77" t="str">
        <s:f>IF(ISBLANK(E510),"",IF(E510&gt;='04_Настройки'!$B$11,"ВЧ",IF(E510&gt;='04_Настройки'!$B$12,"СЧ","НЧ")))</s:f>
      </s:c>
      <s:c r="G510" s="78"/>
      <s:c r="H510" s="78"/>
      <s:c r="I510" s="80" t="str">
        <s:f t="shared" si="2"/>
        <s:v/>
      </s:c>
      <s:c r="J510" s="78"/>
      <s:c r="K510" s="81"/>
      <s:c r="L510" s="78"/>
      <s:c r="M510" s="78"/>
      <s:c r="N510" s="78"/>
      <s:c r="O510" s="83"/>
      <s:c r="P510" s="84"/>
      <s:c r="Q510" s="84"/>
      <s:c r="R510" s="77" t="str">
        <s:f t="shared" si="3"/>
        <s:v/>
      </s:c>
      <s:c r="S510" s="85" t="str">
        <s:f t="shared" si="4"/>
        <s:v/>
      </s:c>
      <s:c r="T510" s="85" t="str">
        <s:f t="shared" si="5"/>
        <s:v/>
      </s:c>
      <s:c r="U510" s="85" t="str">
        <s:f>IF(OR(B510="",G510=""),"",ROUND(MAX(0,MIN(100,(G510-IF(J510="",'04_Настройки'!$B$14,J510))/(100-IF(J510="",'04_Настройки'!$B$14,J510))*100)),1))</s:f>
        <s:v/>
      </s:c>
      <s:c r="V510" s="85" t="str">
        <s:f t="shared" si="6"/>
        <s:v/>
      </s:c>
      <s:c r="W510" s="88" t="str">
        <s:f t="shared" si="7"/>
        <s:v/>
      </s:c>
      <s:c r="X510" s="85" t="str">
        <s:f>IF(B510="","",IF(W510&lt;'04_Настройки'!$B$26,"",ROUND((IF(ISBLANK(T510),0,T510*'04_Настройки'!$B$16)+IF(ISBLANK(U510),0,U510*'04_Настройки'!$B$17)+IF(ISBLANK(V510),0,V510*'04_Настройки'!$B$18)+IF(ISBLANK(M510),0,M510/5*100*'04_Настройки'!$B$19)+IF(ISBLANK(N510),0,N510/5*100*'04_Настройки'!$B$20))/(IF(ISBLANK(T510),0,'04_Настройки'!$B$16)+IF(ISBLANK(U510),0,'04_Настройки'!$B$17)+IF(ISBLANK(V510),0,'04_Настройки'!$B$18)+IF(ISBLANK(M510),0,'04_Настройки'!$B$19)+IF(ISBLANK(N510),0,'04_Настройки'!$B$20)),1)))</s:f>
        <s:v/>
      </s:c>
      <s:c r="Y510" s="77" t="str">
        <s:f>IF(B510="","",IF(ISBLANK(X510),"Недостаточно данных",IF(X510&gt;='04_Настройки'!$B$24,"Высокий",IF(X510&gt;='04_Настройки'!$B$25,"Средний","Низкий"))))</s:f>
        <s:v/>
      </s:c>
      <s:c r="Z510" s="80">
        <s:f t="shared" si="8"/>
        <s:v>500</s:v>
      </s:c>
      <s:c r="AA510" s="93" t="str">
        <s:f>IF(B510="","",IF(S510&gt;1,"Проверить и объединить дубли",IF(W510&lt;'04_Настройки'!$B$26,"Дополнить исходные данные",IF(AND(M510&lt;&gt;"",M510&lt;=2),"Проверить соответствие запросу и бизнесу",IF(AND(G510&lt;&gt;"",G510&lt;=IF(J510="",'04_Настройки'!$B$14,J510)),"Удерживать позицию и обновлять контент",IF(Y510="Высокий",IF(O510="","Создать или назначить посадочную страницу","Оптимизировать страницу и усилить содержание"),IF(Y510="Средний","Включить в контент-план","Наблюдать или отложить")))))))</s:f>
        <s:v/>
      </s:c>
    </s:row>
    <s:row r="511" ht="22.5" customHeight="1">
      <s:c r="A511" s="70" t="str">
        <s:f t="shared" si="1"/>
        <s:v/>
      </s:c>
      <s:c r="B511" s="71"/>
      <s:c r="C511" s="71"/>
      <s:c r="D511" s="71"/>
      <s:c r="E511" s="95"/>
      <s:c r="F511" s="77" t="str">
        <s:f>IF(ISBLANK(E511),"",IF(E511&gt;='04_Настройки'!$B$11,"ВЧ",IF(E511&gt;='04_Настройки'!$B$12,"СЧ","НЧ")))</s:f>
      </s:c>
      <s:c r="G511" s="78"/>
      <s:c r="H511" s="78"/>
      <s:c r="I511" s="80" t="str">
        <s:f t="shared" si="2"/>
        <s:v/>
      </s:c>
      <s:c r="J511" s="78"/>
      <s:c r="K511" s="81"/>
      <s:c r="L511" s="78"/>
      <s:c r="M511" s="78"/>
      <s:c r="N511" s="78"/>
      <s:c r="O511" s="83"/>
      <s:c r="P511" s="84"/>
      <s:c r="Q511" s="84"/>
      <s:c r="R511" s="77" t="str">
        <s:f t="shared" si="3"/>
        <s:v/>
      </s:c>
      <s:c r="S511" s="85" t="str">
        <s:f t="shared" si="4"/>
        <s:v/>
      </s:c>
      <s:c r="T511" s="85" t="str">
        <s:f t="shared" si="5"/>
        <s:v/>
      </s:c>
      <s:c r="U511" s="85" t="str">
        <s:f>IF(OR(B511="",G511=""),"",ROUND(MAX(0,MIN(100,(G511-IF(J511="",'04_Настройки'!$B$14,J511))/(100-IF(J511="",'04_Настройки'!$B$14,J511))*100)),1))</s:f>
        <s:v/>
      </s:c>
      <s:c r="V511" s="85" t="str">
        <s:f t="shared" si="6"/>
        <s:v/>
      </s:c>
      <s:c r="W511" s="88" t="str">
        <s:f t="shared" si="7"/>
        <s:v/>
      </s:c>
      <s:c r="X511" s="85" t="str">
        <s:f>IF(B511="","",IF(W511&lt;'04_Настройки'!$B$26,"",ROUND((IF(ISBLANK(T511),0,T511*'04_Настройки'!$B$16)+IF(ISBLANK(U511),0,U511*'04_Настройки'!$B$17)+IF(ISBLANK(V511),0,V511*'04_Настройки'!$B$18)+IF(ISBLANK(M511),0,M511/5*100*'04_Настройки'!$B$19)+IF(ISBLANK(N511),0,N511/5*100*'04_Настройки'!$B$20))/(IF(ISBLANK(T511),0,'04_Настройки'!$B$16)+IF(ISBLANK(U511),0,'04_Настройки'!$B$17)+IF(ISBLANK(V511),0,'04_Настройки'!$B$18)+IF(ISBLANK(M511),0,'04_Настройки'!$B$19)+IF(ISBLANK(N511),0,'04_Настройки'!$B$20)),1)))</s:f>
        <s:v/>
      </s:c>
      <s:c r="Y511" s="77" t="str">
        <s:f>IF(B511="","",IF(ISBLANK(X511),"Недостаточно данных",IF(X511&gt;='04_Настройки'!$B$24,"Высокий",IF(X511&gt;='04_Настройки'!$B$25,"Средний","Низкий"))))</s:f>
        <s:v/>
      </s:c>
      <s:c r="Z511" s="80">
        <s:f t="shared" si="8"/>
        <s:v>501</s:v>
      </s:c>
      <s:c r="AA511" s="93" t="str">
        <s:f>IF(B511="","",IF(S511&gt;1,"Проверить и объединить дубли",IF(W511&lt;'04_Настройки'!$B$26,"Дополнить исходные данные",IF(AND(M511&lt;&gt;"",M511&lt;=2),"Проверить соответствие запросу и бизнесу",IF(AND(G511&lt;&gt;"",G511&lt;=IF(J511="",'04_Настройки'!$B$14,J511)),"Удерживать позицию и обновлять контент",IF(Y511="Высокий",IF(O511="","Создать или назначить посадочную страницу","Оптимизировать страницу и усилить содержание"),IF(Y511="Средний","Включить в контент-план","Наблюдать или отложить")))))))</s:f>
        <s:v/>
      </s:c>
    </s:row>
    <s:row r="512" ht="22.5" customHeight="1">
      <s:c r="A512" s="70" t="str">
        <s:f t="shared" si="1"/>
        <s:v/>
      </s:c>
      <s:c r="B512" s="71"/>
      <s:c r="C512" s="71"/>
      <s:c r="D512" s="71"/>
      <s:c r="E512" s="95"/>
      <s:c r="F512" s="77" t="str">
        <s:f>IF(ISBLANK(E512),"",IF(E512&gt;='04_Настройки'!$B$11,"ВЧ",IF(E512&gt;='04_Настройки'!$B$12,"СЧ","НЧ")))</s:f>
      </s:c>
      <s:c r="G512" s="78"/>
      <s:c r="H512" s="78"/>
      <s:c r="I512" s="80" t="str">
        <s:f t="shared" si="2"/>
        <s:v/>
      </s:c>
      <s:c r="J512" s="78"/>
      <s:c r="K512" s="81"/>
      <s:c r="L512" s="78"/>
      <s:c r="M512" s="78"/>
      <s:c r="N512" s="78"/>
      <s:c r="O512" s="83"/>
      <s:c r="P512" s="84"/>
      <s:c r="Q512" s="84"/>
      <s:c r="R512" s="77" t="str">
        <s:f t="shared" si="3"/>
        <s:v/>
      </s:c>
      <s:c r="S512" s="85" t="str">
        <s:f t="shared" si="4"/>
        <s:v/>
      </s:c>
      <s:c r="T512" s="85" t="str">
        <s:f t="shared" si="5"/>
        <s:v/>
      </s:c>
      <s:c r="U512" s="85" t="str">
        <s:f>IF(OR(B512="",G512=""),"",ROUND(MAX(0,MIN(100,(G512-IF(J512="",'04_Настройки'!$B$14,J512))/(100-IF(J512="",'04_Настройки'!$B$14,J512))*100)),1))</s:f>
        <s:v/>
      </s:c>
      <s:c r="V512" s="85" t="str">
        <s:f t="shared" si="6"/>
        <s:v/>
      </s:c>
      <s:c r="W512" s="88" t="str">
        <s:f t="shared" si="7"/>
        <s:v/>
      </s:c>
      <s:c r="X512" s="85" t="str">
        <s:f>IF(B512="","",IF(W512&lt;'04_Настройки'!$B$26,"",ROUND((IF(ISBLANK(T512),0,T512*'04_Настройки'!$B$16)+IF(ISBLANK(U512),0,U512*'04_Настройки'!$B$17)+IF(ISBLANK(V512),0,V512*'04_Настройки'!$B$18)+IF(ISBLANK(M512),0,M512/5*100*'04_Настройки'!$B$19)+IF(ISBLANK(N512),0,N512/5*100*'04_Настройки'!$B$20))/(IF(ISBLANK(T512),0,'04_Настройки'!$B$16)+IF(ISBLANK(U512),0,'04_Настройки'!$B$17)+IF(ISBLANK(V512),0,'04_Настройки'!$B$18)+IF(ISBLANK(M512),0,'04_Настройки'!$B$19)+IF(ISBLANK(N512),0,'04_Настройки'!$B$20)),1)))</s:f>
        <s:v/>
      </s:c>
      <s:c r="Y512" s="77" t="str">
        <s:f>IF(B512="","",IF(ISBLANK(X512),"Недостаточно данных",IF(X512&gt;='04_Настройки'!$B$24,"Высокий",IF(X512&gt;='04_Настройки'!$B$25,"Средний","Низкий"))))</s:f>
        <s:v/>
      </s:c>
      <s:c r="Z512" s="80">
        <s:f t="shared" si="8"/>
        <s:v>502</s:v>
      </s:c>
      <s:c r="AA512" s="93" t="str">
        <s:f>IF(B512="","",IF(S512&gt;1,"Проверить и объединить дубли",IF(W512&lt;'04_Настройки'!$B$26,"Дополнить исходные данные",IF(AND(M512&lt;&gt;"",M512&lt;=2),"Проверить соответствие запросу и бизнесу",IF(AND(G512&lt;&gt;"",G512&lt;=IF(J512="",'04_Настройки'!$B$14,J512)),"Удерживать позицию и обновлять контент",IF(Y512="Высокий",IF(O512="","Создать или назначить посадочную страницу","Оптимизировать страницу и усилить содержание"),IF(Y512="Средний","Включить в контент-план","Наблюдать или отложить")))))))</s:f>
        <s:v/>
      </s:c>
    </s:row>
    <s:row r="513" ht="22.5" customHeight="1">
      <s:c r="A513" s="70" t="str">
        <s:f t="shared" si="1"/>
        <s:v/>
      </s:c>
      <s:c r="B513" s="71"/>
      <s:c r="C513" s="71"/>
      <s:c r="D513" s="71"/>
      <s:c r="E513" s="95"/>
      <s:c r="F513" s="77" t="str">
        <s:f>IF(ISBLANK(E513),"",IF(E513&gt;='04_Настройки'!$B$11,"ВЧ",IF(E513&gt;='04_Настройки'!$B$12,"СЧ","НЧ")))</s:f>
      </s:c>
      <s:c r="G513" s="78"/>
      <s:c r="H513" s="78"/>
      <s:c r="I513" s="80" t="str">
        <s:f t="shared" si="2"/>
        <s:v/>
      </s:c>
      <s:c r="J513" s="78"/>
      <s:c r="K513" s="81"/>
      <s:c r="L513" s="78"/>
      <s:c r="M513" s="78"/>
      <s:c r="N513" s="78"/>
      <s:c r="O513" s="83"/>
      <s:c r="P513" s="84"/>
      <s:c r="Q513" s="84"/>
      <s:c r="R513" s="77" t="str">
        <s:f t="shared" si="3"/>
        <s:v/>
      </s:c>
      <s:c r="S513" s="85" t="str">
        <s:f t="shared" si="4"/>
        <s:v/>
      </s:c>
      <s:c r="T513" s="85" t="str">
        <s:f t="shared" si="5"/>
        <s:v/>
      </s:c>
      <s:c r="U513" s="85" t="str">
        <s:f>IF(OR(B513="",G513=""),"",ROUND(MAX(0,MIN(100,(G513-IF(J513="",'04_Настройки'!$B$14,J513))/(100-IF(J513="",'04_Настройки'!$B$14,J513))*100)),1))</s:f>
        <s:v/>
      </s:c>
      <s:c r="V513" s="85" t="str">
        <s:f t="shared" si="6"/>
        <s:v/>
      </s:c>
      <s:c r="W513" s="88" t="str">
        <s:f t="shared" si="7"/>
        <s:v/>
      </s:c>
      <s:c r="X513" s="85" t="str">
        <s:f>IF(B513="","",IF(W513&lt;'04_Настройки'!$B$26,"",ROUND((IF(ISBLANK(T513),0,T513*'04_Настройки'!$B$16)+IF(ISBLANK(U513),0,U513*'04_Настройки'!$B$17)+IF(ISBLANK(V513),0,V513*'04_Настройки'!$B$18)+IF(ISBLANK(M513),0,M513/5*100*'04_Настройки'!$B$19)+IF(ISBLANK(N513),0,N513/5*100*'04_Настройки'!$B$20))/(IF(ISBLANK(T513),0,'04_Настройки'!$B$16)+IF(ISBLANK(U513),0,'04_Настройки'!$B$17)+IF(ISBLANK(V513),0,'04_Настройки'!$B$18)+IF(ISBLANK(M513),0,'04_Настройки'!$B$19)+IF(ISBLANK(N513),0,'04_Настройки'!$B$20)),1)))</s:f>
        <s:v/>
      </s:c>
      <s:c r="Y513" s="77" t="str">
        <s:f>IF(B513="","",IF(ISBLANK(X513),"Недостаточно данных",IF(X513&gt;='04_Настройки'!$B$24,"Высокий",IF(X513&gt;='04_Настройки'!$B$25,"Средний","Низкий"))))</s:f>
        <s:v/>
      </s:c>
      <s:c r="Z513" s="80">
        <s:f t="shared" si="8"/>
        <s:v>503</s:v>
      </s:c>
      <s:c r="AA513" s="93" t="str">
        <s:f>IF(B513="","",IF(S513&gt;1,"Проверить и объединить дубли",IF(W513&lt;'04_Настройки'!$B$26,"Дополнить исходные данные",IF(AND(M513&lt;&gt;"",M513&lt;=2),"Проверить соответствие запросу и бизнесу",IF(AND(G513&lt;&gt;"",G513&lt;=IF(J513="",'04_Настройки'!$B$14,J513)),"Удерживать позицию и обновлять контент",IF(Y513="Высокий",IF(O513="","Создать или назначить посадочную страницу","Оптимизировать страницу и усилить содержание"),IF(Y513="Средний","Включить в контент-план","Наблюдать или отложить")))))))</s:f>
        <s:v/>
      </s:c>
    </s:row>
    <s:row r="514" ht="22.5" customHeight="1">
      <s:c r="A514" s="70" t="str">
        <s:f t="shared" si="1"/>
        <s:v/>
      </s:c>
      <s:c r="B514" s="71"/>
      <s:c r="C514" s="71"/>
      <s:c r="D514" s="71"/>
      <s:c r="E514" s="95"/>
      <s:c r="F514" s="77" t="str">
        <s:f>IF(ISBLANK(E514),"",IF(E514&gt;='04_Настройки'!$B$11,"ВЧ",IF(E514&gt;='04_Настройки'!$B$12,"СЧ","НЧ")))</s:f>
      </s:c>
      <s:c r="G514" s="78"/>
      <s:c r="H514" s="78"/>
      <s:c r="I514" s="80" t="str">
        <s:f t="shared" si="2"/>
        <s:v/>
      </s:c>
      <s:c r="J514" s="78"/>
      <s:c r="K514" s="81"/>
      <s:c r="L514" s="78"/>
      <s:c r="M514" s="78"/>
      <s:c r="N514" s="78"/>
      <s:c r="O514" s="83"/>
      <s:c r="P514" s="84"/>
      <s:c r="Q514" s="84"/>
      <s:c r="R514" s="77" t="str">
        <s:f t="shared" si="3"/>
        <s:v/>
      </s:c>
      <s:c r="S514" s="85" t="str">
        <s:f t="shared" si="4"/>
        <s:v/>
      </s:c>
      <s:c r="T514" s="85" t="str">
        <s:f t="shared" si="5"/>
        <s:v/>
      </s:c>
      <s:c r="U514" s="85" t="str">
        <s:f>IF(OR(B514="",G514=""),"",ROUND(MAX(0,MIN(100,(G514-IF(J514="",'04_Настройки'!$B$14,J514))/(100-IF(J514="",'04_Настройки'!$B$14,J514))*100)),1))</s:f>
        <s:v/>
      </s:c>
      <s:c r="V514" s="85" t="str">
        <s:f t="shared" si="6"/>
        <s:v/>
      </s:c>
      <s:c r="W514" s="88" t="str">
        <s:f t="shared" si="7"/>
        <s:v/>
      </s:c>
      <s:c r="X514" s="85" t="str">
        <s:f>IF(B514="","",IF(W514&lt;'04_Настройки'!$B$26,"",ROUND((IF(ISBLANK(T514),0,T514*'04_Настройки'!$B$16)+IF(ISBLANK(U514),0,U514*'04_Настройки'!$B$17)+IF(ISBLANK(V514),0,V514*'04_Настройки'!$B$18)+IF(ISBLANK(M514),0,M514/5*100*'04_Настройки'!$B$19)+IF(ISBLANK(N514),0,N514/5*100*'04_Настройки'!$B$20))/(IF(ISBLANK(T514),0,'04_Настройки'!$B$16)+IF(ISBLANK(U514),0,'04_Настройки'!$B$17)+IF(ISBLANK(V514),0,'04_Настройки'!$B$18)+IF(ISBLANK(M514),0,'04_Настройки'!$B$19)+IF(ISBLANK(N514),0,'04_Настройки'!$B$20)),1)))</s:f>
        <s:v/>
      </s:c>
      <s:c r="Y514" s="77" t="str">
        <s:f>IF(B514="","",IF(ISBLANK(X514),"Недостаточно данных",IF(X514&gt;='04_Настройки'!$B$24,"Высокий",IF(X514&gt;='04_Настройки'!$B$25,"Средний","Низкий"))))</s:f>
        <s:v/>
      </s:c>
      <s:c r="Z514" s="80">
        <s:f t="shared" si="8"/>
        <s:v>504</s:v>
      </s:c>
      <s:c r="AA514" s="93" t="str">
        <s:f>IF(B514="","",IF(S514&gt;1,"Проверить и объединить дубли",IF(W514&lt;'04_Настройки'!$B$26,"Дополнить исходные данные",IF(AND(M514&lt;&gt;"",M514&lt;=2),"Проверить соответствие запросу и бизнесу",IF(AND(G514&lt;&gt;"",G514&lt;=IF(J514="",'04_Настройки'!$B$14,J514)),"Удерживать позицию и обновлять контент",IF(Y514="Высокий",IF(O514="","Создать или назначить посадочную страницу","Оптимизировать страницу и усилить содержание"),IF(Y514="Средний","Включить в контент-план","Наблюдать или отложить")))))))</s:f>
        <s:v/>
      </s:c>
    </s:row>
    <s:row r="515" ht="22.5" customHeight="1">
      <s:c r="A515" s="70" t="str">
        <s:f t="shared" si="1"/>
        <s:v/>
      </s:c>
      <s:c r="B515" s="71"/>
      <s:c r="C515" s="71"/>
      <s:c r="D515" s="71"/>
      <s:c r="E515" s="95"/>
      <s:c r="F515" s="77" t="str">
        <s:f>IF(ISBLANK(E515),"",IF(E515&gt;='04_Настройки'!$B$11,"ВЧ",IF(E515&gt;='04_Настройки'!$B$12,"СЧ","НЧ")))</s:f>
      </s:c>
      <s:c r="G515" s="78"/>
      <s:c r="H515" s="78"/>
      <s:c r="I515" s="80" t="str">
        <s:f t="shared" si="2"/>
        <s:v/>
      </s:c>
      <s:c r="J515" s="78"/>
      <s:c r="K515" s="81"/>
      <s:c r="L515" s="78"/>
      <s:c r="M515" s="78"/>
      <s:c r="N515" s="78"/>
      <s:c r="O515" s="83"/>
      <s:c r="P515" s="84"/>
      <s:c r="Q515" s="84"/>
      <s:c r="R515" s="77" t="str">
        <s:f t="shared" si="3"/>
        <s:v/>
      </s:c>
      <s:c r="S515" s="85" t="str">
        <s:f t="shared" si="4"/>
        <s:v/>
      </s:c>
      <s:c r="T515" s="85" t="str">
        <s:f t="shared" si="5"/>
        <s:v/>
      </s:c>
      <s:c r="U515" s="85" t="str">
        <s:f>IF(OR(B515="",G515=""),"",ROUND(MAX(0,MIN(100,(G515-IF(J515="",'04_Настройки'!$B$14,J515))/(100-IF(J515="",'04_Настройки'!$B$14,J515))*100)),1))</s:f>
        <s:v/>
      </s:c>
      <s:c r="V515" s="85" t="str">
        <s:f t="shared" si="6"/>
        <s:v/>
      </s:c>
      <s:c r="W515" s="88" t="str">
        <s:f t="shared" si="7"/>
        <s:v/>
      </s:c>
      <s:c r="X515" s="85" t="str">
        <s:f>IF(B515="","",IF(W515&lt;'04_Настройки'!$B$26,"",ROUND((IF(ISBLANK(T515),0,T515*'04_Настройки'!$B$16)+IF(ISBLANK(U515),0,U515*'04_Настройки'!$B$17)+IF(ISBLANK(V515),0,V515*'04_Настройки'!$B$18)+IF(ISBLANK(M515),0,M515/5*100*'04_Настройки'!$B$19)+IF(ISBLANK(N515),0,N515/5*100*'04_Настройки'!$B$20))/(IF(ISBLANK(T515),0,'04_Настройки'!$B$16)+IF(ISBLANK(U515),0,'04_Настройки'!$B$17)+IF(ISBLANK(V515),0,'04_Настройки'!$B$18)+IF(ISBLANK(M515),0,'04_Настройки'!$B$19)+IF(ISBLANK(N515),0,'04_Настройки'!$B$20)),1)))</s:f>
        <s:v/>
      </s:c>
      <s:c r="Y515" s="77" t="str">
        <s:f>IF(B515="","",IF(ISBLANK(X515),"Недостаточно данных",IF(X515&gt;='04_Настройки'!$B$24,"Высокий",IF(X515&gt;='04_Настройки'!$B$25,"Средний","Низкий"))))</s:f>
        <s:v/>
      </s:c>
      <s:c r="Z515" s="80">
        <s:f t="shared" si="8"/>
        <s:v>505</s:v>
      </s:c>
      <s:c r="AA515" s="93" t="str">
        <s:f>IF(B515="","",IF(S515&gt;1,"Проверить и объединить дубли",IF(W515&lt;'04_Настройки'!$B$26,"Дополнить исходные данные",IF(AND(M515&lt;&gt;"",M515&lt;=2),"Проверить соответствие запросу и бизнесу",IF(AND(G515&lt;&gt;"",G515&lt;=IF(J515="",'04_Настройки'!$B$14,J515)),"Удерживать позицию и обновлять контент",IF(Y515="Высокий",IF(O515="","Создать или назначить посадочную страницу","Оптимизировать страницу и усилить содержание"),IF(Y515="Средний","Включить в контент-план","Наблюдать или отложить")))))))</s:f>
        <s:v/>
      </s:c>
    </s:row>
    <s:row r="516" ht="22.5" customHeight="1">
      <s:c r="A516" s="70" t="str">
        <s:f t="shared" si="1"/>
        <s:v/>
      </s:c>
      <s:c r="B516" s="71"/>
      <s:c r="C516" s="71"/>
      <s:c r="D516" s="71"/>
      <s:c r="E516" s="95"/>
      <s:c r="F516" s="77" t="str">
        <s:f>IF(ISBLANK(E516),"",IF(E516&gt;='04_Настройки'!$B$11,"ВЧ",IF(E516&gt;='04_Настройки'!$B$12,"СЧ","НЧ")))</s:f>
      </s:c>
      <s:c r="G516" s="78"/>
      <s:c r="H516" s="78"/>
      <s:c r="I516" s="80" t="str">
        <s:f t="shared" si="2"/>
        <s:v/>
      </s:c>
      <s:c r="J516" s="78"/>
      <s:c r="K516" s="81"/>
      <s:c r="L516" s="78"/>
      <s:c r="M516" s="78"/>
      <s:c r="N516" s="78"/>
      <s:c r="O516" s="83"/>
      <s:c r="P516" s="84"/>
      <s:c r="Q516" s="84"/>
      <s:c r="R516" s="77" t="str">
        <s:f t="shared" si="3"/>
        <s:v/>
      </s:c>
      <s:c r="S516" s="85" t="str">
        <s:f t="shared" si="4"/>
        <s:v/>
      </s:c>
      <s:c r="T516" s="85" t="str">
        <s:f t="shared" si="5"/>
        <s:v/>
      </s:c>
      <s:c r="U516" s="85" t="str">
        <s:f>IF(OR(B516="",G516=""),"",ROUND(MAX(0,MIN(100,(G516-IF(J516="",'04_Настройки'!$B$14,J516))/(100-IF(J516="",'04_Настройки'!$B$14,J516))*100)),1))</s:f>
        <s:v/>
      </s:c>
      <s:c r="V516" s="85" t="str">
        <s:f t="shared" si="6"/>
        <s:v/>
      </s:c>
      <s:c r="W516" s="88" t="str">
        <s:f t="shared" si="7"/>
        <s:v/>
      </s:c>
      <s:c r="X516" s="85" t="str">
        <s:f>IF(B516="","",IF(W516&lt;'04_Настройки'!$B$26,"",ROUND((IF(ISBLANK(T516),0,T516*'04_Настройки'!$B$16)+IF(ISBLANK(U516),0,U516*'04_Настройки'!$B$17)+IF(ISBLANK(V516),0,V516*'04_Настройки'!$B$18)+IF(ISBLANK(M516),0,M516/5*100*'04_Настройки'!$B$19)+IF(ISBLANK(N516),0,N516/5*100*'04_Настройки'!$B$20))/(IF(ISBLANK(T516),0,'04_Настройки'!$B$16)+IF(ISBLANK(U516),0,'04_Настройки'!$B$17)+IF(ISBLANK(V516),0,'04_Настройки'!$B$18)+IF(ISBLANK(M516),0,'04_Настройки'!$B$19)+IF(ISBLANK(N516),0,'04_Настройки'!$B$20)),1)))</s:f>
        <s:v/>
      </s:c>
      <s:c r="Y516" s="77" t="str">
        <s:f>IF(B516="","",IF(ISBLANK(X516),"Недостаточно данных",IF(X516&gt;='04_Настройки'!$B$24,"Высокий",IF(X516&gt;='04_Настройки'!$B$25,"Средний","Низкий"))))</s:f>
        <s:v/>
      </s:c>
      <s:c r="Z516" s="80">
        <s:f t="shared" si="8"/>
        <s:v>506</s:v>
      </s:c>
      <s:c r="AA516" s="93" t="str">
        <s:f>IF(B516="","",IF(S516&gt;1,"Проверить и объединить дубли",IF(W516&lt;'04_Настройки'!$B$26,"Дополнить исходные данные",IF(AND(M516&lt;&gt;"",M516&lt;=2),"Проверить соответствие запросу и бизнесу",IF(AND(G516&lt;&gt;"",G516&lt;=IF(J516="",'04_Настройки'!$B$14,J516)),"Удерживать позицию и обновлять контент",IF(Y516="Высокий",IF(O516="","Создать или назначить посадочную страницу","Оптимизировать страницу и усилить содержание"),IF(Y516="Средний","Включить в контент-план","Наблюдать или отложить")))))))</s:f>
        <s:v/>
      </s:c>
    </s:row>
    <s:row r="517" ht="22.5" customHeight="1">
      <s:c r="A517" s="70" t="str">
        <s:f t="shared" si="1"/>
        <s:v/>
      </s:c>
      <s:c r="B517" s="71"/>
      <s:c r="C517" s="71"/>
      <s:c r="D517" s="71"/>
      <s:c r="E517" s="95"/>
      <s:c r="F517" s="77" t="str">
        <s:f>IF(ISBLANK(E517),"",IF(E517&gt;='04_Настройки'!$B$11,"ВЧ",IF(E517&gt;='04_Настройки'!$B$12,"СЧ","НЧ")))</s:f>
      </s:c>
      <s:c r="G517" s="78"/>
      <s:c r="H517" s="78"/>
      <s:c r="I517" s="80" t="str">
        <s:f t="shared" si="2"/>
        <s:v/>
      </s:c>
      <s:c r="J517" s="78"/>
      <s:c r="K517" s="81"/>
      <s:c r="L517" s="78"/>
      <s:c r="M517" s="78"/>
      <s:c r="N517" s="78"/>
      <s:c r="O517" s="83"/>
      <s:c r="P517" s="84"/>
      <s:c r="Q517" s="84"/>
      <s:c r="R517" s="77" t="str">
        <s:f t="shared" si="3"/>
        <s:v/>
      </s:c>
      <s:c r="S517" s="85" t="str">
        <s:f t="shared" si="4"/>
        <s:v/>
      </s:c>
      <s:c r="T517" s="85" t="str">
        <s:f t="shared" si="5"/>
        <s:v/>
      </s:c>
      <s:c r="U517" s="85" t="str">
        <s:f>IF(OR(B517="",G517=""),"",ROUND(MAX(0,MIN(100,(G517-IF(J517="",'04_Настройки'!$B$14,J517))/(100-IF(J517="",'04_Настройки'!$B$14,J517))*100)),1))</s:f>
        <s:v/>
      </s:c>
      <s:c r="V517" s="85" t="str">
        <s:f t="shared" si="6"/>
        <s:v/>
      </s:c>
      <s:c r="W517" s="88" t="str">
        <s:f t="shared" si="7"/>
        <s:v/>
      </s:c>
      <s:c r="X517" s="85" t="str">
        <s:f>IF(B517="","",IF(W517&lt;'04_Настройки'!$B$26,"",ROUND((IF(ISBLANK(T517),0,T517*'04_Настройки'!$B$16)+IF(ISBLANK(U517),0,U517*'04_Настройки'!$B$17)+IF(ISBLANK(V517),0,V517*'04_Настройки'!$B$18)+IF(ISBLANK(M517),0,M517/5*100*'04_Настройки'!$B$19)+IF(ISBLANK(N517),0,N517/5*100*'04_Настройки'!$B$20))/(IF(ISBLANK(T517),0,'04_Настройки'!$B$16)+IF(ISBLANK(U517),0,'04_Настройки'!$B$17)+IF(ISBLANK(V517),0,'04_Настройки'!$B$18)+IF(ISBLANK(M517),0,'04_Настройки'!$B$19)+IF(ISBLANK(N517),0,'04_Настройки'!$B$20)),1)))</s:f>
        <s:v/>
      </s:c>
      <s:c r="Y517" s="77" t="str">
        <s:f>IF(B517="","",IF(ISBLANK(X517),"Недостаточно данных",IF(X517&gt;='04_Настройки'!$B$24,"Высокий",IF(X517&gt;='04_Настройки'!$B$25,"Средний","Низкий"))))</s:f>
        <s:v/>
      </s:c>
      <s:c r="Z517" s="80">
        <s:f t="shared" si="8"/>
        <s:v>507</s:v>
      </s:c>
      <s:c r="AA517" s="93" t="str">
        <s:f>IF(B517="","",IF(S517&gt;1,"Проверить и объединить дубли",IF(W517&lt;'04_Настройки'!$B$26,"Дополнить исходные данные",IF(AND(M517&lt;&gt;"",M517&lt;=2),"Проверить соответствие запросу и бизнесу",IF(AND(G517&lt;&gt;"",G517&lt;=IF(J517="",'04_Настройки'!$B$14,J517)),"Удерживать позицию и обновлять контент",IF(Y517="Высокий",IF(O517="","Создать или назначить посадочную страницу","Оптимизировать страницу и усилить содержание"),IF(Y517="Средний","Включить в контент-план","Наблюдать или отложить")))))))</s:f>
        <s:v/>
      </s:c>
    </s:row>
    <s:row r="518" ht="22.5" customHeight="1">
      <s:c r="A518" s="70" t="str">
        <s:f t="shared" si="1"/>
        <s:v/>
      </s:c>
      <s:c r="B518" s="71"/>
      <s:c r="C518" s="71"/>
      <s:c r="D518" s="71"/>
      <s:c r="E518" s="95"/>
      <s:c r="F518" s="77" t="str">
        <s:f>IF(ISBLANK(E518),"",IF(E518&gt;='04_Настройки'!$B$11,"ВЧ",IF(E518&gt;='04_Настройки'!$B$12,"СЧ","НЧ")))</s:f>
      </s:c>
      <s:c r="G518" s="78"/>
      <s:c r="H518" s="78"/>
      <s:c r="I518" s="80" t="str">
        <s:f t="shared" si="2"/>
        <s:v/>
      </s:c>
      <s:c r="J518" s="78"/>
      <s:c r="K518" s="81"/>
      <s:c r="L518" s="78"/>
      <s:c r="M518" s="78"/>
      <s:c r="N518" s="78"/>
      <s:c r="O518" s="83"/>
      <s:c r="P518" s="84"/>
      <s:c r="Q518" s="84"/>
      <s:c r="R518" s="77" t="str">
        <s:f t="shared" si="3"/>
        <s:v/>
      </s:c>
      <s:c r="S518" s="85" t="str">
        <s:f t="shared" si="4"/>
        <s:v/>
      </s:c>
      <s:c r="T518" s="85" t="str">
        <s:f t="shared" si="5"/>
        <s:v/>
      </s:c>
      <s:c r="U518" s="85" t="str">
        <s:f>IF(OR(B518="",G518=""),"",ROUND(MAX(0,MIN(100,(G518-IF(J518="",'04_Настройки'!$B$14,J518))/(100-IF(J518="",'04_Настройки'!$B$14,J518))*100)),1))</s:f>
        <s:v/>
      </s:c>
      <s:c r="V518" s="85" t="str">
        <s:f t="shared" si="6"/>
        <s:v/>
      </s:c>
      <s:c r="W518" s="88" t="str">
        <s:f t="shared" si="7"/>
        <s:v/>
      </s:c>
      <s:c r="X518" s="85" t="str">
        <s:f>IF(B518="","",IF(W518&lt;'04_Настройки'!$B$26,"",ROUND((IF(ISBLANK(T518),0,T518*'04_Настройки'!$B$16)+IF(ISBLANK(U518),0,U518*'04_Настройки'!$B$17)+IF(ISBLANK(V518),0,V518*'04_Настройки'!$B$18)+IF(ISBLANK(M518),0,M518/5*100*'04_Настройки'!$B$19)+IF(ISBLANK(N518),0,N518/5*100*'04_Настройки'!$B$20))/(IF(ISBLANK(T518),0,'04_Настройки'!$B$16)+IF(ISBLANK(U518),0,'04_Настройки'!$B$17)+IF(ISBLANK(V518),0,'04_Настройки'!$B$18)+IF(ISBLANK(M518),0,'04_Настройки'!$B$19)+IF(ISBLANK(N518),0,'04_Настройки'!$B$20)),1)))</s:f>
        <s:v/>
      </s:c>
      <s:c r="Y518" s="77" t="str">
        <s:f>IF(B518="","",IF(ISBLANK(X518),"Недостаточно данных",IF(X518&gt;='04_Настройки'!$B$24,"Высокий",IF(X518&gt;='04_Настройки'!$B$25,"Средний","Низкий"))))</s:f>
        <s:v/>
      </s:c>
      <s:c r="Z518" s="80">
        <s:f t="shared" si="8"/>
        <s:v>508</s:v>
      </s:c>
      <s:c r="AA518" s="93" t="str">
        <s:f>IF(B518="","",IF(S518&gt;1,"Проверить и объединить дубли",IF(W518&lt;'04_Настройки'!$B$26,"Дополнить исходные данные",IF(AND(M518&lt;&gt;"",M518&lt;=2),"Проверить соответствие запросу и бизнесу",IF(AND(G518&lt;&gt;"",G518&lt;=IF(J518="",'04_Настройки'!$B$14,J518)),"Удерживать позицию и обновлять контент",IF(Y518="Высокий",IF(O518="","Создать или назначить посадочную страницу","Оптимизировать страницу и усилить содержание"),IF(Y518="Средний","Включить в контент-план","Наблюдать или отложить")))))))</s:f>
        <s:v/>
      </s:c>
    </s:row>
    <s:row r="519" ht="22.5" customHeight="1">
      <s:c r="A519" s="70" t="str">
        <s:f t="shared" si="1"/>
        <s:v/>
      </s:c>
      <s:c r="B519" s="71"/>
      <s:c r="C519" s="71"/>
      <s:c r="D519" s="71"/>
      <s:c r="E519" s="95"/>
      <s:c r="F519" s="77" t="str">
        <s:f>IF(ISBLANK(E519),"",IF(E519&gt;='04_Настройки'!$B$11,"ВЧ",IF(E519&gt;='04_Настройки'!$B$12,"СЧ","НЧ")))</s:f>
      </s:c>
      <s:c r="G519" s="78"/>
      <s:c r="H519" s="78"/>
      <s:c r="I519" s="80" t="str">
        <s:f t="shared" si="2"/>
        <s:v/>
      </s:c>
      <s:c r="J519" s="78"/>
      <s:c r="K519" s="81"/>
      <s:c r="L519" s="78"/>
      <s:c r="M519" s="78"/>
      <s:c r="N519" s="78"/>
      <s:c r="O519" s="83"/>
      <s:c r="P519" s="84"/>
      <s:c r="Q519" s="84"/>
      <s:c r="R519" s="77" t="str">
        <s:f t="shared" si="3"/>
        <s:v/>
      </s:c>
      <s:c r="S519" s="85" t="str">
        <s:f t="shared" si="4"/>
        <s:v/>
      </s:c>
      <s:c r="T519" s="85" t="str">
        <s:f t="shared" si="5"/>
        <s:v/>
      </s:c>
      <s:c r="U519" s="85" t="str">
        <s:f>IF(OR(B519="",G519=""),"",ROUND(MAX(0,MIN(100,(G519-IF(J519="",'04_Настройки'!$B$14,J519))/(100-IF(J519="",'04_Настройки'!$B$14,J519))*100)),1))</s:f>
        <s:v/>
      </s:c>
      <s:c r="V519" s="85" t="str">
        <s:f t="shared" si="6"/>
        <s:v/>
      </s:c>
      <s:c r="W519" s="88" t="str">
        <s:f t="shared" si="7"/>
        <s:v/>
      </s:c>
      <s:c r="X519" s="85" t="str">
        <s:f>IF(B519="","",IF(W519&lt;'04_Настройки'!$B$26,"",ROUND((IF(ISBLANK(T519),0,T519*'04_Настройки'!$B$16)+IF(ISBLANK(U519),0,U519*'04_Настройки'!$B$17)+IF(ISBLANK(V519),0,V519*'04_Настройки'!$B$18)+IF(ISBLANK(M519),0,M519/5*100*'04_Настройки'!$B$19)+IF(ISBLANK(N519),0,N519/5*100*'04_Настройки'!$B$20))/(IF(ISBLANK(T519),0,'04_Настройки'!$B$16)+IF(ISBLANK(U519),0,'04_Настройки'!$B$17)+IF(ISBLANK(V519),0,'04_Настройки'!$B$18)+IF(ISBLANK(M519),0,'04_Настройки'!$B$19)+IF(ISBLANK(N519),0,'04_Настройки'!$B$20)),1)))</s:f>
        <s:v/>
      </s:c>
      <s:c r="Y519" s="77" t="str">
        <s:f>IF(B519="","",IF(ISBLANK(X519),"Недостаточно данных",IF(X519&gt;='04_Настройки'!$B$24,"Высокий",IF(X519&gt;='04_Настройки'!$B$25,"Средний","Низкий"))))</s:f>
        <s:v/>
      </s:c>
      <s:c r="Z519" s="80">
        <s:f t="shared" si="8"/>
        <s:v>509</s:v>
      </s:c>
      <s:c r="AA519" s="93" t="str">
        <s:f>IF(B519="","",IF(S519&gt;1,"Проверить и объединить дубли",IF(W519&lt;'04_Настройки'!$B$26,"Дополнить исходные данные",IF(AND(M519&lt;&gt;"",M519&lt;=2),"Проверить соответствие запросу и бизнесу",IF(AND(G519&lt;&gt;"",G519&lt;=IF(J519="",'04_Настройки'!$B$14,J519)),"Удерживать позицию и обновлять контент",IF(Y519="Высокий",IF(O519="","Создать или назначить посадочную страницу","Оптимизировать страницу и усилить содержание"),IF(Y519="Средний","Включить в контент-план","Наблюдать или отложить")))))))</s:f>
        <s:v/>
      </s:c>
    </s:row>
    <s:row r="520" ht="22.5" customHeight="1">
      <s:c r="A520" s="70" t="str">
        <s:f t="shared" si="1"/>
        <s:v/>
      </s:c>
      <s:c r="B520" s="71"/>
      <s:c r="C520" s="71"/>
      <s:c r="D520" s="71"/>
      <s:c r="E520" s="95"/>
      <s:c r="F520" s="77" t="str">
        <s:f>IF(ISBLANK(E520),"",IF(E520&gt;='04_Настройки'!$B$11,"ВЧ",IF(E520&gt;='04_Настройки'!$B$12,"СЧ","НЧ")))</s:f>
      </s:c>
      <s:c r="G520" s="78"/>
      <s:c r="H520" s="78"/>
      <s:c r="I520" s="80" t="str">
        <s:f t="shared" si="2"/>
        <s:v/>
      </s:c>
      <s:c r="J520" s="78"/>
      <s:c r="K520" s="81"/>
      <s:c r="L520" s="78"/>
      <s:c r="M520" s="78"/>
      <s:c r="N520" s="78"/>
      <s:c r="O520" s="83"/>
      <s:c r="P520" s="84"/>
      <s:c r="Q520" s="84"/>
      <s:c r="R520" s="77" t="str">
        <s:f t="shared" si="3"/>
        <s:v/>
      </s:c>
      <s:c r="S520" s="85" t="str">
        <s:f t="shared" si="4"/>
        <s:v/>
      </s:c>
      <s:c r="T520" s="85" t="str">
        <s:f t="shared" si="5"/>
        <s:v/>
      </s:c>
      <s:c r="U520" s="85" t="str">
        <s:f>IF(OR(B520="",G520=""),"",ROUND(MAX(0,MIN(100,(G520-IF(J520="",'04_Настройки'!$B$14,J520))/(100-IF(J520="",'04_Настройки'!$B$14,J520))*100)),1))</s:f>
        <s:v/>
      </s:c>
      <s:c r="V520" s="85" t="str">
        <s:f t="shared" si="6"/>
        <s:v/>
      </s:c>
      <s:c r="W520" s="88" t="str">
        <s:f t="shared" si="7"/>
        <s:v/>
      </s:c>
      <s:c r="X520" s="85" t="str">
        <s:f>IF(B520="","",IF(W520&lt;'04_Настройки'!$B$26,"",ROUND((IF(ISBLANK(T520),0,T520*'04_Настройки'!$B$16)+IF(ISBLANK(U520),0,U520*'04_Настройки'!$B$17)+IF(ISBLANK(V520),0,V520*'04_Настройки'!$B$18)+IF(ISBLANK(M520),0,M520/5*100*'04_Настройки'!$B$19)+IF(ISBLANK(N520),0,N520/5*100*'04_Настройки'!$B$20))/(IF(ISBLANK(T520),0,'04_Настройки'!$B$16)+IF(ISBLANK(U520),0,'04_Настройки'!$B$17)+IF(ISBLANK(V520),0,'04_Настройки'!$B$18)+IF(ISBLANK(M520),0,'04_Настройки'!$B$19)+IF(ISBLANK(N520),0,'04_Настройки'!$B$20)),1)))</s:f>
        <s:v/>
      </s:c>
      <s:c r="Y520" s="77" t="str">
        <s:f>IF(B520="","",IF(ISBLANK(X520),"Недостаточно данных",IF(X520&gt;='04_Настройки'!$B$24,"Высокий",IF(X520&gt;='04_Настройки'!$B$25,"Средний","Низкий"))))</s:f>
        <s:v/>
      </s:c>
      <s:c r="Z520" s="80">
        <s:f t="shared" si="8"/>
        <s:v>510</s:v>
      </s:c>
      <s:c r="AA520" s="93" t="str">
        <s:f>IF(B520="","",IF(S520&gt;1,"Проверить и объединить дубли",IF(W520&lt;'04_Настройки'!$B$26,"Дополнить исходные данные",IF(AND(M520&lt;&gt;"",M520&lt;=2),"Проверить соответствие запросу и бизнесу",IF(AND(G520&lt;&gt;"",G520&lt;=IF(J520="",'04_Настройки'!$B$14,J520)),"Удерживать позицию и обновлять контент",IF(Y520="Высокий",IF(O520="","Создать или назначить посадочную страницу","Оптимизировать страницу и усилить содержание"),IF(Y520="Средний","Включить в контент-план","Наблюдать или отложить")))))))</s:f>
        <s:v/>
      </s:c>
    </s:row>
    <s:row r="521" ht="22.5" customHeight="1">
      <s:c r="A521" s="70" t="str">
        <s:f t="shared" si="1"/>
        <s:v/>
      </s:c>
      <s:c r="B521" s="71"/>
      <s:c r="C521" s="71"/>
      <s:c r="D521" s="71"/>
      <s:c r="E521" s="95"/>
      <s:c r="F521" s="77" t="str">
        <s:f>IF(ISBLANK(E521),"",IF(E521&gt;='04_Настройки'!$B$11,"ВЧ",IF(E521&gt;='04_Настройки'!$B$12,"СЧ","НЧ")))</s:f>
      </s:c>
      <s:c r="G521" s="78"/>
      <s:c r="H521" s="78"/>
      <s:c r="I521" s="80" t="str">
        <s:f t="shared" si="2"/>
        <s:v/>
      </s:c>
      <s:c r="J521" s="78"/>
      <s:c r="K521" s="81"/>
      <s:c r="L521" s="78"/>
      <s:c r="M521" s="78"/>
      <s:c r="N521" s="78"/>
      <s:c r="O521" s="83"/>
      <s:c r="P521" s="84"/>
      <s:c r="Q521" s="84"/>
      <s:c r="R521" s="77" t="str">
        <s:f t="shared" si="3"/>
        <s:v/>
      </s:c>
      <s:c r="S521" s="85" t="str">
        <s:f t="shared" si="4"/>
        <s:v/>
      </s:c>
      <s:c r="T521" s="85" t="str">
        <s:f t="shared" si="5"/>
        <s:v/>
      </s:c>
      <s:c r="U521" s="85" t="str">
        <s:f>IF(OR(B521="",G521=""),"",ROUND(MAX(0,MIN(100,(G521-IF(J521="",'04_Настройки'!$B$14,J521))/(100-IF(J521="",'04_Настройки'!$B$14,J521))*100)),1))</s:f>
        <s:v/>
      </s:c>
      <s:c r="V521" s="85" t="str">
        <s:f t="shared" si="6"/>
        <s:v/>
      </s:c>
      <s:c r="W521" s="88" t="str">
        <s:f t="shared" si="7"/>
        <s:v/>
      </s:c>
      <s:c r="X521" s="85" t="str">
        <s:f>IF(B521="","",IF(W521&lt;'04_Настройки'!$B$26,"",ROUND((IF(ISBLANK(T521),0,T521*'04_Настройки'!$B$16)+IF(ISBLANK(U521),0,U521*'04_Настройки'!$B$17)+IF(ISBLANK(V521),0,V521*'04_Настройки'!$B$18)+IF(ISBLANK(M521),0,M521/5*100*'04_Настройки'!$B$19)+IF(ISBLANK(N521),0,N521/5*100*'04_Настройки'!$B$20))/(IF(ISBLANK(T521),0,'04_Настройки'!$B$16)+IF(ISBLANK(U521),0,'04_Настройки'!$B$17)+IF(ISBLANK(V521),0,'04_Настройки'!$B$18)+IF(ISBLANK(M521),0,'04_Настройки'!$B$19)+IF(ISBLANK(N521),0,'04_Настройки'!$B$20)),1)))</s:f>
        <s:v/>
      </s:c>
      <s:c r="Y521" s="77" t="str">
        <s:f>IF(B521="","",IF(ISBLANK(X521),"Недостаточно данных",IF(X521&gt;='04_Настройки'!$B$24,"Высокий",IF(X521&gt;='04_Настройки'!$B$25,"Средний","Низкий"))))</s:f>
        <s:v/>
      </s:c>
      <s:c r="Z521" s="80">
        <s:f t="shared" si="8"/>
        <s:v>511</s:v>
      </s:c>
      <s:c r="AA521" s="93" t="str">
        <s:f>IF(B521="","",IF(S521&gt;1,"Проверить и объединить дубли",IF(W521&lt;'04_Настройки'!$B$26,"Дополнить исходные данные",IF(AND(M521&lt;&gt;"",M521&lt;=2),"Проверить соответствие запросу и бизнесу",IF(AND(G521&lt;&gt;"",G521&lt;=IF(J521="",'04_Настройки'!$B$14,J521)),"Удерживать позицию и обновлять контент",IF(Y521="Высокий",IF(O521="","Создать или назначить посадочную страницу","Оптимизировать страницу и усилить содержание"),IF(Y521="Средний","Включить в контент-план","Наблюдать или отложить")))))))</s:f>
        <s:v/>
      </s:c>
    </s:row>
    <s:row r="522" ht="22.5" customHeight="1">
      <s:c r="A522" s="70" t="str">
        <s:f t="shared" si="1"/>
        <s:v/>
      </s:c>
      <s:c r="B522" s="71"/>
      <s:c r="C522" s="71"/>
      <s:c r="D522" s="71"/>
      <s:c r="E522" s="95"/>
      <s:c r="F522" s="77" t="str">
        <s:f>IF(ISBLANK(E522),"",IF(E522&gt;='04_Настройки'!$B$11,"ВЧ",IF(E522&gt;='04_Настройки'!$B$12,"СЧ","НЧ")))</s:f>
      </s:c>
      <s:c r="G522" s="78"/>
      <s:c r="H522" s="78"/>
      <s:c r="I522" s="80" t="str">
        <s:f t="shared" si="2"/>
        <s:v/>
      </s:c>
      <s:c r="J522" s="78"/>
      <s:c r="K522" s="81"/>
      <s:c r="L522" s="78"/>
      <s:c r="M522" s="78"/>
      <s:c r="N522" s="78"/>
      <s:c r="O522" s="83"/>
      <s:c r="P522" s="84"/>
      <s:c r="Q522" s="84"/>
      <s:c r="R522" s="77" t="str">
        <s:f t="shared" si="3"/>
        <s:v/>
      </s:c>
      <s:c r="S522" s="85" t="str">
        <s:f t="shared" si="4"/>
        <s:v/>
      </s:c>
      <s:c r="T522" s="85" t="str">
        <s:f t="shared" si="5"/>
        <s:v/>
      </s:c>
      <s:c r="U522" s="85" t="str">
        <s:f>IF(OR(B522="",G522=""),"",ROUND(MAX(0,MIN(100,(G522-IF(J522="",'04_Настройки'!$B$14,J522))/(100-IF(J522="",'04_Настройки'!$B$14,J522))*100)),1))</s:f>
        <s:v/>
      </s:c>
      <s:c r="V522" s="85" t="str">
        <s:f t="shared" si="6"/>
        <s:v/>
      </s:c>
      <s:c r="W522" s="88" t="str">
        <s:f t="shared" si="7"/>
        <s:v/>
      </s:c>
      <s:c r="X522" s="85" t="str">
        <s:f>IF(B522="","",IF(W522&lt;'04_Настройки'!$B$26,"",ROUND((IF(ISBLANK(T522),0,T522*'04_Настройки'!$B$16)+IF(ISBLANK(U522),0,U522*'04_Настройки'!$B$17)+IF(ISBLANK(V522),0,V522*'04_Настройки'!$B$18)+IF(ISBLANK(M522),0,M522/5*100*'04_Настройки'!$B$19)+IF(ISBLANK(N522),0,N522/5*100*'04_Настройки'!$B$20))/(IF(ISBLANK(T522),0,'04_Настройки'!$B$16)+IF(ISBLANK(U522),0,'04_Настройки'!$B$17)+IF(ISBLANK(V522),0,'04_Настройки'!$B$18)+IF(ISBLANK(M522),0,'04_Настройки'!$B$19)+IF(ISBLANK(N522),0,'04_Настройки'!$B$20)),1)))</s:f>
        <s:v/>
      </s:c>
      <s:c r="Y522" s="77" t="str">
        <s:f>IF(B522="","",IF(ISBLANK(X522),"Недостаточно данных",IF(X522&gt;='04_Настройки'!$B$24,"Высокий",IF(X522&gt;='04_Настройки'!$B$25,"Средний","Низкий"))))</s:f>
        <s:v/>
      </s:c>
      <s:c r="Z522" s="80">
        <s:f t="shared" si="8"/>
        <s:v>512</s:v>
      </s:c>
      <s:c r="AA522" s="93" t="str">
        <s:f>IF(B522="","",IF(S522&gt;1,"Проверить и объединить дубли",IF(W522&lt;'04_Настройки'!$B$26,"Дополнить исходные данные",IF(AND(M522&lt;&gt;"",M522&lt;=2),"Проверить соответствие запросу и бизнесу",IF(AND(G522&lt;&gt;"",G522&lt;=IF(J522="",'04_Настройки'!$B$14,J522)),"Удерживать позицию и обновлять контент",IF(Y522="Высокий",IF(O522="","Создать или назначить посадочную страницу","Оптимизировать страницу и усилить содержание"),IF(Y522="Средний","Включить в контент-план","Наблюдать или отложить")))))))</s:f>
        <s:v/>
      </s:c>
    </s:row>
    <s:row r="523" ht="22.5" customHeight="1">
      <s:c r="A523" s="70" t="str">
        <s:f t="shared" si="1"/>
        <s:v/>
      </s:c>
      <s:c r="B523" s="71"/>
      <s:c r="C523" s="71"/>
      <s:c r="D523" s="71"/>
      <s:c r="E523" s="95"/>
      <s:c r="F523" s="77" t="str">
        <s:f>IF(ISBLANK(E523),"",IF(E523&gt;='04_Настройки'!$B$11,"ВЧ",IF(E523&gt;='04_Настройки'!$B$12,"СЧ","НЧ")))</s:f>
      </s:c>
      <s:c r="G523" s="78"/>
      <s:c r="H523" s="78"/>
      <s:c r="I523" s="80" t="str">
        <s:f t="shared" si="2"/>
        <s:v/>
      </s:c>
      <s:c r="J523" s="78"/>
      <s:c r="K523" s="81"/>
      <s:c r="L523" s="78"/>
      <s:c r="M523" s="78"/>
      <s:c r="N523" s="78"/>
      <s:c r="O523" s="83"/>
      <s:c r="P523" s="84"/>
      <s:c r="Q523" s="84"/>
      <s:c r="R523" s="77" t="str">
        <s:f t="shared" si="3"/>
        <s:v/>
      </s:c>
      <s:c r="S523" s="85" t="str">
        <s:f t="shared" si="4"/>
        <s:v/>
      </s:c>
      <s:c r="T523" s="85" t="str">
        <s:f t="shared" si="5"/>
        <s:v/>
      </s:c>
      <s:c r="U523" s="85" t="str">
        <s:f>IF(OR(B523="",G523=""),"",ROUND(MAX(0,MIN(100,(G523-IF(J523="",'04_Настройки'!$B$14,J523))/(100-IF(J523="",'04_Настройки'!$B$14,J523))*100)),1))</s:f>
        <s:v/>
      </s:c>
      <s:c r="V523" s="85" t="str">
        <s:f t="shared" si="6"/>
        <s:v/>
      </s:c>
      <s:c r="W523" s="88" t="str">
        <s:f t="shared" si="7"/>
        <s:v/>
      </s:c>
      <s:c r="X523" s="85" t="str">
        <s:f>IF(B523="","",IF(W523&lt;'04_Настройки'!$B$26,"",ROUND((IF(ISBLANK(T523),0,T523*'04_Настройки'!$B$16)+IF(ISBLANK(U523),0,U523*'04_Настройки'!$B$17)+IF(ISBLANK(V523),0,V523*'04_Настройки'!$B$18)+IF(ISBLANK(M523),0,M523/5*100*'04_Настройки'!$B$19)+IF(ISBLANK(N523),0,N523/5*100*'04_Настройки'!$B$20))/(IF(ISBLANK(T523),0,'04_Настройки'!$B$16)+IF(ISBLANK(U523),0,'04_Настройки'!$B$17)+IF(ISBLANK(V523),0,'04_Настройки'!$B$18)+IF(ISBLANK(M523),0,'04_Настройки'!$B$19)+IF(ISBLANK(N523),0,'04_Настройки'!$B$20)),1)))</s:f>
        <s:v/>
      </s:c>
      <s:c r="Y523" s="77" t="str">
        <s:f>IF(B523="","",IF(ISBLANK(X523),"Недостаточно данных",IF(X523&gt;='04_Настройки'!$B$24,"Высокий",IF(X523&gt;='04_Настройки'!$B$25,"Средний","Низкий"))))</s:f>
        <s:v/>
      </s:c>
      <s:c r="Z523" s="80">
        <s:f t="shared" si="8"/>
        <s:v>513</s:v>
      </s:c>
      <s:c r="AA523" s="93" t="str">
        <s:f>IF(B523="","",IF(S523&gt;1,"Проверить и объединить дубли",IF(W523&lt;'04_Настройки'!$B$26,"Дополнить исходные данные",IF(AND(M523&lt;&gt;"",M523&lt;=2),"Проверить соответствие запросу и бизнесу",IF(AND(G523&lt;&gt;"",G523&lt;=IF(J523="",'04_Настройки'!$B$14,J523)),"Удерживать позицию и обновлять контент",IF(Y523="Высокий",IF(O523="","Создать или назначить посадочную страницу","Оптимизировать страницу и усилить содержание"),IF(Y523="Средний","Включить в контент-план","Наблюдать или отложить")))))))</s:f>
        <s:v/>
      </s:c>
    </s:row>
    <s:row r="524" ht="22.5" customHeight="1">
      <s:c r="A524" s="70" t="str">
        <s:f t="shared" si="1"/>
        <s:v/>
      </s:c>
      <s:c r="B524" s="71"/>
      <s:c r="C524" s="71"/>
      <s:c r="D524" s="71"/>
      <s:c r="E524" s="95"/>
      <s:c r="F524" s="77" t="str">
        <s:f>IF(ISBLANK(E524),"",IF(E524&gt;='04_Настройки'!$B$11,"ВЧ",IF(E524&gt;='04_Настройки'!$B$12,"СЧ","НЧ")))</s:f>
      </s:c>
      <s:c r="G524" s="78"/>
      <s:c r="H524" s="78"/>
      <s:c r="I524" s="80" t="str">
        <s:f t="shared" si="2"/>
        <s:v/>
      </s:c>
      <s:c r="J524" s="78"/>
      <s:c r="K524" s="81"/>
      <s:c r="L524" s="78"/>
      <s:c r="M524" s="78"/>
      <s:c r="N524" s="78"/>
      <s:c r="O524" s="83"/>
      <s:c r="P524" s="84"/>
      <s:c r="Q524" s="84"/>
      <s:c r="R524" s="77" t="str">
        <s:f t="shared" si="3"/>
        <s:v/>
      </s:c>
      <s:c r="S524" s="85" t="str">
        <s:f t="shared" si="4"/>
        <s:v/>
      </s:c>
      <s:c r="T524" s="85" t="str">
        <s:f t="shared" si="5"/>
        <s:v/>
      </s:c>
      <s:c r="U524" s="85" t="str">
        <s:f>IF(OR(B524="",G524=""),"",ROUND(MAX(0,MIN(100,(G524-IF(J524="",'04_Настройки'!$B$14,J524))/(100-IF(J524="",'04_Настройки'!$B$14,J524))*100)),1))</s:f>
        <s:v/>
      </s:c>
      <s:c r="V524" s="85" t="str">
        <s:f t="shared" si="6"/>
        <s:v/>
      </s:c>
      <s:c r="W524" s="88" t="str">
        <s:f t="shared" si="7"/>
        <s:v/>
      </s:c>
      <s:c r="X524" s="85" t="str">
        <s:f>IF(B524="","",IF(W524&lt;'04_Настройки'!$B$26,"",ROUND((IF(ISBLANK(T524),0,T524*'04_Настройки'!$B$16)+IF(ISBLANK(U524),0,U524*'04_Настройки'!$B$17)+IF(ISBLANK(V524),0,V524*'04_Настройки'!$B$18)+IF(ISBLANK(M524),0,M524/5*100*'04_Настройки'!$B$19)+IF(ISBLANK(N524),0,N524/5*100*'04_Настройки'!$B$20))/(IF(ISBLANK(T524),0,'04_Настройки'!$B$16)+IF(ISBLANK(U524),0,'04_Настройки'!$B$17)+IF(ISBLANK(V524),0,'04_Настройки'!$B$18)+IF(ISBLANK(M524),0,'04_Настройки'!$B$19)+IF(ISBLANK(N524),0,'04_Настройки'!$B$20)),1)))</s:f>
        <s:v/>
      </s:c>
      <s:c r="Y524" s="77" t="str">
        <s:f>IF(B524="","",IF(ISBLANK(X524),"Недостаточно данных",IF(X524&gt;='04_Настройки'!$B$24,"Высокий",IF(X524&gt;='04_Настройки'!$B$25,"Средний","Низкий"))))</s:f>
        <s:v/>
      </s:c>
      <s:c r="Z524" s="80">
        <s:f t="shared" si="8"/>
        <s:v>514</s:v>
      </s:c>
      <s:c r="AA524" s="93" t="str">
        <s:f>IF(B524="","",IF(S524&gt;1,"Проверить и объединить дубли",IF(W524&lt;'04_Настройки'!$B$26,"Дополнить исходные данные",IF(AND(M524&lt;&gt;"",M524&lt;=2),"Проверить соответствие запросу и бизнесу",IF(AND(G524&lt;&gt;"",G524&lt;=IF(J524="",'04_Настройки'!$B$14,J524)),"Удерживать позицию и обновлять контент",IF(Y524="Высокий",IF(O524="","Создать или назначить посадочную страницу","Оптимизировать страницу и усилить содержание"),IF(Y524="Средний","Включить в контент-план","Наблюдать или отложить")))))))</s:f>
        <s:v/>
      </s:c>
    </s:row>
    <s:row r="525" ht="22.5" customHeight="1">
      <s:c r="A525" s="70" t="str">
        <s:f t="shared" si="1"/>
        <s:v/>
      </s:c>
      <s:c r="B525" s="71"/>
      <s:c r="C525" s="71"/>
      <s:c r="D525" s="71"/>
      <s:c r="E525" s="95"/>
      <s:c r="F525" s="77" t="str">
        <s:f>IF(ISBLANK(E525),"",IF(E525&gt;='04_Настройки'!$B$11,"ВЧ",IF(E525&gt;='04_Настройки'!$B$12,"СЧ","НЧ")))</s:f>
      </s:c>
      <s:c r="G525" s="78"/>
      <s:c r="H525" s="78"/>
      <s:c r="I525" s="80" t="str">
        <s:f t="shared" si="2"/>
        <s:v/>
      </s:c>
      <s:c r="J525" s="78"/>
      <s:c r="K525" s="81"/>
      <s:c r="L525" s="78"/>
      <s:c r="M525" s="78"/>
      <s:c r="N525" s="78"/>
      <s:c r="O525" s="83"/>
      <s:c r="P525" s="84"/>
      <s:c r="Q525" s="84"/>
      <s:c r="R525" s="77" t="str">
        <s:f t="shared" si="3"/>
        <s:v/>
      </s:c>
      <s:c r="S525" s="85" t="str">
        <s:f t="shared" si="4"/>
        <s:v/>
      </s:c>
      <s:c r="T525" s="85" t="str">
        <s:f t="shared" si="5"/>
        <s:v/>
      </s:c>
      <s:c r="U525" s="85" t="str">
        <s:f>IF(OR(B525="",G525=""),"",ROUND(MAX(0,MIN(100,(G525-IF(J525="",'04_Настройки'!$B$14,J525))/(100-IF(J525="",'04_Настройки'!$B$14,J525))*100)),1))</s:f>
        <s:v/>
      </s:c>
      <s:c r="V525" s="85" t="str">
        <s:f t="shared" si="6"/>
        <s:v/>
      </s:c>
      <s:c r="W525" s="88" t="str">
        <s:f t="shared" si="7"/>
        <s:v/>
      </s:c>
      <s:c r="X525" s="85" t="str">
        <s:f>IF(B525="","",IF(W525&lt;'04_Настройки'!$B$26,"",ROUND((IF(ISBLANK(T525),0,T525*'04_Настройки'!$B$16)+IF(ISBLANK(U525),0,U525*'04_Настройки'!$B$17)+IF(ISBLANK(V525),0,V525*'04_Настройки'!$B$18)+IF(ISBLANK(M525),0,M525/5*100*'04_Настройки'!$B$19)+IF(ISBLANK(N525),0,N525/5*100*'04_Настройки'!$B$20))/(IF(ISBLANK(T525),0,'04_Настройки'!$B$16)+IF(ISBLANK(U525),0,'04_Настройки'!$B$17)+IF(ISBLANK(V525),0,'04_Настройки'!$B$18)+IF(ISBLANK(M525),0,'04_Настройки'!$B$19)+IF(ISBLANK(N525),0,'04_Настройки'!$B$20)),1)))</s:f>
        <s:v/>
      </s:c>
      <s:c r="Y525" s="77" t="str">
        <s:f>IF(B525="","",IF(ISBLANK(X525),"Недостаточно данных",IF(X525&gt;='04_Настройки'!$B$24,"Высокий",IF(X525&gt;='04_Настройки'!$B$25,"Средний","Низкий"))))</s:f>
        <s:v/>
      </s:c>
      <s:c r="Z525" s="80">
        <s:f t="shared" si="8"/>
        <s:v>515</s:v>
      </s:c>
      <s:c r="AA525" s="93" t="str">
        <s:f>IF(B525="","",IF(S525&gt;1,"Проверить и объединить дубли",IF(W525&lt;'04_Настройки'!$B$26,"Дополнить исходные данные",IF(AND(M525&lt;&gt;"",M525&lt;=2),"Проверить соответствие запросу и бизнесу",IF(AND(G525&lt;&gt;"",G525&lt;=IF(J525="",'04_Настройки'!$B$14,J525)),"Удерживать позицию и обновлять контент",IF(Y525="Высокий",IF(O525="","Создать или назначить посадочную страницу","Оптимизировать страницу и усилить содержание"),IF(Y525="Средний","Включить в контент-план","Наблюдать или отложить")))))))</s:f>
        <s:v/>
      </s:c>
    </s:row>
    <s:row r="526" ht="22.5" customHeight="1">
      <s:c r="A526" s="70" t="str">
        <s:f t="shared" si="1"/>
        <s:v/>
      </s:c>
      <s:c r="B526" s="71"/>
      <s:c r="C526" s="71"/>
      <s:c r="D526" s="71"/>
      <s:c r="E526" s="95"/>
      <s:c r="F526" s="77" t="str">
        <s:f>IF(ISBLANK(E526),"",IF(E526&gt;='04_Настройки'!$B$11,"ВЧ",IF(E526&gt;='04_Настройки'!$B$12,"СЧ","НЧ")))</s:f>
      </s:c>
      <s:c r="G526" s="78"/>
      <s:c r="H526" s="78"/>
      <s:c r="I526" s="80" t="str">
        <s:f t="shared" si="2"/>
        <s:v/>
      </s:c>
      <s:c r="J526" s="78"/>
      <s:c r="K526" s="81"/>
      <s:c r="L526" s="78"/>
      <s:c r="M526" s="78"/>
      <s:c r="N526" s="78"/>
      <s:c r="O526" s="83"/>
      <s:c r="P526" s="84"/>
      <s:c r="Q526" s="84"/>
      <s:c r="R526" s="77" t="str">
        <s:f t="shared" si="3"/>
        <s:v/>
      </s:c>
      <s:c r="S526" s="85" t="str">
        <s:f t="shared" si="4"/>
        <s:v/>
      </s:c>
      <s:c r="T526" s="85" t="str">
        <s:f t="shared" si="5"/>
        <s:v/>
      </s:c>
      <s:c r="U526" s="85" t="str">
        <s:f>IF(OR(B526="",G526=""),"",ROUND(MAX(0,MIN(100,(G526-IF(J526="",'04_Настройки'!$B$14,J526))/(100-IF(J526="",'04_Настройки'!$B$14,J526))*100)),1))</s:f>
        <s:v/>
      </s:c>
      <s:c r="V526" s="85" t="str">
        <s:f t="shared" si="6"/>
        <s:v/>
      </s:c>
      <s:c r="W526" s="88" t="str">
        <s:f t="shared" si="7"/>
        <s:v/>
      </s:c>
      <s:c r="X526" s="85" t="str">
        <s:f>IF(B526="","",IF(W526&lt;'04_Настройки'!$B$26,"",ROUND((IF(ISBLANK(T526),0,T526*'04_Настройки'!$B$16)+IF(ISBLANK(U526),0,U526*'04_Настройки'!$B$17)+IF(ISBLANK(V526),0,V526*'04_Настройки'!$B$18)+IF(ISBLANK(M526),0,M526/5*100*'04_Настройки'!$B$19)+IF(ISBLANK(N526),0,N526/5*100*'04_Настройки'!$B$20))/(IF(ISBLANK(T526),0,'04_Настройки'!$B$16)+IF(ISBLANK(U526),0,'04_Настройки'!$B$17)+IF(ISBLANK(V526),0,'04_Настройки'!$B$18)+IF(ISBLANK(M526),0,'04_Настройки'!$B$19)+IF(ISBLANK(N526),0,'04_Настройки'!$B$20)),1)))</s:f>
        <s:v/>
      </s:c>
      <s:c r="Y526" s="77" t="str">
        <s:f>IF(B526="","",IF(ISBLANK(X526),"Недостаточно данных",IF(X526&gt;='04_Настройки'!$B$24,"Высокий",IF(X526&gt;='04_Настройки'!$B$25,"Средний","Низкий"))))</s:f>
        <s:v/>
      </s:c>
      <s:c r="Z526" s="80">
        <s:f t="shared" si="8"/>
        <s:v>516</s:v>
      </s:c>
      <s:c r="AA526" s="93" t="str">
        <s:f>IF(B526="","",IF(S526&gt;1,"Проверить и объединить дубли",IF(W526&lt;'04_Настройки'!$B$26,"Дополнить исходные данные",IF(AND(M526&lt;&gt;"",M526&lt;=2),"Проверить соответствие запросу и бизнесу",IF(AND(G526&lt;&gt;"",G526&lt;=IF(J526="",'04_Настройки'!$B$14,J526)),"Удерживать позицию и обновлять контент",IF(Y526="Высокий",IF(O526="","Создать или назначить посадочную страницу","Оптимизировать страницу и усилить содержание"),IF(Y526="Средний","Включить в контент-план","Наблюдать или отложить")))))))</s:f>
        <s:v/>
      </s:c>
    </s:row>
    <s:row r="527" ht="22.5" customHeight="1">
      <s:c r="A527" s="70" t="str">
        <s:f t="shared" si="1"/>
        <s:v/>
      </s:c>
      <s:c r="B527" s="71"/>
      <s:c r="C527" s="71"/>
      <s:c r="D527" s="71"/>
      <s:c r="E527" s="95"/>
      <s:c r="F527" s="77" t="str">
        <s:f>IF(ISBLANK(E527),"",IF(E527&gt;='04_Настройки'!$B$11,"ВЧ",IF(E527&gt;='04_Настройки'!$B$12,"СЧ","НЧ")))</s:f>
      </s:c>
      <s:c r="G527" s="78"/>
      <s:c r="H527" s="78"/>
      <s:c r="I527" s="80" t="str">
        <s:f t="shared" si="2"/>
        <s:v/>
      </s:c>
      <s:c r="J527" s="78"/>
      <s:c r="K527" s="81"/>
      <s:c r="L527" s="78"/>
      <s:c r="M527" s="78"/>
      <s:c r="N527" s="78"/>
      <s:c r="O527" s="83"/>
      <s:c r="P527" s="84"/>
      <s:c r="Q527" s="84"/>
      <s:c r="R527" s="77" t="str">
        <s:f t="shared" si="3"/>
        <s:v/>
      </s:c>
      <s:c r="S527" s="85" t="str">
        <s:f t="shared" si="4"/>
        <s:v/>
      </s:c>
      <s:c r="T527" s="85" t="str">
        <s:f t="shared" si="5"/>
        <s:v/>
      </s:c>
      <s:c r="U527" s="85" t="str">
        <s:f>IF(OR(B527="",G527=""),"",ROUND(MAX(0,MIN(100,(G527-IF(J527="",'04_Настройки'!$B$14,J527))/(100-IF(J527="",'04_Настройки'!$B$14,J527))*100)),1))</s:f>
        <s:v/>
      </s:c>
      <s:c r="V527" s="85" t="str">
        <s:f t="shared" si="6"/>
        <s:v/>
      </s:c>
      <s:c r="W527" s="88" t="str">
        <s:f t="shared" si="7"/>
        <s:v/>
      </s:c>
      <s:c r="X527" s="85" t="str">
        <s:f>IF(B527="","",IF(W527&lt;'04_Настройки'!$B$26,"",ROUND((IF(ISBLANK(T527),0,T527*'04_Настройки'!$B$16)+IF(ISBLANK(U527),0,U527*'04_Настройки'!$B$17)+IF(ISBLANK(V527),0,V527*'04_Настройки'!$B$18)+IF(ISBLANK(M527),0,M527/5*100*'04_Настройки'!$B$19)+IF(ISBLANK(N527),0,N527/5*100*'04_Настройки'!$B$20))/(IF(ISBLANK(T527),0,'04_Настройки'!$B$16)+IF(ISBLANK(U527),0,'04_Настройки'!$B$17)+IF(ISBLANK(V527),0,'04_Настройки'!$B$18)+IF(ISBLANK(M527),0,'04_Настройки'!$B$19)+IF(ISBLANK(N527),0,'04_Настройки'!$B$20)),1)))</s:f>
        <s:v/>
      </s:c>
      <s:c r="Y527" s="77" t="str">
        <s:f>IF(B527="","",IF(ISBLANK(X527),"Недостаточно данных",IF(X527&gt;='04_Настройки'!$B$24,"Высокий",IF(X527&gt;='04_Настройки'!$B$25,"Средний","Низкий"))))</s:f>
        <s:v/>
      </s:c>
      <s:c r="Z527" s="80">
        <s:f t="shared" si="8"/>
        <s:v>517</s:v>
      </s:c>
      <s:c r="AA527" s="93" t="str">
        <s:f>IF(B527="","",IF(S527&gt;1,"Проверить и объединить дубли",IF(W527&lt;'04_Настройки'!$B$26,"Дополнить исходные данные",IF(AND(M527&lt;&gt;"",M527&lt;=2),"Проверить соответствие запросу и бизнесу",IF(AND(G527&lt;&gt;"",G527&lt;=IF(J527="",'04_Настройки'!$B$14,J527)),"Удерживать позицию и обновлять контент",IF(Y527="Высокий",IF(O527="","Создать или назначить посадочную страницу","Оптимизировать страницу и усилить содержание"),IF(Y527="Средний","Включить в контент-план","Наблюдать или отложить")))))))</s:f>
        <s:v/>
      </s:c>
    </s:row>
    <s:row r="528" ht="22.5" customHeight="1">
      <s:c r="A528" s="70" t="str">
        <s:f t="shared" si="1"/>
        <s:v/>
      </s:c>
      <s:c r="B528" s="71"/>
      <s:c r="C528" s="71"/>
      <s:c r="D528" s="71"/>
      <s:c r="E528" s="95"/>
      <s:c r="F528" s="77" t="str">
        <s:f>IF(ISBLANK(E528),"",IF(E528&gt;='04_Настройки'!$B$11,"ВЧ",IF(E528&gt;='04_Настройки'!$B$12,"СЧ","НЧ")))</s:f>
      </s:c>
      <s:c r="G528" s="78"/>
      <s:c r="H528" s="78"/>
      <s:c r="I528" s="80" t="str">
        <s:f t="shared" si="2"/>
        <s:v/>
      </s:c>
      <s:c r="J528" s="78"/>
      <s:c r="K528" s="81"/>
      <s:c r="L528" s="78"/>
      <s:c r="M528" s="78"/>
      <s:c r="N528" s="78"/>
      <s:c r="O528" s="83"/>
      <s:c r="P528" s="84"/>
      <s:c r="Q528" s="84"/>
      <s:c r="R528" s="77" t="str">
        <s:f t="shared" si="3"/>
        <s:v/>
      </s:c>
      <s:c r="S528" s="85" t="str">
        <s:f t="shared" si="4"/>
        <s:v/>
      </s:c>
      <s:c r="T528" s="85" t="str">
        <s:f t="shared" si="5"/>
        <s:v/>
      </s:c>
      <s:c r="U528" s="85" t="str">
        <s:f>IF(OR(B528="",G528=""),"",ROUND(MAX(0,MIN(100,(G528-IF(J528="",'04_Настройки'!$B$14,J528))/(100-IF(J528="",'04_Настройки'!$B$14,J528))*100)),1))</s:f>
        <s:v/>
      </s:c>
      <s:c r="V528" s="85" t="str">
        <s:f t="shared" si="6"/>
        <s:v/>
      </s:c>
      <s:c r="W528" s="88" t="str">
        <s:f t="shared" si="7"/>
        <s:v/>
      </s:c>
      <s:c r="X528" s="85" t="str">
        <s:f>IF(B528="","",IF(W528&lt;'04_Настройки'!$B$26,"",ROUND((IF(ISBLANK(T528),0,T528*'04_Настройки'!$B$16)+IF(ISBLANK(U528),0,U528*'04_Настройки'!$B$17)+IF(ISBLANK(V528),0,V528*'04_Настройки'!$B$18)+IF(ISBLANK(M528),0,M528/5*100*'04_Настройки'!$B$19)+IF(ISBLANK(N528),0,N528/5*100*'04_Настройки'!$B$20))/(IF(ISBLANK(T528),0,'04_Настройки'!$B$16)+IF(ISBLANK(U528),0,'04_Настройки'!$B$17)+IF(ISBLANK(V528),0,'04_Настройки'!$B$18)+IF(ISBLANK(M528),0,'04_Настройки'!$B$19)+IF(ISBLANK(N528),0,'04_Настройки'!$B$20)),1)))</s:f>
        <s:v/>
      </s:c>
      <s:c r="Y528" s="77" t="str">
        <s:f>IF(B528="","",IF(ISBLANK(X528),"Недостаточно данных",IF(X528&gt;='04_Настройки'!$B$24,"Высокий",IF(X528&gt;='04_Настройки'!$B$25,"Средний","Низкий"))))</s:f>
        <s:v/>
      </s:c>
      <s:c r="Z528" s="80">
        <s:f t="shared" si="8"/>
        <s:v>518</s:v>
      </s:c>
      <s:c r="AA528" s="93" t="str">
        <s:f>IF(B528="","",IF(S528&gt;1,"Проверить и объединить дубли",IF(W528&lt;'04_Настройки'!$B$26,"Дополнить исходные данные",IF(AND(M528&lt;&gt;"",M528&lt;=2),"Проверить соответствие запросу и бизнесу",IF(AND(G528&lt;&gt;"",G528&lt;=IF(J528="",'04_Настройки'!$B$14,J528)),"Удерживать позицию и обновлять контент",IF(Y528="Высокий",IF(O528="","Создать или назначить посадочную страницу","Оптимизировать страницу и усилить содержание"),IF(Y528="Средний","Включить в контент-план","Наблюдать или отложить")))))))</s:f>
        <s:v/>
      </s:c>
    </s:row>
    <s:row r="529" ht="22.5" customHeight="1">
      <s:c r="A529" s="70" t="str">
        <s:f t="shared" si="1"/>
        <s:v/>
      </s:c>
      <s:c r="B529" s="71"/>
      <s:c r="C529" s="71"/>
      <s:c r="D529" s="71"/>
      <s:c r="E529" s="95"/>
      <s:c r="F529" s="77" t="str">
        <s:f>IF(ISBLANK(E529),"",IF(E529&gt;='04_Настройки'!$B$11,"ВЧ",IF(E529&gt;='04_Настройки'!$B$12,"СЧ","НЧ")))</s:f>
      </s:c>
      <s:c r="G529" s="78"/>
      <s:c r="H529" s="78"/>
      <s:c r="I529" s="80" t="str">
        <s:f t="shared" si="2"/>
        <s:v/>
      </s:c>
      <s:c r="J529" s="78"/>
      <s:c r="K529" s="81"/>
      <s:c r="L529" s="78"/>
      <s:c r="M529" s="78"/>
      <s:c r="N529" s="78"/>
      <s:c r="O529" s="83"/>
      <s:c r="P529" s="84"/>
      <s:c r="Q529" s="84"/>
      <s:c r="R529" s="77" t="str">
        <s:f t="shared" si="3"/>
        <s:v/>
      </s:c>
      <s:c r="S529" s="85" t="str">
        <s:f t="shared" si="4"/>
        <s:v/>
      </s:c>
      <s:c r="T529" s="85" t="str">
        <s:f t="shared" si="5"/>
        <s:v/>
      </s:c>
      <s:c r="U529" s="85" t="str">
        <s:f>IF(OR(B529="",G529=""),"",ROUND(MAX(0,MIN(100,(G529-IF(J529="",'04_Настройки'!$B$14,J529))/(100-IF(J529="",'04_Настройки'!$B$14,J529))*100)),1))</s:f>
        <s:v/>
      </s:c>
      <s:c r="V529" s="85" t="str">
        <s:f t="shared" si="6"/>
        <s:v/>
      </s:c>
      <s:c r="W529" s="88" t="str">
        <s:f t="shared" si="7"/>
        <s:v/>
      </s:c>
      <s:c r="X529" s="85" t="str">
        <s:f>IF(B529="","",IF(W529&lt;'04_Настройки'!$B$26,"",ROUND((IF(ISBLANK(T529),0,T529*'04_Настройки'!$B$16)+IF(ISBLANK(U529),0,U529*'04_Настройки'!$B$17)+IF(ISBLANK(V529),0,V529*'04_Настройки'!$B$18)+IF(ISBLANK(M529),0,M529/5*100*'04_Настройки'!$B$19)+IF(ISBLANK(N529),0,N529/5*100*'04_Настройки'!$B$20))/(IF(ISBLANK(T529),0,'04_Настройки'!$B$16)+IF(ISBLANK(U529),0,'04_Настройки'!$B$17)+IF(ISBLANK(V529),0,'04_Настройки'!$B$18)+IF(ISBLANK(M529),0,'04_Настройки'!$B$19)+IF(ISBLANK(N529),0,'04_Настройки'!$B$20)),1)))</s:f>
        <s:v/>
      </s:c>
      <s:c r="Y529" s="77" t="str">
        <s:f>IF(B529="","",IF(ISBLANK(X529),"Недостаточно данных",IF(X529&gt;='04_Настройки'!$B$24,"Высокий",IF(X529&gt;='04_Настройки'!$B$25,"Средний","Низкий"))))</s:f>
        <s:v/>
      </s:c>
      <s:c r="Z529" s="80">
        <s:f t="shared" si="8"/>
        <s:v>519</s:v>
      </s:c>
      <s:c r="AA529" s="93" t="str">
        <s:f>IF(B529="","",IF(S529&gt;1,"Проверить и объединить дубли",IF(W529&lt;'04_Настройки'!$B$26,"Дополнить исходные данные",IF(AND(M529&lt;&gt;"",M529&lt;=2),"Проверить соответствие запросу и бизнесу",IF(AND(G529&lt;&gt;"",G529&lt;=IF(J529="",'04_Настройки'!$B$14,J529)),"Удерживать позицию и обновлять контент",IF(Y529="Высокий",IF(O529="","Создать или назначить посадочную страницу","Оптимизировать страницу и усилить содержание"),IF(Y529="Средний","Включить в контент-план","Наблюдать или отложить")))))))</s:f>
        <s:v/>
      </s:c>
    </s:row>
    <s:row r="530" ht="22.5" customHeight="1">
      <s:c r="A530" s="70" t="str">
        <s:f t="shared" si="1"/>
        <s:v/>
      </s:c>
      <s:c r="B530" s="71"/>
      <s:c r="C530" s="71"/>
      <s:c r="D530" s="71"/>
      <s:c r="E530" s="95"/>
      <s:c r="F530" s="77" t="str">
        <s:f>IF(ISBLANK(E530),"",IF(E530&gt;='04_Настройки'!$B$11,"ВЧ",IF(E530&gt;='04_Настройки'!$B$12,"СЧ","НЧ")))</s:f>
      </s:c>
      <s:c r="G530" s="78"/>
      <s:c r="H530" s="78"/>
      <s:c r="I530" s="80" t="str">
        <s:f t="shared" si="2"/>
        <s:v/>
      </s:c>
      <s:c r="J530" s="78"/>
      <s:c r="K530" s="81"/>
      <s:c r="L530" s="78"/>
      <s:c r="M530" s="78"/>
      <s:c r="N530" s="78"/>
      <s:c r="O530" s="83"/>
      <s:c r="P530" s="84"/>
      <s:c r="Q530" s="84"/>
      <s:c r="R530" s="77" t="str">
        <s:f t="shared" si="3"/>
        <s:v/>
      </s:c>
      <s:c r="S530" s="85" t="str">
        <s:f t="shared" si="4"/>
        <s:v/>
      </s:c>
      <s:c r="T530" s="85" t="str">
        <s:f t="shared" si="5"/>
        <s:v/>
      </s:c>
      <s:c r="U530" s="85" t="str">
        <s:f>IF(OR(B530="",G530=""),"",ROUND(MAX(0,MIN(100,(G530-IF(J530="",'04_Настройки'!$B$14,J530))/(100-IF(J530="",'04_Настройки'!$B$14,J530))*100)),1))</s:f>
        <s:v/>
      </s:c>
      <s:c r="V530" s="85" t="str">
        <s:f t="shared" si="6"/>
        <s:v/>
      </s:c>
      <s:c r="W530" s="88" t="str">
        <s:f t="shared" si="7"/>
        <s:v/>
      </s:c>
      <s:c r="X530" s="85" t="str">
        <s:f>IF(B530="","",IF(W530&lt;'04_Настройки'!$B$26,"",ROUND((IF(ISBLANK(T530),0,T530*'04_Настройки'!$B$16)+IF(ISBLANK(U530),0,U530*'04_Настройки'!$B$17)+IF(ISBLANK(V530),0,V530*'04_Настройки'!$B$18)+IF(ISBLANK(M530),0,M530/5*100*'04_Настройки'!$B$19)+IF(ISBLANK(N530),0,N530/5*100*'04_Настройки'!$B$20))/(IF(ISBLANK(T530),0,'04_Настройки'!$B$16)+IF(ISBLANK(U530),0,'04_Настройки'!$B$17)+IF(ISBLANK(V530),0,'04_Настройки'!$B$18)+IF(ISBLANK(M530),0,'04_Настройки'!$B$19)+IF(ISBLANK(N530),0,'04_Настройки'!$B$20)),1)))</s:f>
        <s:v/>
      </s:c>
      <s:c r="Y530" s="77" t="str">
        <s:f>IF(B530="","",IF(ISBLANK(X530),"Недостаточно данных",IF(X530&gt;='04_Настройки'!$B$24,"Высокий",IF(X530&gt;='04_Настройки'!$B$25,"Средний","Низкий"))))</s:f>
        <s:v/>
      </s:c>
      <s:c r="Z530" s="80">
        <s:f t="shared" si="8"/>
        <s:v>520</s:v>
      </s:c>
      <s:c r="AA530" s="93" t="str">
        <s:f>IF(B530="","",IF(S530&gt;1,"Проверить и объединить дубли",IF(W530&lt;'04_Настройки'!$B$26,"Дополнить исходные данные",IF(AND(M530&lt;&gt;"",M530&lt;=2),"Проверить соответствие запросу и бизнесу",IF(AND(G530&lt;&gt;"",G530&lt;=IF(J530="",'04_Настройки'!$B$14,J530)),"Удерживать позицию и обновлять контент",IF(Y530="Высокий",IF(O530="","Создать или назначить посадочную страницу","Оптимизировать страницу и усилить содержание"),IF(Y530="Средний","Включить в контент-план","Наблюдать или отложить")))))))</s:f>
        <s:v/>
      </s:c>
    </s:row>
    <s:row r="531" ht="22.5" customHeight="1">
      <s:c r="A531" s="70" t="str">
        <s:f t="shared" si="1"/>
        <s:v/>
      </s:c>
      <s:c r="B531" s="71"/>
      <s:c r="C531" s="71"/>
      <s:c r="D531" s="71"/>
      <s:c r="E531" s="95"/>
      <s:c r="F531" s="77" t="str">
        <s:f>IF(ISBLANK(E531),"",IF(E531&gt;='04_Настройки'!$B$11,"ВЧ",IF(E531&gt;='04_Настройки'!$B$12,"СЧ","НЧ")))</s:f>
      </s:c>
      <s:c r="G531" s="78"/>
      <s:c r="H531" s="78"/>
      <s:c r="I531" s="80" t="str">
        <s:f t="shared" si="2"/>
        <s:v/>
      </s:c>
      <s:c r="J531" s="78"/>
      <s:c r="K531" s="81"/>
      <s:c r="L531" s="78"/>
      <s:c r="M531" s="78"/>
      <s:c r="N531" s="78"/>
      <s:c r="O531" s="83"/>
      <s:c r="P531" s="84"/>
      <s:c r="Q531" s="84"/>
      <s:c r="R531" s="77" t="str">
        <s:f t="shared" si="3"/>
        <s:v/>
      </s:c>
      <s:c r="S531" s="85" t="str">
        <s:f t="shared" si="4"/>
        <s:v/>
      </s:c>
      <s:c r="T531" s="85" t="str">
        <s:f t="shared" si="5"/>
        <s:v/>
      </s:c>
      <s:c r="U531" s="85" t="str">
        <s:f>IF(OR(B531="",G531=""),"",ROUND(MAX(0,MIN(100,(G531-IF(J531="",'04_Настройки'!$B$14,J531))/(100-IF(J531="",'04_Настройки'!$B$14,J531))*100)),1))</s:f>
        <s:v/>
      </s:c>
      <s:c r="V531" s="85" t="str">
        <s:f t="shared" si="6"/>
        <s:v/>
      </s:c>
      <s:c r="W531" s="88" t="str">
        <s:f t="shared" si="7"/>
        <s:v/>
      </s:c>
      <s:c r="X531" s="85" t="str">
        <s:f>IF(B531="","",IF(W531&lt;'04_Настройки'!$B$26,"",ROUND((IF(ISBLANK(T531),0,T531*'04_Настройки'!$B$16)+IF(ISBLANK(U531),0,U531*'04_Настройки'!$B$17)+IF(ISBLANK(V531),0,V531*'04_Настройки'!$B$18)+IF(ISBLANK(M531),0,M531/5*100*'04_Настройки'!$B$19)+IF(ISBLANK(N531),0,N531/5*100*'04_Настройки'!$B$20))/(IF(ISBLANK(T531),0,'04_Настройки'!$B$16)+IF(ISBLANK(U531),0,'04_Настройки'!$B$17)+IF(ISBLANK(V531),0,'04_Настройки'!$B$18)+IF(ISBLANK(M531),0,'04_Настройки'!$B$19)+IF(ISBLANK(N531),0,'04_Настройки'!$B$20)),1)))</s:f>
        <s:v/>
      </s:c>
      <s:c r="Y531" s="77" t="str">
        <s:f>IF(B531="","",IF(ISBLANK(X531),"Недостаточно данных",IF(X531&gt;='04_Настройки'!$B$24,"Высокий",IF(X531&gt;='04_Настройки'!$B$25,"Средний","Низкий"))))</s:f>
        <s:v/>
      </s:c>
      <s:c r="Z531" s="80">
        <s:f t="shared" si="8"/>
        <s:v>521</s:v>
      </s:c>
      <s:c r="AA531" s="93" t="str">
        <s:f>IF(B531="","",IF(S531&gt;1,"Проверить и объединить дубли",IF(W531&lt;'04_Настройки'!$B$26,"Дополнить исходные данные",IF(AND(M531&lt;&gt;"",M531&lt;=2),"Проверить соответствие запросу и бизнесу",IF(AND(G531&lt;&gt;"",G531&lt;=IF(J531="",'04_Настройки'!$B$14,J531)),"Удерживать позицию и обновлять контент",IF(Y531="Высокий",IF(O531="","Создать или назначить посадочную страницу","Оптимизировать страницу и усилить содержание"),IF(Y531="Средний","Включить в контент-план","Наблюдать или отложить")))))))</s:f>
        <s:v/>
      </s:c>
    </s:row>
    <s:row r="532" ht="22.5" customHeight="1">
      <s:c r="A532" s="70" t="str">
        <s:f t="shared" si="1"/>
        <s:v/>
      </s:c>
      <s:c r="B532" s="71"/>
      <s:c r="C532" s="71"/>
      <s:c r="D532" s="71"/>
      <s:c r="E532" s="95"/>
      <s:c r="F532" s="77" t="str">
        <s:f>IF(ISBLANK(E532),"",IF(E532&gt;='04_Настройки'!$B$11,"ВЧ",IF(E532&gt;='04_Настройки'!$B$12,"СЧ","НЧ")))</s:f>
      </s:c>
      <s:c r="G532" s="78"/>
      <s:c r="H532" s="78"/>
      <s:c r="I532" s="80" t="str">
        <s:f t="shared" si="2"/>
        <s:v/>
      </s:c>
      <s:c r="J532" s="78"/>
      <s:c r="K532" s="81"/>
      <s:c r="L532" s="78"/>
      <s:c r="M532" s="78"/>
      <s:c r="N532" s="78"/>
      <s:c r="O532" s="83"/>
      <s:c r="P532" s="84"/>
      <s:c r="Q532" s="84"/>
      <s:c r="R532" s="77" t="str">
        <s:f t="shared" si="3"/>
        <s:v/>
      </s:c>
      <s:c r="S532" s="85" t="str">
        <s:f t="shared" si="4"/>
        <s:v/>
      </s:c>
      <s:c r="T532" s="85" t="str">
        <s:f t="shared" si="5"/>
        <s:v/>
      </s:c>
      <s:c r="U532" s="85" t="str">
        <s:f>IF(OR(B532="",G532=""),"",ROUND(MAX(0,MIN(100,(G532-IF(J532="",'04_Настройки'!$B$14,J532))/(100-IF(J532="",'04_Настройки'!$B$14,J532))*100)),1))</s:f>
        <s:v/>
      </s:c>
      <s:c r="V532" s="85" t="str">
        <s:f t="shared" si="6"/>
        <s:v/>
      </s:c>
      <s:c r="W532" s="88" t="str">
        <s:f t="shared" si="7"/>
        <s:v/>
      </s:c>
      <s:c r="X532" s="85" t="str">
        <s:f>IF(B532="","",IF(W532&lt;'04_Настройки'!$B$26,"",ROUND((IF(ISBLANK(T532),0,T532*'04_Настройки'!$B$16)+IF(ISBLANK(U532),0,U532*'04_Настройки'!$B$17)+IF(ISBLANK(V532),0,V532*'04_Настройки'!$B$18)+IF(ISBLANK(M532),0,M532/5*100*'04_Настройки'!$B$19)+IF(ISBLANK(N532),0,N532/5*100*'04_Настройки'!$B$20))/(IF(ISBLANK(T532),0,'04_Настройки'!$B$16)+IF(ISBLANK(U532),0,'04_Настройки'!$B$17)+IF(ISBLANK(V532),0,'04_Настройки'!$B$18)+IF(ISBLANK(M532),0,'04_Настройки'!$B$19)+IF(ISBLANK(N532),0,'04_Настройки'!$B$20)),1)))</s:f>
        <s:v/>
      </s:c>
      <s:c r="Y532" s="77" t="str">
        <s:f>IF(B532="","",IF(ISBLANK(X532),"Недостаточно данных",IF(X532&gt;='04_Настройки'!$B$24,"Высокий",IF(X532&gt;='04_Настройки'!$B$25,"Средний","Низкий"))))</s:f>
        <s:v/>
      </s:c>
      <s:c r="Z532" s="80">
        <s:f t="shared" si="8"/>
        <s:v>522</s:v>
      </s:c>
      <s:c r="AA532" s="93" t="str">
        <s:f>IF(B532="","",IF(S532&gt;1,"Проверить и объединить дубли",IF(W532&lt;'04_Настройки'!$B$26,"Дополнить исходные данные",IF(AND(M532&lt;&gt;"",M532&lt;=2),"Проверить соответствие запросу и бизнесу",IF(AND(G532&lt;&gt;"",G532&lt;=IF(J532="",'04_Настройки'!$B$14,J532)),"Удерживать позицию и обновлять контент",IF(Y532="Высокий",IF(O532="","Создать или назначить посадочную страницу","Оптимизировать страницу и усилить содержание"),IF(Y532="Средний","Включить в контент-план","Наблюдать или отложить")))))))</s:f>
        <s:v/>
      </s:c>
    </s:row>
    <s:row r="533" ht="22.5" customHeight="1">
      <s:c r="A533" s="70" t="str">
        <s:f t="shared" si="1"/>
        <s:v/>
      </s:c>
      <s:c r="B533" s="71"/>
      <s:c r="C533" s="71"/>
      <s:c r="D533" s="71"/>
      <s:c r="E533" s="95"/>
      <s:c r="F533" s="77" t="str">
        <s:f>IF(ISBLANK(E533),"",IF(E533&gt;='04_Настройки'!$B$11,"ВЧ",IF(E533&gt;='04_Настройки'!$B$12,"СЧ","НЧ")))</s:f>
      </s:c>
      <s:c r="G533" s="78"/>
      <s:c r="H533" s="78"/>
      <s:c r="I533" s="80" t="str">
        <s:f t="shared" si="2"/>
        <s:v/>
      </s:c>
      <s:c r="J533" s="78"/>
      <s:c r="K533" s="81"/>
      <s:c r="L533" s="78"/>
      <s:c r="M533" s="78"/>
      <s:c r="N533" s="78"/>
      <s:c r="O533" s="83"/>
      <s:c r="P533" s="84"/>
      <s:c r="Q533" s="84"/>
      <s:c r="R533" s="77" t="str">
        <s:f t="shared" si="3"/>
        <s:v/>
      </s:c>
      <s:c r="S533" s="85" t="str">
        <s:f t="shared" si="4"/>
        <s:v/>
      </s:c>
      <s:c r="T533" s="85" t="str">
        <s:f t="shared" si="5"/>
        <s:v/>
      </s:c>
      <s:c r="U533" s="85" t="str">
        <s:f>IF(OR(B533="",G533=""),"",ROUND(MAX(0,MIN(100,(G533-IF(J533="",'04_Настройки'!$B$14,J533))/(100-IF(J533="",'04_Настройки'!$B$14,J533))*100)),1))</s:f>
        <s:v/>
      </s:c>
      <s:c r="V533" s="85" t="str">
        <s:f t="shared" si="6"/>
        <s:v/>
      </s:c>
      <s:c r="W533" s="88" t="str">
        <s:f t="shared" si="7"/>
        <s:v/>
      </s:c>
      <s:c r="X533" s="85" t="str">
        <s:f>IF(B533="","",IF(W533&lt;'04_Настройки'!$B$26,"",ROUND((IF(ISBLANK(T533),0,T533*'04_Настройки'!$B$16)+IF(ISBLANK(U533),0,U533*'04_Настройки'!$B$17)+IF(ISBLANK(V533),0,V533*'04_Настройки'!$B$18)+IF(ISBLANK(M533),0,M533/5*100*'04_Настройки'!$B$19)+IF(ISBLANK(N533),0,N533/5*100*'04_Настройки'!$B$20))/(IF(ISBLANK(T533),0,'04_Настройки'!$B$16)+IF(ISBLANK(U533),0,'04_Настройки'!$B$17)+IF(ISBLANK(V533),0,'04_Настройки'!$B$18)+IF(ISBLANK(M533),0,'04_Настройки'!$B$19)+IF(ISBLANK(N533),0,'04_Настройки'!$B$20)),1)))</s:f>
        <s:v/>
      </s:c>
      <s:c r="Y533" s="77" t="str">
        <s:f>IF(B533="","",IF(ISBLANK(X533),"Недостаточно данных",IF(X533&gt;='04_Настройки'!$B$24,"Высокий",IF(X533&gt;='04_Настройки'!$B$25,"Средний","Низкий"))))</s:f>
        <s:v/>
      </s:c>
      <s:c r="Z533" s="80">
        <s:f t="shared" si="8"/>
        <s:v>523</s:v>
      </s:c>
      <s:c r="AA533" s="93" t="str">
        <s:f>IF(B533="","",IF(S533&gt;1,"Проверить и объединить дубли",IF(W533&lt;'04_Настройки'!$B$26,"Дополнить исходные данные",IF(AND(M533&lt;&gt;"",M533&lt;=2),"Проверить соответствие запросу и бизнесу",IF(AND(G533&lt;&gt;"",G533&lt;=IF(J533="",'04_Настройки'!$B$14,J533)),"Удерживать позицию и обновлять контент",IF(Y533="Высокий",IF(O533="","Создать или назначить посадочную страницу","Оптимизировать страницу и усилить содержание"),IF(Y533="Средний","Включить в контент-план","Наблюдать или отложить")))))))</s:f>
        <s:v/>
      </s:c>
    </s:row>
    <s:row r="534" ht="22.5" customHeight="1">
      <s:c r="A534" s="70" t="str">
        <s:f t="shared" si="1"/>
        <s:v/>
      </s:c>
      <s:c r="B534" s="71"/>
      <s:c r="C534" s="71"/>
      <s:c r="D534" s="71"/>
      <s:c r="E534" s="95"/>
      <s:c r="F534" s="77" t="str">
        <s:f>IF(ISBLANK(E534),"",IF(E534&gt;='04_Настройки'!$B$11,"ВЧ",IF(E534&gt;='04_Настройки'!$B$12,"СЧ","НЧ")))</s:f>
      </s:c>
      <s:c r="G534" s="78"/>
      <s:c r="H534" s="78"/>
      <s:c r="I534" s="80" t="str">
        <s:f t="shared" si="2"/>
        <s:v/>
      </s:c>
      <s:c r="J534" s="78"/>
      <s:c r="K534" s="81"/>
      <s:c r="L534" s="78"/>
      <s:c r="M534" s="78"/>
      <s:c r="N534" s="78"/>
      <s:c r="O534" s="83"/>
      <s:c r="P534" s="84"/>
      <s:c r="Q534" s="84"/>
      <s:c r="R534" s="77" t="str">
        <s:f t="shared" si="3"/>
        <s:v/>
      </s:c>
      <s:c r="S534" s="85" t="str">
        <s:f t="shared" si="4"/>
        <s:v/>
      </s:c>
      <s:c r="T534" s="85" t="str">
        <s:f t="shared" si="5"/>
        <s:v/>
      </s:c>
      <s:c r="U534" s="85" t="str">
        <s:f>IF(OR(B534="",G534=""),"",ROUND(MAX(0,MIN(100,(G534-IF(J534="",'04_Настройки'!$B$14,J534))/(100-IF(J534="",'04_Настройки'!$B$14,J534))*100)),1))</s:f>
        <s:v/>
      </s:c>
      <s:c r="V534" s="85" t="str">
        <s:f t="shared" si="6"/>
        <s:v/>
      </s:c>
      <s:c r="W534" s="88" t="str">
        <s:f t="shared" si="7"/>
        <s:v/>
      </s:c>
      <s:c r="X534" s="85" t="str">
        <s:f>IF(B534="","",IF(W534&lt;'04_Настройки'!$B$26,"",ROUND((IF(ISBLANK(T534),0,T534*'04_Настройки'!$B$16)+IF(ISBLANK(U534),0,U534*'04_Настройки'!$B$17)+IF(ISBLANK(V534),0,V534*'04_Настройки'!$B$18)+IF(ISBLANK(M534),0,M534/5*100*'04_Настройки'!$B$19)+IF(ISBLANK(N534),0,N534/5*100*'04_Настройки'!$B$20))/(IF(ISBLANK(T534),0,'04_Настройки'!$B$16)+IF(ISBLANK(U534),0,'04_Настройки'!$B$17)+IF(ISBLANK(V534),0,'04_Настройки'!$B$18)+IF(ISBLANK(M534),0,'04_Настройки'!$B$19)+IF(ISBLANK(N534),0,'04_Настройки'!$B$20)),1)))</s:f>
        <s:v/>
      </s:c>
      <s:c r="Y534" s="77" t="str">
        <s:f>IF(B534="","",IF(ISBLANK(X534),"Недостаточно данных",IF(X534&gt;='04_Настройки'!$B$24,"Высокий",IF(X534&gt;='04_Настройки'!$B$25,"Средний","Низкий"))))</s:f>
        <s:v/>
      </s:c>
      <s:c r="Z534" s="80">
        <s:f t="shared" si="8"/>
        <s:v>524</s:v>
      </s:c>
      <s:c r="AA534" s="93" t="str">
        <s:f>IF(B534="","",IF(S534&gt;1,"Проверить и объединить дубли",IF(W534&lt;'04_Настройки'!$B$26,"Дополнить исходные данные",IF(AND(M534&lt;&gt;"",M534&lt;=2),"Проверить соответствие запросу и бизнесу",IF(AND(G534&lt;&gt;"",G534&lt;=IF(J534="",'04_Настройки'!$B$14,J534)),"Удерживать позицию и обновлять контент",IF(Y534="Высокий",IF(O534="","Создать или назначить посадочную страницу","Оптимизировать страницу и усилить содержание"),IF(Y534="Средний","Включить в контент-план","Наблюдать или отложить")))))))</s:f>
        <s:v/>
      </s:c>
    </s:row>
    <s:row r="535" ht="22.5" customHeight="1">
      <s:c r="A535" s="70" t="str">
        <s:f t="shared" si="1"/>
        <s:v/>
      </s:c>
      <s:c r="B535" s="71"/>
      <s:c r="C535" s="71"/>
      <s:c r="D535" s="71"/>
      <s:c r="E535" s="95"/>
      <s:c r="F535" s="77" t="str">
        <s:f>IF(ISBLANK(E535),"",IF(E535&gt;='04_Настройки'!$B$11,"ВЧ",IF(E535&gt;='04_Настройки'!$B$12,"СЧ","НЧ")))</s:f>
      </s:c>
      <s:c r="G535" s="78"/>
      <s:c r="H535" s="78"/>
      <s:c r="I535" s="80" t="str">
        <s:f t="shared" si="2"/>
        <s:v/>
      </s:c>
      <s:c r="J535" s="78"/>
      <s:c r="K535" s="81"/>
      <s:c r="L535" s="78"/>
      <s:c r="M535" s="78"/>
      <s:c r="N535" s="78"/>
      <s:c r="O535" s="83"/>
      <s:c r="P535" s="84"/>
      <s:c r="Q535" s="84"/>
      <s:c r="R535" s="77" t="str">
        <s:f t="shared" si="3"/>
        <s:v/>
      </s:c>
      <s:c r="S535" s="85" t="str">
        <s:f t="shared" si="4"/>
        <s:v/>
      </s:c>
      <s:c r="T535" s="85" t="str">
        <s:f t="shared" si="5"/>
        <s:v/>
      </s:c>
      <s:c r="U535" s="85" t="str">
        <s:f>IF(OR(B535="",G535=""),"",ROUND(MAX(0,MIN(100,(G535-IF(J535="",'04_Настройки'!$B$14,J535))/(100-IF(J535="",'04_Настройки'!$B$14,J535))*100)),1))</s:f>
        <s:v/>
      </s:c>
      <s:c r="V535" s="85" t="str">
        <s:f t="shared" si="6"/>
        <s:v/>
      </s:c>
      <s:c r="W535" s="88" t="str">
        <s:f t="shared" si="7"/>
        <s:v/>
      </s:c>
      <s:c r="X535" s="85" t="str">
        <s:f>IF(B535="","",IF(W535&lt;'04_Настройки'!$B$26,"",ROUND((IF(ISBLANK(T535),0,T535*'04_Настройки'!$B$16)+IF(ISBLANK(U535),0,U535*'04_Настройки'!$B$17)+IF(ISBLANK(V535),0,V535*'04_Настройки'!$B$18)+IF(ISBLANK(M535),0,M535/5*100*'04_Настройки'!$B$19)+IF(ISBLANK(N535),0,N535/5*100*'04_Настройки'!$B$20))/(IF(ISBLANK(T535),0,'04_Настройки'!$B$16)+IF(ISBLANK(U535),0,'04_Настройки'!$B$17)+IF(ISBLANK(V535),0,'04_Настройки'!$B$18)+IF(ISBLANK(M535),0,'04_Настройки'!$B$19)+IF(ISBLANK(N535),0,'04_Настройки'!$B$20)),1)))</s:f>
        <s:v/>
      </s:c>
      <s:c r="Y535" s="77" t="str">
        <s:f>IF(B535="","",IF(ISBLANK(X535),"Недостаточно данных",IF(X535&gt;='04_Настройки'!$B$24,"Высокий",IF(X535&gt;='04_Настройки'!$B$25,"Средний","Низкий"))))</s:f>
        <s:v/>
      </s:c>
      <s:c r="Z535" s="80">
        <s:f t="shared" si="8"/>
        <s:v>525</s:v>
      </s:c>
      <s:c r="AA535" s="93" t="str">
        <s:f>IF(B535="","",IF(S535&gt;1,"Проверить и объединить дубли",IF(W535&lt;'04_Настройки'!$B$26,"Дополнить исходные данные",IF(AND(M535&lt;&gt;"",M535&lt;=2),"Проверить соответствие запросу и бизнесу",IF(AND(G535&lt;&gt;"",G535&lt;=IF(J535="",'04_Настройки'!$B$14,J535)),"Удерживать позицию и обновлять контент",IF(Y535="Высокий",IF(O535="","Создать или назначить посадочную страницу","Оптимизировать страницу и усилить содержание"),IF(Y535="Средний","Включить в контент-план","Наблюдать или отложить")))))))</s:f>
        <s:v/>
      </s:c>
    </s:row>
    <s:row r="536" ht="22.5" customHeight="1">
      <s:c r="A536" s="70" t="str">
        <s:f t="shared" si="1"/>
        <s:v/>
      </s:c>
      <s:c r="B536" s="71"/>
      <s:c r="C536" s="71"/>
      <s:c r="D536" s="71"/>
      <s:c r="E536" s="95"/>
      <s:c r="F536" s="77" t="str">
        <s:f>IF(ISBLANK(E536),"",IF(E536&gt;='04_Настройки'!$B$11,"ВЧ",IF(E536&gt;='04_Настройки'!$B$12,"СЧ","НЧ")))</s:f>
      </s:c>
      <s:c r="G536" s="78"/>
      <s:c r="H536" s="78"/>
      <s:c r="I536" s="80" t="str">
        <s:f t="shared" si="2"/>
        <s:v/>
      </s:c>
      <s:c r="J536" s="78"/>
      <s:c r="K536" s="81"/>
      <s:c r="L536" s="78"/>
      <s:c r="M536" s="78"/>
      <s:c r="N536" s="78"/>
      <s:c r="O536" s="83"/>
      <s:c r="P536" s="84"/>
      <s:c r="Q536" s="84"/>
      <s:c r="R536" s="77" t="str">
        <s:f t="shared" si="3"/>
        <s:v/>
      </s:c>
      <s:c r="S536" s="85" t="str">
        <s:f t="shared" si="4"/>
        <s:v/>
      </s:c>
      <s:c r="T536" s="85" t="str">
        <s:f t="shared" si="5"/>
        <s:v/>
      </s:c>
      <s:c r="U536" s="85" t="str">
        <s:f>IF(OR(B536="",G536=""),"",ROUND(MAX(0,MIN(100,(G536-IF(J536="",'04_Настройки'!$B$14,J536))/(100-IF(J536="",'04_Настройки'!$B$14,J536))*100)),1))</s:f>
        <s:v/>
      </s:c>
      <s:c r="V536" s="85" t="str">
        <s:f t="shared" si="6"/>
        <s:v/>
      </s:c>
      <s:c r="W536" s="88" t="str">
        <s:f t="shared" si="7"/>
        <s:v/>
      </s:c>
      <s:c r="X536" s="85" t="str">
        <s:f>IF(B536="","",IF(W536&lt;'04_Настройки'!$B$26,"",ROUND((IF(ISBLANK(T536),0,T536*'04_Настройки'!$B$16)+IF(ISBLANK(U536),0,U536*'04_Настройки'!$B$17)+IF(ISBLANK(V536),0,V536*'04_Настройки'!$B$18)+IF(ISBLANK(M536),0,M536/5*100*'04_Настройки'!$B$19)+IF(ISBLANK(N536),0,N536/5*100*'04_Настройки'!$B$20))/(IF(ISBLANK(T536),0,'04_Настройки'!$B$16)+IF(ISBLANK(U536),0,'04_Настройки'!$B$17)+IF(ISBLANK(V536),0,'04_Настройки'!$B$18)+IF(ISBLANK(M536),0,'04_Настройки'!$B$19)+IF(ISBLANK(N536),0,'04_Настройки'!$B$20)),1)))</s:f>
        <s:v/>
      </s:c>
      <s:c r="Y536" s="77" t="str">
        <s:f>IF(B536="","",IF(ISBLANK(X536),"Недостаточно данных",IF(X536&gt;='04_Настройки'!$B$24,"Высокий",IF(X536&gt;='04_Настройки'!$B$25,"Средний","Низкий"))))</s:f>
        <s:v/>
      </s:c>
      <s:c r="Z536" s="80">
        <s:f t="shared" si="8"/>
        <s:v>526</s:v>
      </s:c>
      <s:c r="AA536" s="93" t="str">
        <s:f>IF(B536="","",IF(S536&gt;1,"Проверить и объединить дубли",IF(W536&lt;'04_Настройки'!$B$26,"Дополнить исходные данные",IF(AND(M536&lt;&gt;"",M536&lt;=2),"Проверить соответствие запросу и бизнесу",IF(AND(G536&lt;&gt;"",G536&lt;=IF(J536="",'04_Настройки'!$B$14,J536)),"Удерживать позицию и обновлять контент",IF(Y536="Высокий",IF(O536="","Создать или назначить посадочную страницу","Оптимизировать страницу и усилить содержание"),IF(Y536="Средний","Включить в контент-план","Наблюдать или отложить")))))))</s:f>
        <s:v/>
      </s:c>
    </s:row>
    <s:row r="537" ht="22.5" customHeight="1">
      <s:c r="A537" s="70" t="str">
        <s:f t="shared" si="1"/>
        <s:v/>
      </s:c>
      <s:c r="B537" s="71"/>
      <s:c r="C537" s="71"/>
      <s:c r="D537" s="71"/>
      <s:c r="E537" s="95"/>
      <s:c r="F537" s="77" t="str">
        <s:f>IF(ISBLANK(E537),"",IF(E537&gt;='04_Настройки'!$B$11,"ВЧ",IF(E537&gt;='04_Настройки'!$B$12,"СЧ","НЧ")))</s:f>
      </s:c>
      <s:c r="G537" s="78"/>
      <s:c r="H537" s="78"/>
      <s:c r="I537" s="80" t="str">
        <s:f t="shared" si="2"/>
        <s:v/>
      </s:c>
      <s:c r="J537" s="78"/>
      <s:c r="K537" s="81"/>
      <s:c r="L537" s="78"/>
      <s:c r="M537" s="78"/>
      <s:c r="N537" s="78"/>
      <s:c r="O537" s="83"/>
      <s:c r="P537" s="84"/>
      <s:c r="Q537" s="84"/>
      <s:c r="R537" s="77" t="str">
        <s:f t="shared" si="3"/>
        <s:v/>
      </s:c>
      <s:c r="S537" s="85" t="str">
        <s:f t="shared" si="4"/>
        <s:v/>
      </s:c>
      <s:c r="T537" s="85" t="str">
        <s:f t="shared" si="5"/>
        <s:v/>
      </s:c>
      <s:c r="U537" s="85" t="str">
        <s:f>IF(OR(B537="",G537=""),"",ROUND(MAX(0,MIN(100,(G537-IF(J537="",'04_Настройки'!$B$14,J537))/(100-IF(J537="",'04_Настройки'!$B$14,J537))*100)),1))</s:f>
        <s:v/>
      </s:c>
      <s:c r="V537" s="85" t="str">
        <s:f t="shared" si="6"/>
        <s:v/>
      </s:c>
      <s:c r="W537" s="88" t="str">
        <s:f t="shared" si="7"/>
        <s:v/>
      </s:c>
      <s:c r="X537" s="85" t="str">
        <s:f>IF(B537="","",IF(W537&lt;'04_Настройки'!$B$26,"",ROUND((IF(ISBLANK(T537),0,T537*'04_Настройки'!$B$16)+IF(ISBLANK(U537),0,U537*'04_Настройки'!$B$17)+IF(ISBLANK(V537),0,V537*'04_Настройки'!$B$18)+IF(ISBLANK(M537),0,M537/5*100*'04_Настройки'!$B$19)+IF(ISBLANK(N537),0,N537/5*100*'04_Настройки'!$B$20))/(IF(ISBLANK(T537),0,'04_Настройки'!$B$16)+IF(ISBLANK(U537),0,'04_Настройки'!$B$17)+IF(ISBLANK(V537),0,'04_Настройки'!$B$18)+IF(ISBLANK(M537),0,'04_Настройки'!$B$19)+IF(ISBLANK(N537),0,'04_Настройки'!$B$20)),1)))</s:f>
        <s:v/>
      </s:c>
      <s:c r="Y537" s="77" t="str">
        <s:f>IF(B537="","",IF(ISBLANK(X537),"Недостаточно данных",IF(X537&gt;='04_Настройки'!$B$24,"Высокий",IF(X537&gt;='04_Настройки'!$B$25,"Средний","Низкий"))))</s:f>
        <s:v/>
      </s:c>
      <s:c r="Z537" s="80">
        <s:f t="shared" si="8"/>
        <s:v>527</s:v>
      </s:c>
      <s:c r="AA537" s="93" t="str">
        <s:f>IF(B537="","",IF(S537&gt;1,"Проверить и объединить дубли",IF(W537&lt;'04_Настройки'!$B$26,"Дополнить исходные данные",IF(AND(M537&lt;&gt;"",M537&lt;=2),"Проверить соответствие запросу и бизнесу",IF(AND(G537&lt;&gt;"",G537&lt;=IF(J537="",'04_Настройки'!$B$14,J537)),"Удерживать позицию и обновлять контент",IF(Y537="Высокий",IF(O537="","Создать или назначить посадочную страницу","Оптимизировать страницу и усилить содержание"),IF(Y537="Средний","Включить в контент-план","Наблюдать или отложить")))))))</s:f>
        <s:v/>
      </s:c>
    </s:row>
    <s:row r="538" ht="22.5" customHeight="1">
      <s:c r="A538" s="70" t="str">
        <s:f t="shared" si="1"/>
        <s:v/>
      </s:c>
      <s:c r="B538" s="71"/>
      <s:c r="C538" s="71"/>
      <s:c r="D538" s="71"/>
      <s:c r="E538" s="95"/>
      <s:c r="F538" s="77" t="str">
        <s:f>IF(ISBLANK(E538),"",IF(E538&gt;='04_Настройки'!$B$11,"ВЧ",IF(E538&gt;='04_Настройки'!$B$12,"СЧ","НЧ")))</s:f>
      </s:c>
      <s:c r="G538" s="78"/>
      <s:c r="H538" s="78"/>
      <s:c r="I538" s="80" t="str">
        <s:f t="shared" si="2"/>
        <s:v/>
      </s:c>
      <s:c r="J538" s="78"/>
      <s:c r="K538" s="81"/>
      <s:c r="L538" s="78"/>
      <s:c r="M538" s="78"/>
      <s:c r="N538" s="78"/>
      <s:c r="O538" s="83"/>
      <s:c r="P538" s="84"/>
      <s:c r="Q538" s="84"/>
      <s:c r="R538" s="77" t="str">
        <s:f t="shared" si="3"/>
        <s:v/>
      </s:c>
      <s:c r="S538" s="85" t="str">
        <s:f t="shared" si="4"/>
        <s:v/>
      </s:c>
      <s:c r="T538" s="85" t="str">
        <s:f t="shared" si="5"/>
        <s:v/>
      </s:c>
      <s:c r="U538" s="85" t="str">
        <s:f>IF(OR(B538="",G538=""),"",ROUND(MAX(0,MIN(100,(G538-IF(J538="",'04_Настройки'!$B$14,J538))/(100-IF(J538="",'04_Настройки'!$B$14,J538))*100)),1))</s:f>
        <s:v/>
      </s:c>
      <s:c r="V538" s="85" t="str">
        <s:f t="shared" si="6"/>
        <s:v/>
      </s:c>
      <s:c r="W538" s="88" t="str">
        <s:f t="shared" si="7"/>
        <s:v/>
      </s:c>
      <s:c r="X538" s="85" t="str">
        <s:f>IF(B538="","",IF(W538&lt;'04_Настройки'!$B$26,"",ROUND((IF(ISBLANK(T538),0,T538*'04_Настройки'!$B$16)+IF(ISBLANK(U538),0,U538*'04_Настройки'!$B$17)+IF(ISBLANK(V538),0,V538*'04_Настройки'!$B$18)+IF(ISBLANK(M538),0,M538/5*100*'04_Настройки'!$B$19)+IF(ISBLANK(N538),0,N538/5*100*'04_Настройки'!$B$20))/(IF(ISBLANK(T538),0,'04_Настройки'!$B$16)+IF(ISBLANK(U538),0,'04_Настройки'!$B$17)+IF(ISBLANK(V538),0,'04_Настройки'!$B$18)+IF(ISBLANK(M538),0,'04_Настройки'!$B$19)+IF(ISBLANK(N538),0,'04_Настройки'!$B$20)),1)))</s:f>
        <s:v/>
      </s:c>
      <s:c r="Y538" s="77" t="str">
        <s:f>IF(B538="","",IF(ISBLANK(X538),"Недостаточно данных",IF(X538&gt;='04_Настройки'!$B$24,"Высокий",IF(X538&gt;='04_Настройки'!$B$25,"Средний","Низкий"))))</s:f>
        <s:v/>
      </s:c>
      <s:c r="Z538" s="80">
        <s:f t="shared" si="8"/>
        <s:v>528</s:v>
      </s:c>
      <s:c r="AA538" s="93" t="str">
        <s:f>IF(B538="","",IF(S538&gt;1,"Проверить и объединить дубли",IF(W538&lt;'04_Настройки'!$B$26,"Дополнить исходные данные",IF(AND(M538&lt;&gt;"",M538&lt;=2),"Проверить соответствие запросу и бизнесу",IF(AND(G538&lt;&gt;"",G538&lt;=IF(J538="",'04_Настройки'!$B$14,J538)),"Удерживать позицию и обновлять контент",IF(Y538="Высокий",IF(O538="","Создать или назначить посадочную страницу","Оптимизировать страницу и усилить содержание"),IF(Y538="Средний","Включить в контент-план","Наблюдать или отложить")))))))</s:f>
        <s:v/>
      </s:c>
    </s:row>
    <s:row r="539" ht="22.5" customHeight="1">
      <s:c r="A539" s="70" t="str">
        <s:f t="shared" si="1"/>
        <s:v/>
      </s:c>
      <s:c r="B539" s="71"/>
      <s:c r="C539" s="71"/>
      <s:c r="D539" s="71"/>
      <s:c r="E539" s="95"/>
      <s:c r="F539" s="77" t="str">
        <s:f>IF(ISBLANK(E539),"",IF(E539&gt;='04_Настройки'!$B$11,"ВЧ",IF(E539&gt;='04_Настройки'!$B$12,"СЧ","НЧ")))</s:f>
      </s:c>
      <s:c r="G539" s="78"/>
      <s:c r="H539" s="78"/>
      <s:c r="I539" s="80" t="str">
        <s:f t="shared" si="2"/>
        <s:v/>
      </s:c>
      <s:c r="J539" s="78"/>
      <s:c r="K539" s="81"/>
      <s:c r="L539" s="78"/>
      <s:c r="M539" s="78"/>
      <s:c r="N539" s="78"/>
      <s:c r="O539" s="83"/>
      <s:c r="P539" s="84"/>
      <s:c r="Q539" s="84"/>
      <s:c r="R539" s="77" t="str">
        <s:f t="shared" si="3"/>
        <s:v/>
      </s:c>
      <s:c r="S539" s="85" t="str">
        <s:f t="shared" si="4"/>
        <s:v/>
      </s:c>
      <s:c r="T539" s="85" t="str">
        <s:f t="shared" si="5"/>
        <s:v/>
      </s:c>
      <s:c r="U539" s="85" t="str">
        <s:f>IF(OR(B539="",G539=""),"",ROUND(MAX(0,MIN(100,(G539-IF(J539="",'04_Настройки'!$B$14,J539))/(100-IF(J539="",'04_Настройки'!$B$14,J539))*100)),1))</s:f>
        <s:v/>
      </s:c>
      <s:c r="V539" s="85" t="str">
        <s:f t="shared" si="6"/>
        <s:v/>
      </s:c>
      <s:c r="W539" s="88" t="str">
        <s:f t="shared" si="7"/>
        <s:v/>
      </s:c>
      <s:c r="X539" s="85" t="str">
        <s:f>IF(B539="","",IF(W539&lt;'04_Настройки'!$B$26,"",ROUND((IF(ISBLANK(T539),0,T539*'04_Настройки'!$B$16)+IF(ISBLANK(U539),0,U539*'04_Настройки'!$B$17)+IF(ISBLANK(V539),0,V539*'04_Настройки'!$B$18)+IF(ISBLANK(M539),0,M539/5*100*'04_Настройки'!$B$19)+IF(ISBLANK(N539),0,N539/5*100*'04_Настройки'!$B$20))/(IF(ISBLANK(T539),0,'04_Настройки'!$B$16)+IF(ISBLANK(U539),0,'04_Настройки'!$B$17)+IF(ISBLANK(V539),0,'04_Настройки'!$B$18)+IF(ISBLANK(M539),0,'04_Настройки'!$B$19)+IF(ISBLANK(N539),0,'04_Настройки'!$B$20)),1)))</s:f>
        <s:v/>
      </s:c>
      <s:c r="Y539" s="77" t="str">
        <s:f>IF(B539="","",IF(ISBLANK(X539),"Недостаточно данных",IF(X539&gt;='04_Настройки'!$B$24,"Высокий",IF(X539&gt;='04_Настройки'!$B$25,"Средний","Низкий"))))</s:f>
        <s:v/>
      </s:c>
      <s:c r="Z539" s="80">
        <s:f t="shared" si="8"/>
        <s:v>529</s:v>
      </s:c>
      <s:c r="AA539" s="93" t="str">
        <s:f>IF(B539="","",IF(S539&gt;1,"Проверить и объединить дубли",IF(W539&lt;'04_Настройки'!$B$26,"Дополнить исходные данные",IF(AND(M539&lt;&gt;"",M539&lt;=2),"Проверить соответствие запросу и бизнесу",IF(AND(G539&lt;&gt;"",G539&lt;=IF(J539="",'04_Настройки'!$B$14,J539)),"Удерживать позицию и обновлять контент",IF(Y539="Высокий",IF(O539="","Создать или назначить посадочную страницу","Оптимизировать страницу и усилить содержание"),IF(Y539="Средний","Включить в контент-план","Наблюдать или отложить")))))))</s:f>
        <s:v/>
      </s:c>
    </s:row>
    <s:row r="540" ht="22.5" customHeight="1">
      <s:c r="A540" s="70" t="str">
        <s:f t="shared" si="1"/>
        <s:v/>
      </s:c>
      <s:c r="B540" s="71"/>
      <s:c r="C540" s="71"/>
      <s:c r="D540" s="71"/>
      <s:c r="E540" s="95"/>
      <s:c r="F540" s="77" t="str">
        <s:f>IF(ISBLANK(E540),"",IF(E540&gt;='04_Настройки'!$B$11,"ВЧ",IF(E540&gt;='04_Настройки'!$B$12,"СЧ","НЧ")))</s:f>
      </s:c>
      <s:c r="G540" s="78"/>
      <s:c r="H540" s="78"/>
      <s:c r="I540" s="80" t="str">
        <s:f t="shared" si="2"/>
        <s:v/>
      </s:c>
      <s:c r="J540" s="78"/>
      <s:c r="K540" s="81"/>
      <s:c r="L540" s="78"/>
      <s:c r="M540" s="78"/>
      <s:c r="N540" s="78"/>
      <s:c r="O540" s="83"/>
      <s:c r="P540" s="84"/>
      <s:c r="Q540" s="84"/>
      <s:c r="R540" s="77" t="str">
        <s:f t="shared" si="3"/>
        <s:v/>
      </s:c>
      <s:c r="S540" s="85" t="str">
        <s:f t="shared" si="4"/>
        <s:v/>
      </s:c>
      <s:c r="T540" s="85" t="str">
        <s:f t="shared" si="5"/>
        <s:v/>
      </s:c>
      <s:c r="U540" s="85" t="str">
        <s:f>IF(OR(B540="",G540=""),"",ROUND(MAX(0,MIN(100,(G540-IF(J540="",'04_Настройки'!$B$14,J540))/(100-IF(J540="",'04_Настройки'!$B$14,J540))*100)),1))</s:f>
        <s:v/>
      </s:c>
      <s:c r="V540" s="85" t="str">
        <s:f t="shared" si="6"/>
        <s:v/>
      </s:c>
      <s:c r="W540" s="88" t="str">
        <s:f t="shared" si="7"/>
        <s:v/>
      </s:c>
      <s:c r="X540" s="85" t="str">
        <s:f>IF(B540="","",IF(W540&lt;'04_Настройки'!$B$26,"",ROUND((IF(ISBLANK(T540),0,T540*'04_Настройки'!$B$16)+IF(ISBLANK(U540),0,U540*'04_Настройки'!$B$17)+IF(ISBLANK(V540),0,V540*'04_Настройки'!$B$18)+IF(ISBLANK(M540),0,M540/5*100*'04_Настройки'!$B$19)+IF(ISBLANK(N540),0,N540/5*100*'04_Настройки'!$B$20))/(IF(ISBLANK(T540),0,'04_Настройки'!$B$16)+IF(ISBLANK(U540),0,'04_Настройки'!$B$17)+IF(ISBLANK(V540),0,'04_Настройки'!$B$18)+IF(ISBLANK(M540),0,'04_Настройки'!$B$19)+IF(ISBLANK(N540),0,'04_Настройки'!$B$20)),1)))</s:f>
        <s:v/>
      </s:c>
      <s:c r="Y540" s="77" t="str">
        <s:f>IF(B540="","",IF(ISBLANK(X540),"Недостаточно данных",IF(X540&gt;='04_Настройки'!$B$24,"Высокий",IF(X540&gt;='04_Настройки'!$B$25,"Средний","Низкий"))))</s:f>
        <s:v/>
      </s:c>
      <s:c r="Z540" s="80">
        <s:f t="shared" si="8"/>
        <s:v>530</s:v>
      </s:c>
      <s:c r="AA540" s="93" t="str">
        <s:f>IF(B540="","",IF(S540&gt;1,"Проверить и объединить дубли",IF(W540&lt;'04_Настройки'!$B$26,"Дополнить исходные данные",IF(AND(M540&lt;&gt;"",M540&lt;=2),"Проверить соответствие запросу и бизнесу",IF(AND(G540&lt;&gt;"",G540&lt;=IF(J540="",'04_Настройки'!$B$14,J540)),"Удерживать позицию и обновлять контент",IF(Y540="Высокий",IF(O540="","Создать или назначить посадочную страницу","Оптимизировать страницу и усилить содержание"),IF(Y540="Средний","Включить в контент-план","Наблюдать или отложить")))))))</s:f>
        <s:v/>
      </s:c>
    </s:row>
    <s:row r="541" ht="22.5" customHeight="1">
      <s:c r="A541" s="70" t="str">
        <s:f t="shared" si="1"/>
        <s:v/>
      </s:c>
      <s:c r="B541" s="71"/>
      <s:c r="C541" s="71"/>
      <s:c r="D541" s="71"/>
      <s:c r="E541" s="95"/>
      <s:c r="F541" s="77" t="str">
        <s:f>IF(ISBLANK(E541),"",IF(E541&gt;='04_Настройки'!$B$11,"ВЧ",IF(E541&gt;='04_Настройки'!$B$12,"СЧ","НЧ")))</s:f>
      </s:c>
      <s:c r="G541" s="78"/>
      <s:c r="H541" s="78"/>
      <s:c r="I541" s="80" t="str">
        <s:f t="shared" si="2"/>
        <s:v/>
      </s:c>
      <s:c r="J541" s="78"/>
      <s:c r="K541" s="81"/>
      <s:c r="L541" s="78"/>
      <s:c r="M541" s="78"/>
      <s:c r="N541" s="78"/>
      <s:c r="O541" s="83"/>
      <s:c r="P541" s="84"/>
      <s:c r="Q541" s="84"/>
      <s:c r="R541" s="77" t="str">
        <s:f t="shared" si="3"/>
        <s:v/>
      </s:c>
      <s:c r="S541" s="85" t="str">
        <s:f t="shared" si="4"/>
        <s:v/>
      </s:c>
      <s:c r="T541" s="85" t="str">
        <s:f t="shared" si="5"/>
        <s:v/>
      </s:c>
      <s:c r="U541" s="85" t="str">
        <s:f>IF(OR(B541="",G541=""),"",ROUND(MAX(0,MIN(100,(G541-IF(J541="",'04_Настройки'!$B$14,J541))/(100-IF(J541="",'04_Настройки'!$B$14,J541))*100)),1))</s:f>
        <s:v/>
      </s:c>
      <s:c r="V541" s="85" t="str">
        <s:f t="shared" si="6"/>
        <s:v/>
      </s:c>
      <s:c r="W541" s="88" t="str">
        <s:f t="shared" si="7"/>
        <s:v/>
      </s:c>
      <s:c r="X541" s="85" t="str">
        <s:f>IF(B541="","",IF(W541&lt;'04_Настройки'!$B$26,"",ROUND((IF(ISBLANK(T541),0,T541*'04_Настройки'!$B$16)+IF(ISBLANK(U541),0,U541*'04_Настройки'!$B$17)+IF(ISBLANK(V541),0,V541*'04_Настройки'!$B$18)+IF(ISBLANK(M541),0,M541/5*100*'04_Настройки'!$B$19)+IF(ISBLANK(N541),0,N541/5*100*'04_Настройки'!$B$20))/(IF(ISBLANK(T541),0,'04_Настройки'!$B$16)+IF(ISBLANK(U541),0,'04_Настройки'!$B$17)+IF(ISBLANK(V541),0,'04_Настройки'!$B$18)+IF(ISBLANK(M541),0,'04_Настройки'!$B$19)+IF(ISBLANK(N541),0,'04_Настройки'!$B$20)),1)))</s:f>
        <s:v/>
      </s:c>
      <s:c r="Y541" s="77" t="str">
        <s:f>IF(B541="","",IF(ISBLANK(X541),"Недостаточно данных",IF(X541&gt;='04_Настройки'!$B$24,"Высокий",IF(X541&gt;='04_Настройки'!$B$25,"Средний","Низкий"))))</s:f>
        <s:v/>
      </s:c>
      <s:c r="Z541" s="80">
        <s:f t="shared" si="8"/>
        <s:v>531</s:v>
      </s:c>
      <s:c r="AA541" s="93" t="str">
        <s:f>IF(B541="","",IF(S541&gt;1,"Проверить и объединить дубли",IF(W541&lt;'04_Настройки'!$B$26,"Дополнить исходные данные",IF(AND(M541&lt;&gt;"",M541&lt;=2),"Проверить соответствие запросу и бизнесу",IF(AND(G541&lt;&gt;"",G541&lt;=IF(J541="",'04_Настройки'!$B$14,J541)),"Удерживать позицию и обновлять контент",IF(Y541="Высокий",IF(O541="","Создать или назначить посадочную страницу","Оптимизировать страницу и усилить содержание"),IF(Y541="Средний","Включить в контент-план","Наблюдать или отложить")))))))</s:f>
        <s:v/>
      </s:c>
    </s:row>
    <s:row r="542" ht="22.5" customHeight="1">
      <s:c r="A542" s="70" t="str">
        <s:f t="shared" si="1"/>
        <s:v/>
      </s:c>
      <s:c r="B542" s="71"/>
      <s:c r="C542" s="71"/>
      <s:c r="D542" s="71"/>
      <s:c r="E542" s="95"/>
      <s:c r="F542" s="77" t="str">
        <s:f>IF(ISBLANK(E542),"",IF(E542&gt;='04_Настройки'!$B$11,"ВЧ",IF(E542&gt;='04_Настройки'!$B$12,"СЧ","НЧ")))</s:f>
      </s:c>
      <s:c r="G542" s="78"/>
      <s:c r="H542" s="78"/>
      <s:c r="I542" s="80" t="str">
        <s:f t="shared" si="2"/>
        <s:v/>
      </s:c>
      <s:c r="J542" s="78"/>
      <s:c r="K542" s="81"/>
      <s:c r="L542" s="78"/>
      <s:c r="M542" s="78"/>
      <s:c r="N542" s="78"/>
      <s:c r="O542" s="83"/>
      <s:c r="P542" s="84"/>
      <s:c r="Q542" s="84"/>
      <s:c r="R542" s="77" t="str">
        <s:f t="shared" si="3"/>
        <s:v/>
      </s:c>
      <s:c r="S542" s="85" t="str">
        <s:f t="shared" si="4"/>
        <s:v/>
      </s:c>
      <s:c r="T542" s="85" t="str">
        <s:f t="shared" si="5"/>
        <s:v/>
      </s:c>
      <s:c r="U542" s="85" t="str">
        <s:f>IF(OR(B542="",G542=""),"",ROUND(MAX(0,MIN(100,(G542-IF(J542="",'04_Настройки'!$B$14,J542))/(100-IF(J542="",'04_Настройки'!$B$14,J542))*100)),1))</s:f>
        <s:v/>
      </s:c>
      <s:c r="V542" s="85" t="str">
        <s:f t="shared" si="6"/>
        <s:v/>
      </s:c>
      <s:c r="W542" s="88" t="str">
        <s:f t="shared" si="7"/>
        <s:v/>
      </s:c>
      <s:c r="X542" s="85" t="str">
        <s:f>IF(B542="","",IF(W542&lt;'04_Настройки'!$B$26,"",ROUND((IF(ISBLANK(T542),0,T542*'04_Настройки'!$B$16)+IF(ISBLANK(U542),0,U542*'04_Настройки'!$B$17)+IF(ISBLANK(V542),0,V542*'04_Настройки'!$B$18)+IF(ISBLANK(M542),0,M542/5*100*'04_Настройки'!$B$19)+IF(ISBLANK(N542),0,N542/5*100*'04_Настройки'!$B$20))/(IF(ISBLANK(T542),0,'04_Настройки'!$B$16)+IF(ISBLANK(U542),0,'04_Настройки'!$B$17)+IF(ISBLANK(V542),0,'04_Настройки'!$B$18)+IF(ISBLANK(M542),0,'04_Настройки'!$B$19)+IF(ISBLANK(N542),0,'04_Настройки'!$B$20)),1)))</s:f>
        <s:v/>
      </s:c>
      <s:c r="Y542" s="77" t="str">
        <s:f>IF(B542="","",IF(ISBLANK(X542),"Недостаточно данных",IF(X542&gt;='04_Настройки'!$B$24,"Высокий",IF(X542&gt;='04_Настройки'!$B$25,"Средний","Низкий"))))</s:f>
        <s:v/>
      </s:c>
      <s:c r="Z542" s="80">
        <s:f t="shared" si="8"/>
        <s:v>532</s:v>
      </s:c>
      <s:c r="AA542" s="93" t="str">
        <s:f>IF(B542="","",IF(S542&gt;1,"Проверить и объединить дубли",IF(W542&lt;'04_Настройки'!$B$26,"Дополнить исходные данные",IF(AND(M542&lt;&gt;"",M542&lt;=2),"Проверить соответствие запросу и бизнесу",IF(AND(G542&lt;&gt;"",G542&lt;=IF(J542="",'04_Настройки'!$B$14,J542)),"Удерживать позицию и обновлять контент",IF(Y542="Высокий",IF(O542="","Создать или назначить посадочную страницу","Оптимизировать страницу и усилить содержание"),IF(Y542="Средний","Включить в контент-план","Наблюдать или отложить")))))))</s:f>
        <s:v/>
      </s:c>
    </s:row>
    <s:row r="543" ht="22.5" customHeight="1">
      <s:c r="A543" s="70" t="str">
        <s:f t="shared" si="1"/>
        <s:v/>
      </s:c>
      <s:c r="B543" s="71"/>
      <s:c r="C543" s="71"/>
      <s:c r="D543" s="71"/>
      <s:c r="E543" s="95"/>
      <s:c r="F543" s="77" t="str">
        <s:f>IF(ISBLANK(E543),"",IF(E543&gt;='04_Настройки'!$B$11,"ВЧ",IF(E543&gt;='04_Настройки'!$B$12,"СЧ","НЧ")))</s:f>
      </s:c>
      <s:c r="G543" s="78"/>
      <s:c r="H543" s="78"/>
      <s:c r="I543" s="80" t="str">
        <s:f t="shared" si="2"/>
        <s:v/>
      </s:c>
      <s:c r="J543" s="78"/>
      <s:c r="K543" s="81"/>
      <s:c r="L543" s="78"/>
      <s:c r="M543" s="78"/>
      <s:c r="N543" s="78"/>
      <s:c r="O543" s="83"/>
      <s:c r="P543" s="84"/>
      <s:c r="Q543" s="84"/>
      <s:c r="R543" s="77" t="str">
        <s:f t="shared" si="3"/>
        <s:v/>
      </s:c>
      <s:c r="S543" s="85" t="str">
        <s:f t="shared" si="4"/>
        <s:v/>
      </s:c>
      <s:c r="T543" s="85" t="str">
        <s:f t="shared" si="5"/>
        <s:v/>
      </s:c>
      <s:c r="U543" s="85" t="str">
        <s:f>IF(OR(B543="",G543=""),"",ROUND(MAX(0,MIN(100,(G543-IF(J543="",'04_Настройки'!$B$14,J543))/(100-IF(J543="",'04_Настройки'!$B$14,J543))*100)),1))</s:f>
        <s:v/>
      </s:c>
      <s:c r="V543" s="85" t="str">
        <s:f t="shared" si="6"/>
        <s:v/>
      </s:c>
      <s:c r="W543" s="88" t="str">
        <s:f t="shared" si="7"/>
        <s:v/>
      </s:c>
      <s:c r="X543" s="85" t="str">
        <s:f>IF(B543="","",IF(W543&lt;'04_Настройки'!$B$26,"",ROUND((IF(ISBLANK(T543),0,T543*'04_Настройки'!$B$16)+IF(ISBLANK(U543),0,U543*'04_Настройки'!$B$17)+IF(ISBLANK(V543),0,V543*'04_Настройки'!$B$18)+IF(ISBLANK(M543),0,M543/5*100*'04_Настройки'!$B$19)+IF(ISBLANK(N543),0,N543/5*100*'04_Настройки'!$B$20))/(IF(ISBLANK(T543),0,'04_Настройки'!$B$16)+IF(ISBLANK(U543),0,'04_Настройки'!$B$17)+IF(ISBLANK(V543),0,'04_Настройки'!$B$18)+IF(ISBLANK(M543),0,'04_Настройки'!$B$19)+IF(ISBLANK(N543),0,'04_Настройки'!$B$20)),1)))</s:f>
        <s:v/>
      </s:c>
      <s:c r="Y543" s="77" t="str">
        <s:f>IF(B543="","",IF(ISBLANK(X543),"Недостаточно данных",IF(X543&gt;='04_Настройки'!$B$24,"Высокий",IF(X543&gt;='04_Настройки'!$B$25,"Средний","Низкий"))))</s:f>
        <s:v/>
      </s:c>
      <s:c r="Z543" s="80">
        <s:f t="shared" si="8"/>
        <s:v>533</s:v>
      </s:c>
      <s:c r="AA543" s="93" t="str">
        <s:f>IF(B543="","",IF(S543&gt;1,"Проверить и объединить дубли",IF(W543&lt;'04_Настройки'!$B$26,"Дополнить исходные данные",IF(AND(M543&lt;&gt;"",M543&lt;=2),"Проверить соответствие запросу и бизнесу",IF(AND(G543&lt;&gt;"",G543&lt;=IF(J543="",'04_Настройки'!$B$14,J543)),"Удерживать позицию и обновлять контент",IF(Y543="Высокий",IF(O543="","Создать или назначить посадочную страницу","Оптимизировать страницу и усилить содержание"),IF(Y543="Средний","Включить в контент-план","Наблюдать или отложить")))))))</s:f>
        <s:v/>
      </s:c>
    </s:row>
    <s:row r="544" ht="22.5" customHeight="1">
      <s:c r="A544" s="70" t="str">
        <s:f t="shared" si="1"/>
        <s:v/>
      </s:c>
      <s:c r="B544" s="71"/>
      <s:c r="C544" s="71"/>
      <s:c r="D544" s="71"/>
      <s:c r="E544" s="95"/>
      <s:c r="F544" s="77" t="str">
        <s:f>IF(ISBLANK(E544),"",IF(E544&gt;='04_Настройки'!$B$11,"ВЧ",IF(E544&gt;='04_Настройки'!$B$12,"СЧ","НЧ")))</s:f>
      </s:c>
      <s:c r="G544" s="78"/>
      <s:c r="H544" s="78"/>
      <s:c r="I544" s="80" t="str">
        <s:f t="shared" si="2"/>
        <s:v/>
      </s:c>
      <s:c r="J544" s="78"/>
      <s:c r="K544" s="81"/>
      <s:c r="L544" s="78"/>
      <s:c r="M544" s="78"/>
      <s:c r="N544" s="78"/>
      <s:c r="O544" s="83"/>
      <s:c r="P544" s="84"/>
      <s:c r="Q544" s="84"/>
      <s:c r="R544" s="77" t="str">
        <s:f t="shared" si="3"/>
        <s:v/>
      </s:c>
      <s:c r="S544" s="85" t="str">
        <s:f t="shared" si="4"/>
        <s:v/>
      </s:c>
      <s:c r="T544" s="85" t="str">
        <s:f t="shared" si="5"/>
        <s:v/>
      </s:c>
      <s:c r="U544" s="85" t="str">
        <s:f>IF(OR(B544="",G544=""),"",ROUND(MAX(0,MIN(100,(G544-IF(J544="",'04_Настройки'!$B$14,J544))/(100-IF(J544="",'04_Настройки'!$B$14,J544))*100)),1))</s:f>
        <s:v/>
      </s:c>
      <s:c r="V544" s="85" t="str">
        <s:f t="shared" si="6"/>
        <s:v/>
      </s:c>
      <s:c r="W544" s="88" t="str">
        <s:f t="shared" si="7"/>
        <s:v/>
      </s:c>
      <s:c r="X544" s="85" t="str">
        <s:f>IF(B544="","",IF(W544&lt;'04_Настройки'!$B$26,"",ROUND((IF(ISBLANK(T544),0,T544*'04_Настройки'!$B$16)+IF(ISBLANK(U544),0,U544*'04_Настройки'!$B$17)+IF(ISBLANK(V544),0,V544*'04_Настройки'!$B$18)+IF(ISBLANK(M544),0,M544/5*100*'04_Настройки'!$B$19)+IF(ISBLANK(N544),0,N544/5*100*'04_Настройки'!$B$20))/(IF(ISBLANK(T544),0,'04_Настройки'!$B$16)+IF(ISBLANK(U544),0,'04_Настройки'!$B$17)+IF(ISBLANK(V544),0,'04_Настройки'!$B$18)+IF(ISBLANK(M544),0,'04_Настройки'!$B$19)+IF(ISBLANK(N544),0,'04_Настройки'!$B$20)),1)))</s:f>
        <s:v/>
      </s:c>
      <s:c r="Y544" s="77" t="str">
        <s:f>IF(B544="","",IF(ISBLANK(X544),"Недостаточно данных",IF(X544&gt;='04_Настройки'!$B$24,"Высокий",IF(X544&gt;='04_Настройки'!$B$25,"Средний","Низкий"))))</s:f>
        <s:v/>
      </s:c>
      <s:c r="Z544" s="80">
        <s:f t="shared" si="8"/>
        <s:v>534</s:v>
      </s:c>
      <s:c r="AA544" s="93" t="str">
        <s:f>IF(B544="","",IF(S544&gt;1,"Проверить и объединить дубли",IF(W544&lt;'04_Настройки'!$B$26,"Дополнить исходные данные",IF(AND(M544&lt;&gt;"",M544&lt;=2),"Проверить соответствие запросу и бизнесу",IF(AND(G544&lt;&gt;"",G544&lt;=IF(J544="",'04_Настройки'!$B$14,J544)),"Удерживать позицию и обновлять контент",IF(Y544="Высокий",IF(O544="","Создать или назначить посадочную страницу","Оптимизировать страницу и усилить содержание"),IF(Y544="Средний","Включить в контент-план","Наблюдать или отложить")))))))</s:f>
        <s:v/>
      </s:c>
    </s:row>
    <s:row r="545" ht="22.5" customHeight="1">
      <s:c r="A545" s="70" t="str">
        <s:f t="shared" si="1"/>
        <s:v/>
      </s:c>
      <s:c r="B545" s="71"/>
      <s:c r="C545" s="71"/>
      <s:c r="D545" s="71"/>
      <s:c r="E545" s="95"/>
      <s:c r="F545" s="77" t="str">
        <s:f>IF(ISBLANK(E545),"",IF(E545&gt;='04_Настройки'!$B$11,"ВЧ",IF(E545&gt;='04_Настройки'!$B$12,"СЧ","НЧ")))</s:f>
      </s:c>
      <s:c r="G545" s="78"/>
      <s:c r="H545" s="78"/>
      <s:c r="I545" s="80" t="str">
        <s:f t="shared" si="2"/>
        <s:v/>
      </s:c>
      <s:c r="J545" s="78"/>
      <s:c r="K545" s="81"/>
      <s:c r="L545" s="78"/>
      <s:c r="M545" s="78"/>
      <s:c r="N545" s="78"/>
      <s:c r="O545" s="83"/>
      <s:c r="P545" s="84"/>
      <s:c r="Q545" s="84"/>
      <s:c r="R545" s="77" t="str">
        <s:f t="shared" si="3"/>
        <s:v/>
      </s:c>
      <s:c r="S545" s="85" t="str">
        <s:f t="shared" si="4"/>
        <s:v/>
      </s:c>
      <s:c r="T545" s="85" t="str">
        <s:f t="shared" si="5"/>
        <s:v/>
      </s:c>
      <s:c r="U545" s="85" t="str">
        <s:f>IF(OR(B545="",G545=""),"",ROUND(MAX(0,MIN(100,(G545-IF(J545="",'04_Настройки'!$B$14,J545))/(100-IF(J545="",'04_Настройки'!$B$14,J545))*100)),1))</s:f>
        <s:v/>
      </s:c>
      <s:c r="V545" s="85" t="str">
        <s:f t="shared" si="6"/>
        <s:v/>
      </s:c>
      <s:c r="W545" s="88" t="str">
        <s:f t="shared" si="7"/>
        <s:v/>
      </s:c>
      <s:c r="X545" s="85" t="str">
        <s:f>IF(B545="","",IF(W545&lt;'04_Настройки'!$B$26,"",ROUND((IF(ISBLANK(T545),0,T545*'04_Настройки'!$B$16)+IF(ISBLANK(U545),0,U545*'04_Настройки'!$B$17)+IF(ISBLANK(V545),0,V545*'04_Настройки'!$B$18)+IF(ISBLANK(M545),0,M545/5*100*'04_Настройки'!$B$19)+IF(ISBLANK(N545),0,N545/5*100*'04_Настройки'!$B$20))/(IF(ISBLANK(T545),0,'04_Настройки'!$B$16)+IF(ISBLANK(U545),0,'04_Настройки'!$B$17)+IF(ISBLANK(V545),0,'04_Настройки'!$B$18)+IF(ISBLANK(M545),0,'04_Настройки'!$B$19)+IF(ISBLANK(N545),0,'04_Настройки'!$B$20)),1)))</s:f>
        <s:v/>
      </s:c>
      <s:c r="Y545" s="77" t="str">
        <s:f>IF(B545="","",IF(ISBLANK(X545),"Недостаточно данных",IF(X545&gt;='04_Настройки'!$B$24,"Высокий",IF(X545&gt;='04_Настройки'!$B$25,"Средний","Низкий"))))</s:f>
        <s:v/>
      </s:c>
      <s:c r="Z545" s="80">
        <s:f t="shared" si="8"/>
        <s:v>535</s:v>
      </s:c>
      <s:c r="AA545" s="93" t="str">
        <s:f>IF(B545="","",IF(S545&gt;1,"Проверить и объединить дубли",IF(W545&lt;'04_Настройки'!$B$26,"Дополнить исходные данные",IF(AND(M545&lt;&gt;"",M545&lt;=2),"Проверить соответствие запросу и бизнесу",IF(AND(G545&lt;&gt;"",G545&lt;=IF(J545="",'04_Настройки'!$B$14,J545)),"Удерживать позицию и обновлять контент",IF(Y545="Высокий",IF(O545="","Создать или назначить посадочную страницу","Оптимизировать страницу и усилить содержание"),IF(Y545="Средний","Включить в контент-план","Наблюдать или отложить")))))))</s:f>
        <s:v/>
      </s:c>
    </s:row>
    <s:row r="546" ht="22.5" customHeight="1">
      <s:c r="A546" s="70" t="str">
        <s:f t="shared" si="1"/>
        <s:v/>
      </s:c>
      <s:c r="B546" s="71"/>
      <s:c r="C546" s="71"/>
      <s:c r="D546" s="71"/>
      <s:c r="E546" s="95"/>
      <s:c r="F546" s="77" t="str">
        <s:f>IF(ISBLANK(E546),"",IF(E546&gt;='04_Настройки'!$B$11,"ВЧ",IF(E546&gt;='04_Настройки'!$B$12,"СЧ","НЧ")))</s:f>
      </s:c>
      <s:c r="G546" s="78"/>
      <s:c r="H546" s="78"/>
      <s:c r="I546" s="80" t="str">
        <s:f t="shared" si="2"/>
        <s:v/>
      </s:c>
      <s:c r="J546" s="78"/>
      <s:c r="K546" s="81"/>
      <s:c r="L546" s="78"/>
      <s:c r="M546" s="78"/>
      <s:c r="N546" s="78"/>
      <s:c r="O546" s="83"/>
      <s:c r="P546" s="84"/>
      <s:c r="Q546" s="84"/>
      <s:c r="R546" s="77" t="str">
        <s:f t="shared" si="3"/>
        <s:v/>
      </s:c>
      <s:c r="S546" s="85" t="str">
        <s:f t="shared" si="4"/>
        <s:v/>
      </s:c>
      <s:c r="T546" s="85" t="str">
        <s:f t="shared" si="5"/>
        <s:v/>
      </s:c>
      <s:c r="U546" s="85" t="str">
        <s:f>IF(OR(B546="",G546=""),"",ROUND(MAX(0,MIN(100,(G546-IF(J546="",'04_Настройки'!$B$14,J546))/(100-IF(J546="",'04_Настройки'!$B$14,J546))*100)),1))</s:f>
        <s:v/>
      </s:c>
      <s:c r="V546" s="85" t="str">
        <s:f t="shared" si="6"/>
        <s:v/>
      </s:c>
      <s:c r="W546" s="88" t="str">
        <s:f t="shared" si="7"/>
        <s:v/>
      </s:c>
      <s:c r="X546" s="85" t="str">
        <s:f>IF(B546="","",IF(W546&lt;'04_Настройки'!$B$26,"",ROUND((IF(ISBLANK(T546),0,T546*'04_Настройки'!$B$16)+IF(ISBLANK(U546),0,U546*'04_Настройки'!$B$17)+IF(ISBLANK(V546),0,V546*'04_Настройки'!$B$18)+IF(ISBLANK(M546),0,M546/5*100*'04_Настройки'!$B$19)+IF(ISBLANK(N546),0,N546/5*100*'04_Настройки'!$B$20))/(IF(ISBLANK(T546),0,'04_Настройки'!$B$16)+IF(ISBLANK(U546),0,'04_Настройки'!$B$17)+IF(ISBLANK(V546),0,'04_Настройки'!$B$18)+IF(ISBLANK(M546),0,'04_Настройки'!$B$19)+IF(ISBLANK(N546),0,'04_Настройки'!$B$20)),1)))</s:f>
        <s:v/>
      </s:c>
      <s:c r="Y546" s="77" t="str">
        <s:f>IF(B546="","",IF(ISBLANK(X546),"Недостаточно данных",IF(X546&gt;='04_Настройки'!$B$24,"Высокий",IF(X546&gt;='04_Настройки'!$B$25,"Средний","Низкий"))))</s:f>
        <s:v/>
      </s:c>
      <s:c r="Z546" s="80">
        <s:f t="shared" si="8"/>
        <s:v>536</s:v>
      </s:c>
      <s:c r="AA546" s="93" t="str">
        <s:f>IF(B546="","",IF(S546&gt;1,"Проверить и объединить дубли",IF(W546&lt;'04_Настройки'!$B$26,"Дополнить исходные данные",IF(AND(M546&lt;&gt;"",M546&lt;=2),"Проверить соответствие запросу и бизнесу",IF(AND(G546&lt;&gt;"",G546&lt;=IF(J546="",'04_Настройки'!$B$14,J546)),"Удерживать позицию и обновлять контент",IF(Y546="Высокий",IF(O546="","Создать или назначить посадочную страницу","Оптимизировать страницу и усилить содержание"),IF(Y546="Средний","Включить в контент-план","Наблюдать или отложить")))))))</s:f>
        <s:v/>
      </s:c>
    </s:row>
    <s:row r="547" ht="22.5" customHeight="1">
      <s:c r="A547" s="70" t="str">
        <s:f t="shared" si="1"/>
        <s:v/>
      </s:c>
      <s:c r="B547" s="71"/>
      <s:c r="C547" s="71"/>
      <s:c r="D547" s="71"/>
      <s:c r="E547" s="95"/>
      <s:c r="F547" s="77" t="str">
        <s:f>IF(ISBLANK(E547),"",IF(E547&gt;='04_Настройки'!$B$11,"ВЧ",IF(E547&gt;='04_Настройки'!$B$12,"СЧ","НЧ")))</s:f>
      </s:c>
      <s:c r="G547" s="78"/>
      <s:c r="H547" s="78"/>
      <s:c r="I547" s="80" t="str">
        <s:f t="shared" si="2"/>
        <s:v/>
      </s:c>
      <s:c r="J547" s="78"/>
      <s:c r="K547" s="81"/>
      <s:c r="L547" s="78"/>
      <s:c r="M547" s="78"/>
      <s:c r="N547" s="78"/>
      <s:c r="O547" s="83"/>
      <s:c r="P547" s="84"/>
      <s:c r="Q547" s="84"/>
      <s:c r="R547" s="77" t="str">
        <s:f t="shared" si="3"/>
        <s:v/>
      </s:c>
      <s:c r="S547" s="85" t="str">
        <s:f t="shared" si="4"/>
        <s:v/>
      </s:c>
      <s:c r="T547" s="85" t="str">
        <s:f t="shared" si="5"/>
        <s:v/>
      </s:c>
      <s:c r="U547" s="85" t="str">
        <s:f>IF(OR(B547="",G547=""),"",ROUND(MAX(0,MIN(100,(G547-IF(J547="",'04_Настройки'!$B$14,J547))/(100-IF(J547="",'04_Настройки'!$B$14,J547))*100)),1))</s:f>
        <s:v/>
      </s:c>
      <s:c r="V547" s="85" t="str">
        <s:f t="shared" si="6"/>
        <s:v/>
      </s:c>
      <s:c r="W547" s="88" t="str">
        <s:f t="shared" si="7"/>
        <s:v/>
      </s:c>
      <s:c r="X547" s="85" t="str">
        <s:f>IF(B547="","",IF(W547&lt;'04_Настройки'!$B$26,"",ROUND((IF(ISBLANK(T547),0,T547*'04_Настройки'!$B$16)+IF(ISBLANK(U547),0,U547*'04_Настройки'!$B$17)+IF(ISBLANK(V547),0,V547*'04_Настройки'!$B$18)+IF(ISBLANK(M547),0,M547/5*100*'04_Настройки'!$B$19)+IF(ISBLANK(N547),0,N547/5*100*'04_Настройки'!$B$20))/(IF(ISBLANK(T547),0,'04_Настройки'!$B$16)+IF(ISBLANK(U547),0,'04_Настройки'!$B$17)+IF(ISBLANK(V547),0,'04_Настройки'!$B$18)+IF(ISBLANK(M547),0,'04_Настройки'!$B$19)+IF(ISBLANK(N547),0,'04_Настройки'!$B$20)),1)))</s:f>
        <s:v/>
      </s:c>
      <s:c r="Y547" s="77" t="str">
        <s:f>IF(B547="","",IF(ISBLANK(X547),"Недостаточно данных",IF(X547&gt;='04_Настройки'!$B$24,"Высокий",IF(X547&gt;='04_Настройки'!$B$25,"Средний","Низкий"))))</s:f>
        <s:v/>
      </s:c>
      <s:c r="Z547" s="80">
        <s:f t="shared" si="8"/>
        <s:v>537</s:v>
      </s:c>
      <s:c r="AA547" s="93" t="str">
        <s:f>IF(B547="","",IF(S547&gt;1,"Проверить и объединить дубли",IF(W547&lt;'04_Настройки'!$B$26,"Дополнить исходные данные",IF(AND(M547&lt;&gt;"",M547&lt;=2),"Проверить соответствие запросу и бизнесу",IF(AND(G547&lt;&gt;"",G547&lt;=IF(J547="",'04_Настройки'!$B$14,J547)),"Удерживать позицию и обновлять контент",IF(Y547="Высокий",IF(O547="","Создать или назначить посадочную страницу","Оптимизировать страницу и усилить содержание"),IF(Y547="Средний","Включить в контент-план","Наблюдать или отложить")))))))</s:f>
        <s:v/>
      </s:c>
    </s:row>
    <s:row r="548" ht="22.5" customHeight="1">
      <s:c r="A548" s="70" t="str">
        <s:f t="shared" si="1"/>
        <s:v/>
      </s:c>
      <s:c r="B548" s="71"/>
      <s:c r="C548" s="71"/>
      <s:c r="D548" s="71"/>
      <s:c r="E548" s="95"/>
      <s:c r="F548" s="77" t="str">
        <s:f>IF(ISBLANK(E548),"",IF(E548&gt;='04_Настройки'!$B$11,"ВЧ",IF(E548&gt;='04_Настройки'!$B$12,"СЧ","НЧ")))</s:f>
      </s:c>
      <s:c r="G548" s="78"/>
      <s:c r="H548" s="78"/>
      <s:c r="I548" s="80" t="str">
        <s:f t="shared" si="2"/>
        <s:v/>
      </s:c>
      <s:c r="J548" s="78"/>
      <s:c r="K548" s="81"/>
      <s:c r="L548" s="78"/>
      <s:c r="M548" s="78"/>
      <s:c r="N548" s="78"/>
      <s:c r="O548" s="83"/>
      <s:c r="P548" s="84"/>
      <s:c r="Q548" s="84"/>
      <s:c r="R548" s="77" t="str">
        <s:f t="shared" si="3"/>
        <s:v/>
      </s:c>
      <s:c r="S548" s="85" t="str">
        <s:f t="shared" si="4"/>
        <s:v/>
      </s:c>
      <s:c r="T548" s="85" t="str">
        <s:f t="shared" si="5"/>
        <s:v/>
      </s:c>
      <s:c r="U548" s="85" t="str">
        <s:f>IF(OR(B548="",G548=""),"",ROUND(MAX(0,MIN(100,(G548-IF(J548="",'04_Настройки'!$B$14,J548))/(100-IF(J548="",'04_Настройки'!$B$14,J548))*100)),1))</s:f>
        <s:v/>
      </s:c>
      <s:c r="V548" s="85" t="str">
        <s:f t="shared" si="6"/>
        <s:v/>
      </s:c>
      <s:c r="W548" s="88" t="str">
        <s:f t="shared" si="7"/>
        <s:v/>
      </s:c>
      <s:c r="X548" s="85" t="str">
        <s:f>IF(B548="","",IF(W548&lt;'04_Настройки'!$B$26,"",ROUND((IF(ISBLANK(T548),0,T548*'04_Настройки'!$B$16)+IF(ISBLANK(U548),0,U548*'04_Настройки'!$B$17)+IF(ISBLANK(V548),0,V548*'04_Настройки'!$B$18)+IF(ISBLANK(M548),0,M548/5*100*'04_Настройки'!$B$19)+IF(ISBLANK(N548),0,N548/5*100*'04_Настройки'!$B$20))/(IF(ISBLANK(T548),0,'04_Настройки'!$B$16)+IF(ISBLANK(U548),0,'04_Настройки'!$B$17)+IF(ISBLANK(V548),0,'04_Настройки'!$B$18)+IF(ISBLANK(M548),0,'04_Настройки'!$B$19)+IF(ISBLANK(N548),0,'04_Настройки'!$B$20)),1)))</s:f>
        <s:v/>
      </s:c>
      <s:c r="Y548" s="77" t="str">
        <s:f>IF(B548="","",IF(ISBLANK(X548),"Недостаточно данных",IF(X548&gt;='04_Настройки'!$B$24,"Высокий",IF(X548&gt;='04_Настройки'!$B$25,"Средний","Низкий"))))</s:f>
        <s:v/>
      </s:c>
      <s:c r="Z548" s="80">
        <s:f t="shared" si="8"/>
        <s:v>538</s:v>
      </s:c>
      <s:c r="AA548" s="93" t="str">
        <s:f>IF(B548="","",IF(S548&gt;1,"Проверить и объединить дубли",IF(W548&lt;'04_Настройки'!$B$26,"Дополнить исходные данные",IF(AND(M548&lt;&gt;"",M548&lt;=2),"Проверить соответствие запросу и бизнесу",IF(AND(G548&lt;&gt;"",G548&lt;=IF(J548="",'04_Настройки'!$B$14,J548)),"Удерживать позицию и обновлять контент",IF(Y548="Высокий",IF(O548="","Создать или назначить посадочную страницу","Оптимизировать страницу и усилить содержание"),IF(Y548="Средний","Включить в контент-план","Наблюдать или отложить")))))))</s:f>
        <s:v/>
      </s:c>
    </s:row>
    <s:row r="549" ht="22.5" customHeight="1">
      <s:c r="A549" s="70" t="str">
        <s:f t="shared" si="1"/>
        <s:v/>
      </s:c>
      <s:c r="B549" s="71"/>
      <s:c r="C549" s="71"/>
      <s:c r="D549" s="71"/>
      <s:c r="E549" s="95"/>
      <s:c r="F549" s="77" t="str">
        <s:f>IF(ISBLANK(E549),"",IF(E549&gt;='04_Настройки'!$B$11,"ВЧ",IF(E549&gt;='04_Настройки'!$B$12,"СЧ","НЧ")))</s:f>
      </s:c>
      <s:c r="G549" s="78"/>
      <s:c r="H549" s="78"/>
      <s:c r="I549" s="80" t="str">
        <s:f t="shared" si="2"/>
        <s:v/>
      </s:c>
      <s:c r="J549" s="78"/>
      <s:c r="K549" s="81"/>
      <s:c r="L549" s="78"/>
      <s:c r="M549" s="78"/>
      <s:c r="N549" s="78"/>
      <s:c r="O549" s="83"/>
      <s:c r="P549" s="84"/>
      <s:c r="Q549" s="84"/>
      <s:c r="R549" s="77" t="str">
        <s:f t="shared" si="3"/>
        <s:v/>
      </s:c>
      <s:c r="S549" s="85" t="str">
        <s:f t="shared" si="4"/>
        <s:v/>
      </s:c>
      <s:c r="T549" s="85" t="str">
        <s:f t="shared" si="5"/>
        <s:v/>
      </s:c>
      <s:c r="U549" s="85" t="str">
        <s:f>IF(OR(B549="",G549=""),"",ROUND(MAX(0,MIN(100,(G549-IF(J549="",'04_Настройки'!$B$14,J549))/(100-IF(J549="",'04_Настройки'!$B$14,J549))*100)),1))</s:f>
        <s:v/>
      </s:c>
      <s:c r="V549" s="85" t="str">
        <s:f t="shared" si="6"/>
        <s:v/>
      </s:c>
      <s:c r="W549" s="88" t="str">
        <s:f t="shared" si="7"/>
        <s:v/>
      </s:c>
      <s:c r="X549" s="85" t="str">
        <s:f>IF(B549="","",IF(W549&lt;'04_Настройки'!$B$26,"",ROUND((IF(ISBLANK(T549),0,T549*'04_Настройки'!$B$16)+IF(ISBLANK(U549),0,U549*'04_Настройки'!$B$17)+IF(ISBLANK(V549),0,V549*'04_Настройки'!$B$18)+IF(ISBLANK(M549),0,M549/5*100*'04_Настройки'!$B$19)+IF(ISBLANK(N549),0,N549/5*100*'04_Настройки'!$B$20))/(IF(ISBLANK(T549),0,'04_Настройки'!$B$16)+IF(ISBLANK(U549),0,'04_Настройки'!$B$17)+IF(ISBLANK(V549),0,'04_Настройки'!$B$18)+IF(ISBLANK(M549),0,'04_Настройки'!$B$19)+IF(ISBLANK(N549),0,'04_Настройки'!$B$20)),1)))</s:f>
        <s:v/>
      </s:c>
      <s:c r="Y549" s="77" t="str">
        <s:f>IF(B549="","",IF(ISBLANK(X549),"Недостаточно данных",IF(X549&gt;='04_Настройки'!$B$24,"Высокий",IF(X549&gt;='04_Настройки'!$B$25,"Средний","Низкий"))))</s:f>
        <s:v/>
      </s:c>
      <s:c r="Z549" s="80">
        <s:f t="shared" si="8"/>
        <s:v>539</s:v>
      </s:c>
      <s:c r="AA549" s="93" t="str">
        <s:f>IF(B549="","",IF(S549&gt;1,"Проверить и объединить дубли",IF(W549&lt;'04_Настройки'!$B$26,"Дополнить исходные данные",IF(AND(M549&lt;&gt;"",M549&lt;=2),"Проверить соответствие запросу и бизнесу",IF(AND(G549&lt;&gt;"",G549&lt;=IF(J549="",'04_Настройки'!$B$14,J549)),"Удерживать позицию и обновлять контент",IF(Y549="Высокий",IF(O549="","Создать или назначить посадочную страницу","Оптимизировать страницу и усилить содержание"),IF(Y549="Средний","Включить в контент-план","Наблюдать или отложить")))))))</s:f>
        <s:v/>
      </s:c>
    </s:row>
    <s:row r="550" ht="22.5" customHeight="1">
      <s:c r="A550" s="70" t="str">
        <s:f t="shared" si="1"/>
        <s:v/>
      </s:c>
      <s:c r="B550" s="71"/>
      <s:c r="C550" s="71"/>
      <s:c r="D550" s="71"/>
      <s:c r="E550" s="95"/>
      <s:c r="F550" s="77" t="str">
        <s:f>IF(ISBLANK(E550),"",IF(E550&gt;='04_Настройки'!$B$11,"ВЧ",IF(E550&gt;='04_Настройки'!$B$12,"СЧ","НЧ")))</s:f>
      </s:c>
      <s:c r="G550" s="78"/>
      <s:c r="H550" s="78"/>
      <s:c r="I550" s="80" t="str">
        <s:f t="shared" si="2"/>
        <s:v/>
      </s:c>
      <s:c r="J550" s="78"/>
      <s:c r="K550" s="81"/>
      <s:c r="L550" s="78"/>
      <s:c r="M550" s="78"/>
      <s:c r="N550" s="78"/>
      <s:c r="O550" s="83"/>
      <s:c r="P550" s="84"/>
      <s:c r="Q550" s="84"/>
      <s:c r="R550" s="77" t="str">
        <s:f t="shared" si="3"/>
        <s:v/>
      </s:c>
      <s:c r="S550" s="85" t="str">
        <s:f t="shared" si="4"/>
        <s:v/>
      </s:c>
      <s:c r="T550" s="85" t="str">
        <s:f t="shared" si="5"/>
        <s:v/>
      </s:c>
      <s:c r="U550" s="85" t="str">
        <s:f>IF(OR(B550="",G550=""),"",ROUND(MAX(0,MIN(100,(G550-IF(J550="",'04_Настройки'!$B$14,J550))/(100-IF(J550="",'04_Настройки'!$B$14,J550))*100)),1))</s:f>
        <s:v/>
      </s:c>
      <s:c r="V550" s="85" t="str">
        <s:f t="shared" si="6"/>
        <s:v/>
      </s:c>
      <s:c r="W550" s="88" t="str">
        <s:f t="shared" si="7"/>
        <s:v/>
      </s:c>
      <s:c r="X550" s="85" t="str">
        <s:f>IF(B550="","",IF(W550&lt;'04_Настройки'!$B$26,"",ROUND((IF(ISBLANK(T550),0,T550*'04_Настройки'!$B$16)+IF(ISBLANK(U550),0,U550*'04_Настройки'!$B$17)+IF(ISBLANK(V550),0,V550*'04_Настройки'!$B$18)+IF(ISBLANK(M550),0,M550/5*100*'04_Настройки'!$B$19)+IF(ISBLANK(N550),0,N550/5*100*'04_Настройки'!$B$20))/(IF(ISBLANK(T550),0,'04_Настройки'!$B$16)+IF(ISBLANK(U550),0,'04_Настройки'!$B$17)+IF(ISBLANK(V550),0,'04_Настройки'!$B$18)+IF(ISBLANK(M550),0,'04_Настройки'!$B$19)+IF(ISBLANK(N550),0,'04_Настройки'!$B$20)),1)))</s:f>
        <s:v/>
      </s:c>
      <s:c r="Y550" s="77" t="str">
        <s:f>IF(B550="","",IF(ISBLANK(X550),"Недостаточно данных",IF(X550&gt;='04_Настройки'!$B$24,"Высокий",IF(X550&gt;='04_Настройки'!$B$25,"Средний","Низкий"))))</s:f>
        <s:v/>
      </s:c>
      <s:c r="Z550" s="80">
        <s:f t="shared" si="8"/>
        <s:v>540</s:v>
      </s:c>
      <s:c r="AA550" s="93" t="str">
        <s:f>IF(B550="","",IF(S550&gt;1,"Проверить и объединить дубли",IF(W550&lt;'04_Настройки'!$B$26,"Дополнить исходные данные",IF(AND(M550&lt;&gt;"",M550&lt;=2),"Проверить соответствие запросу и бизнесу",IF(AND(G550&lt;&gt;"",G550&lt;=IF(J550="",'04_Настройки'!$B$14,J550)),"Удерживать позицию и обновлять контент",IF(Y550="Высокий",IF(O550="","Создать или назначить посадочную страницу","Оптимизировать страницу и усилить содержание"),IF(Y550="Средний","Включить в контент-план","Наблюдать или отложить")))))))</s:f>
        <s:v/>
      </s:c>
    </s:row>
    <s:row r="551" ht="22.5" customHeight="1">
      <s:c r="A551" s="70" t="str">
        <s:f t="shared" si="1"/>
        <s:v/>
      </s:c>
      <s:c r="B551" s="71"/>
      <s:c r="C551" s="71"/>
      <s:c r="D551" s="71"/>
      <s:c r="E551" s="95"/>
      <s:c r="F551" s="77" t="str">
        <s:f>IF(ISBLANK(E551),"",IF(E551&gt;='04_Настройки'!$B$11,"ВЧ",IF(E551&gt;='04_Настройки'!$B$12,"СЧ","НЧ")))</s:f>
      </s:c>
      <s:c r="G551" s="78"/>
      <s:c r="H551" s="78"/>
      <s:c r="I551" s="80" t="str">
        <s:f t="shared" si="2"/>
        <s:v/>
      </s:c>
      <s:c r="J551" s="78"/>
      <s:c r="K551" s="81"/>
      <s:c r="L551" s="78"/>
      <s:c r="M551" s="78"/>
      <s:c r="N551" s="78"/>
      <s:c r="O551" s="83"/>
      <s:c r="P551" s="84"/>
      <s:c r="Q551" s="84"/>
      <s:c r="R551" s="77" t="str">
        <s:f t="shared" si="3"/>
        <s:v/>
      </s:c>
      <s:c r="S551" s="85" t="str">
        <s:f t="shared" si="4"/>
        <s:v/>
      </s:c>
      <s:c r="T551" s="85" t="str">
        <s:f t="shared" si="5"/>
        <s:v/>
      </s:c>
      <s:c r="U551" s="85" t="str">
        <s:f>IF(OR(B551="",G551=""),"",ROUND(MAX(0,MIN(100,(G551-IF(J551="",'04_Настройки'!$B$14,J551))/(100-IF(J551="",'04_Настройки'!$B$14,J551))*100)),1))</s:f>
        <s:v/>
      </s:c>
      <s:c r="V551" s="85" t="str">
        <s:f t="shared" si="6"/>
        <s:v/>
      </s:c>
      <s:c r="W551" s="88" t="str">
        <s:f t="shared" si="7"/>
        <s:v/>
      </s:c>
      <s:c r="X551" s="85" t="str">
        <s:f>IF(B551="","",IF(W551&lt;'04_Настройки'!$B$26,"",ROUND((IF(ISBLANK(T551),0,T551*'04_Настройки'!$B$16)+IF(ISBLANK(U551),0,U551*'04_Настройки'!$B$17)+IF(ISBLANK(V551),0,V551*'04_Настройки'!$B$18)+IF(ISBLANK(M551),0,M551/5*100*'04_Настройки'!$B$19)+IF(ISBLANK(N551),0,N551/5*100*'04_Настройки'!$B$20))/(IF(ISBLANK(T551),0,'04_Настройки'!$B$16)+IF(ISBLANK(U551),0,'04_Настройки'!$B$17)+IF(ISBLANK(V551),0,'04_Настройки'!$B$18)+IF(ISBLANK(M551),0,'04_Настройки'!$B$19)+IF(ISBLANK(N551),0,'04_Настройки'!$B$20)),1)))</s:f>
        <s:v/>
      </s:c>
      <s:c r="Y551" s="77" t="str">
        <s:f>IF(B551="","",IF(ISBLANK(X551),"Недостаточно данных",IF(X551&gt;='04_Настройки'!$B$24,"Высокий",IF(X551&gt;='04_Настройки'!$B$25,"Средний","Низкий"))))</s:f>
        <s:v/>
      </s:c>
      <s:c r="Z551" s="80">
        <s:f t="shared" si="8"/>
        <s:v>541</s:v>
      </s:c>
      <s:c r="AA551" s="93" t="str">
        <s:f>IF(B551="","",IF(S551&gt;1,"Проверить и объединить дубли",IF(W551&lt;'04_Настройки'!$B$26,"Дополнить исходные данные",IF(AND(M551&lt;&gt;"",M551&lt;=2),"Проверить соответствие запросу и бизнесу",IF(AND(G551&lt;&gt;"",G551&lt;=IF(J551="",'04_Настройки'!$B$14,J551)),"Удерживать позицию и обновлять контент",IF(Y551="Высокий",IF(O551="","Создать или назначить посадочную страницу","Оптимизировать страницу и усилить содержание"),IF(Y551="Средний","Включить в контент-план","Наблюдать или отложить")))))))</s:f>
        <s:v/>
      </s:c>
    </s:row>
    <s:row r="552" ht="22.5" customHeight="1">
      <s:c r="A552" s="70" t="str">
        <s:f t="shared" si="1"/>
        <s:v/>
      </s:c>
      <s:c r="B552" s="71"/>
      <s:c r="C552" s="71"/>
      <s:c r="D552" s="71"/>
      <s:c r="E552" s="95"/>
      <s:c r="F552" s="77" t="str">
        <s:f>IF(ISBLANK(E552),"",IF(E552&gt;='04_Настройки'!$B$11,"ВЧ",IF(E552&gt;='04_Настройки'!$B$12,"СЧ","НЧ")))</s:f>
      </s:c>
      <s:c r="G552" s="78"/>
      <s:c r="H552" s="78"/>
      <s:c r="I552" s="80" t="str">
        <s:f t="shared" si="2"/>
        <s:v/>
      </s:c>
      <s:c r="J552" s="78"/>
      <s:c r="K552" s="81"/>
      <s:c r="L552" s="78"/>
      <s:c r="M552" s="78"/>
      <s:c r="N552" s="78"/>
      <s:c r="O552" s="83"/>
      <s:c r="P552" s="84"/>
      <s:c r="Q552" s="84"/>
      <s:c r="R552" s="77" t="str">
        <s:f t="shared" si="3"/>
        <s:v/>
      </s:c>
      <s:c r="S552" s="85" t="str">
        <s:f t="shared" si="4"/>
        <s:v/>
      </s:c>
      <s:c r="T552" s="85" t="str">
        <s:f t="shared" si="5"/>
        <s:v/>
      </s:c>
      <s:c r="U552" s="85" t="str">
        <s:f>IF(OR(B552="",G552=""),"",ROUND(MAX(0,MIN(100,(G552-IF(J552="",'04_Настройки'!$B$14,J552))/(100-IF(J552="",'04_Настройки'!$B$14,J552))*100)),1))</s:f>
        <s:v/>
      </s:c>
      <s:c r="V552" s="85" t="str">
        <s:f t="shared" si="6"/>
        <s:v/>
      </s:c>
      <s:c r="W552" s="88" t="str">
        <s:f t="shared" si="7"/>
        <s:v/>
      </s:c>
      <s:c r="X552" s="85" t="str">
        <s:f>IF(B552="","",IF(W552&lt;'04_Настройки'!$B$26,"",ROUND((IF(ISBLANK(T552),0,T552*'04_Настройки'!$B$16)+IF(ISBLANK(U552),0,U552*'04_Настройки'!$B$17)+IF(ISBLANK(V552),0,V552*'04_Настройки'!$B$18)+IF(ISBLANK(M552),0,M552/5*100*'04_Настройки'!$B$19)+IF(ISBLANK(N552),0,N552/5*100*'04_Настройки'!$B$20))/(IF(ISBLANK(T552),0,'04_Настройки'!$B$16)+IF(ISBLANK(U552),0,'04_Настройки'!$B$17)+IF(ISBLANK(V552),0,'04_Настройки'!$B$18)+IF(ISBLANK(M552),0,'04_Настройки'!$B$19)+IF(ISBLANK(N552),0,'04_Настройки'!$B$20)),1)))</s:f>
        <s:v/>
      </s:c>
      <s:c r="Y552" s="77" t="str">
        <s:f>IF(B552="","",IF(ISBLANK(X552),"Недостаточно данных",IF(X552&gt;='04_Настройки'!$B$24,"Высокий",IF(X552&gt;='04_Настройки'!$B$25,"Средний","Низкий"))))</s:f>
        <s:v/>
      </s:c>
      <s:c r="Z552" s="80">
        <s:f t="shared" si="8"/>
        <s:v>542</s:v>
      </s:c>
      <s:c r="AA552" s="93" t="str">
        <s:f>IF(B552="","",IF(S552&gt;1,"Проверить и объединить дубли",IF(W552&lt;'04_Настройки'!$B$26,"Дополнить исходные данные",IF(AND(M552&lt;&gt;"",M552&lt;=2),"Проверить соответствие запросу и бизнесу",IF(AND(G552&lt;&gt;"",G552&lt;=IF(J552="",'04_Настройки'!$B$14,J552)),"Удерживать позицию и обновлять контент",IF(Y552="Высокий",IF(O552="","Создать или назначить посадочную страницу","Оптимизировать страницу и усилить содержание"),IF(Y552="Средний","Включить в контент-план","Наблюдать или отложить")))))))</s:f>
        <s:v/>
      </s:c>
    </s:row>
    <s:row r="553" ht="22.5" customHeight="1">
      <s:c r="A553" s="70" t="str">
        <s:f t="shared" si="1"/>
        <s:v/>
      </s:c>
      <s:c r="B553" s="71"/>
      <s:c r="C553" s="71"/>
      <s:c r="D553" s="71"/>
      <s:c r="E553" s="95"/>
      <s:c r="F553" s="77" t="str">
        <s:f>IF(ISBLANK(E553),"",IF(E553&gt;='04_Настройки'!$B$11,"ВЧ",IF(E553&gt;='04_Настройки'!$B$12,"СЧ","НЧ")))</s:f>
      </s:c>
      <s:c r="G553" s="78"/>
      <s:c r="H553" s="78"/>
      <s:c r="I553" s="80" t="str">
        <s:f t="shared" si="2"/>
        <s:v/>
      </s:c>
      <s:c r="J553" s="78"/>
      <s:c r="K553" s="81"/>
      <s:c r="L553" s="78"/>
      <s:c r="M553" s="78"/>
      <s:c r="N553" s="78"/>
      <s:c r="O553" s="83"/>
      <s:c r="P553" s="84"/>
      <s:c r="Q553" s="84"/>
      <s:c r="R553" s="77" t="str">
        <s:f t="shared" si="3"/>
        <s:v/>
      </s:c>
      <s:c r="S553" s="85" t="str">
        <s:f t="shared" si="4"/>
        <s:v/>
      </s:c>
      <s:c r="T553" s="85" t="str">
        <s:f t="shared" si="5"/>
        <s:v/>
      </s:c>
      <s:c r="U553" s="85" t="str">
        <s:f>IF(OR(B553="",G553=""),"",ROUND(MAX(0,MIN(100,(G553-IF(J553="",'04_Настройки'!$B$14,J553))/(100-IF(J553="",'04_Настройки'!$B$14,J553))*100)),1))</s:f>
        <s:v/>
      </s:c>
      <s:c r="V553" s="85" t="str">
        <s:f t="shared" si="6"/>
        <s:v/>
      </s:c>
      <s:c r="W553" s="88" t="str">
        <s:f t="shared" si="7"/>
        <s:v/>
      </s:c>
      <s:c r="X553" s="85" t="str">
        <s:f>IF(B553="","",IF(W553&lt;'04_Настройки'!$B$26,"",ROUND((IF(ISBLANK(T553),0,T553*'04_Настройки'!$B$16)+IF(ISBLANK(U553),0,U553*'04_Настройки'!$B$17)+IF(ISBLANK(V553),0,V553*'04_Настройки'!$B$18)+IF(ISBLANK(M553),0,M553/5*100*'04_Настройки'!$B$19)+IF(ISBLANK(N553),0,N553/5*100*'04_Настройки'!$B$20))/(IF(ISBLANK(T553),0,'04_Настройки'!$B$16)+IF(ISBLANK(U553),0,'04_Настройки'!$B$17)+IF(ISBLANK(V553),0,'04_Настройки'!$B$18)+IF(ISBLANK(M553),0,'04_Настройки'!$B$19)+IF(ISBLANK(N553),0,'04_Настройки'!$B$20)),1)))</s:f>
        <s:v/>
      </s:c>
      <s:c r="Y553" s="77" t="str">
        <s:f>IF(B553="","",IF(ISBLANK(X553),"Недостаточно данных",IF(X553&gt;='04_Настройки'!$B$24,"Высокий",IF(X553&gt;='04_Настройки'!$B$25,"Средний","Низкий"))))</s:f>
        <s:v/>
      </s:c>
      <s:c r="Z553" s="80">
        <s:f t="shared" si="8"/>
        <s:v>543</s:v>
      </s:c>
      <s:c r="AA553" s="93" t="str">
        <s:f>IF(B553="","",IF(S553&gt;1,"Проверить и объединить дубли",IF(W553&lt;'04_Настройки'!$B$26,"Дополнить исходные данные",IF(AND(M553&lt;&gt;"",M553&lt;=2),"Проверить соответствие запросу и бизнесу",IF(AND(G553&lt;&gt;"",G553&lt;=IF(J553="",'04_Настройки'!$B$14,J553)),"Удерживать позицию и обновлять контент",IF(Y553="Высокий",IF(O553="","Создать или назначить посадочную страницу","Оптимизировать страницу и усилить содержание"),IF(Y553="Средний","Включить в контент-план","Наблюдать или отложить")))))))</s:f>
        <s:v/>
      </s:c>
    </s:row>
    <s:row r="554" ht="22.5" customHeight="1">
      <s:c r="A554" s="70" t="str">
        <s:f t="shared" si="1"/>
        <s:v/>
      </s:c>
      <s:c r="B554" s="71"/>
      <s:c r="C554" s="71"/>
      <s:c r="D554" s="71"/>
      <s:c r="E554" s="95"/>
      <s:c r="F554" s="77" t="str">
        <s:f>IF(ISBLANK(E554),"",IF(E554&gt;='04_Настройки'!$B$11,"ВЧ",IF(E554&gt;='04_Настройки'!$B$12,"СЧ","НЧ")))</s:f>
      </s:c>
      <s:c r="G554" s="78"/>
      <s:c r="H554" s="78"/>
      <s:c r="I554" s="80" t="str">
        <s:f t="shared" si="2"/>
        <s:v/>
      </s:c>
      <s:c r="J554" s="78"/>
      <s:c r="K554" s="81"/>
      <s:c r="L554" s="78"/>
      <s:c r="M554" s="78"/>
      <s:c r="N554" s="78"/>
      <s:c r="O554" s="83"/>
      <s:c r="P554" s="84"/>
      <s:c r="Q554" s="84"/>
      <s:c r="R554" s="77" t="str">
        <s:f t="shared" si="3"/>
        <s:v/>
      </s:c>
      <s:c r="S554" s="85" t="str">
        <s:f t="shared" si="4"/>
        <s:v/>
      </s:c>
      <s:c r="T554" s="85" t="str">
        <s:f t="shared" si="5"/>
        <s:v/>
      </s:c>
      <s:c r="U554" s="85" t="str">
        <s:f>IF(OR(B554="",G554=""),"",ROUND(MAX(0,MIN(100,(G554-IF(J554="",'04_Настройки'!$B$14,J554))/(100-IF(J554="",'04_Настройки'!$B$14,J554))*100)),1))</s:f>
        <s:v/>
      </s:c>
      <s:c r="V554" s="85" t="str">
        <s:f t="shared" si="6"/>
        <s:v/>
      </s:c>
      <s:c r="W554" s="88" t="str">
        <s:f t="shared" si="7"/>
        <s:v/>
      </s:c>
      <s:c r="X554" s="85" t="str">
        <s:f>IF(B554="","",IF(W554&lt;'04_Настройки'!$B$26,"",ROUND((IF(ISBLANK(T554),0,T554*'04_Настройки'!$B$16)+IF(ISBLANK(U554),0,U554*'04_Настройки'!$B$17)+IF(ISBLANK(V554),0,V554*'04_Настройки'!$B$18)+IF(ISBLANK(M554),0,M554/5*100*'04_Настройки'!$B$19)+IF(ISBLANK(N554),0,N554/5*100*'04_Настройки'!$B$20))/(IF(ISBLANK(T554),0,'04_Настройки'!$B$16)+IF(ISBLANK(U554),0,'04_Настройки'!$B$17)+IF(ISBLANK(V554),0,'04_Настройки'!$B$18)+IF(ISBLANK(M554),0,'04_Настройки'!$B$19)+IF(ISBLANK(N554),0,'04_Настройки'!$B$20)),1)))</s:f>
        <s:v/>
      </s:c>
      <s:c r="Y554" s="77" t="str">
        <s:f>IF(B554="","",IF(ISBLANK(X554),"Недостаточно данных",IF(X554&gt;='04_Настройки'!$B$24,"Высокий",IF(X554&gt;='04_Настройки'!$B$25,"Средний","Низкий"))))</s:f>
        <s:v/>
      </s:c>
      <s:c r="Z554" s="80">
        <s:f t="shared" si="8"/>
        <s:v>544</s:v>
      </s:c>
      <s:c r="AA554" s="93" t="str">
        <s:f>IF(B554="","",IF(S554&gt;1,"Проверить и объединить дубли",IF(W554&lt;'04_Настройки'!$B$26,"Дополнить исходные данные",IF(AND(M554&lt;&gt;"",M554&lt;=2),"Проверить соответствие запросу и бизнесу",IF(AND(G554&lt;&gt;"",G554&lt;=IF(J554="",'04_Настройки'!$B$14,J554)),"Удерживать позицию и обновлять контент",IF(Y554="Высокий",IF(O554="","Создать или назначить посадочную страницу","Оптимизировать страницу и усилить содержание"),IF(Y554="Средний","Включить в контент-план","Наблюдать или отложить")))))))</s:f>
        <s:v/>
      </s:c>
    </s:row>
    <s:row r="555" ht="22.5" customHeight="1">
      <s:c r="A555" s="70" t="str">
        <s:f t="shared" si="1"/>
        <s:v/>
      </s:c>
      <s:c r="B555" s="71"/>
      <s:c r="C555" s="71"/>
      <s:c r="D555" s="71"/>
      <s:c r="E555" s="95"/>
      <s:c r="F555" s="77" t="str">
        <s:f>IF(ISBLANK(E555),"",IF(E555&gt;='04_Настройки'!$B$11,"ВЧ",IF(E555&gt;='04_Настройки'!$B$12,"СЧ","НЧ")))</s:f>
      </s:c>
      <s:c r="G555" s="78"/>
      <s:c r="H555" s="78"/>
      <s:c r="I555" s="80" t="str">
        <s:f t="shared" si="2"/>
        <s:v/>
      </s:c>
      <s:c r="J555" s="78"/>
      <s:c r="K555" s="81"/>
      <s:c r="L555" s="78"/>
      <s:c r="M555" s="78"/>
      <s:c r="N555" s="78"/>
      <s:c r="O555" s="83"/>
      <s:c r="P555" s="84"/>
      <s:c r="Q555" s="84"/>
      <s:c r="R555" s="77" t="str">
        <s:f t="shared" si="3"/>
        <s:v/>
      </s:c>
      <s:c r="S555" s="85" t="str">
        <s:f t="shared" si="4"/>
        <s:v/>
      </s:c>
      <s:c r="T555" s="85" t="str">
        <s:f t="shared" si="5"/>
        <s:v/>
      </s:c>
      <s:c r="U555" s="85" t="str">
        <s:f>IF(OR(B555="",G555=""),"",ROUND(MAX(0,MIN(100,(G555-IF(J555="",'04_Настройки'!$B$14,J555))/(100-IF(J555="",'04_Настройки'!$B$14,J555))*100)),1))</s:f>
        <s:v/>
      </s:c>
      <s:c r="V555" s="85" t="str">
        <s:f t="shared" si="6"/>
        <s:v/>
      </s:c>
      <s:c r="W555" s="88" t="str">
        <s:f t="shared" si="7"/>
        <s:v/>
      </s:c>
      <s:c r="X555" s="85" t="str">
        <s:f>IF(B555="","",IF(W555&lt;'04_Настройки'!$B$26,"",ROUND((IF(ISBLANK(T555),0,T555*'04_Настройки'!$B$16)+IF(ISBLANK(U555),0,U555*'04_Настройки'!$B$17)+IF(ISBLANK(V555),0,V555*'04_Настройки'!$B$18)+IF(ISBLANK(M555),0,M555/5*100*'04_Настройки'!$B$19)+IF(ISBLANK(N555),0,N555/5*100*'04_Настройки'!$B$20))/(IF(ISBLANK(T555),0,'04_Настройки'!$B$16)+IF(ISBLANK(U555),0,'04_Настройки'!$B$17)+IF(ISBLANK(V555),0,'04_Настройки'!$B$18)+IF(ISBLANK(M555),0,'04_Настройки'!$B$19)+IF(ISBLANK(N555),0,'04_Настройки'!$B$20)),1)))</s:f>
        <s:v/>
      </s:c>
      <s:c r="Y555" s="77" t="str">
        <s:f>IF(B555="","",IF(ISBLANK(X555),"Недостаточно данных",IF(X555&gt;='04_Настройки'!$B$24,"Высокий",IF(X555&gt;='04_Настройки'!$B$25,"Средний","Низкий"))))</s:f>
        <s:v/>
      </s:c>
      <s:c r="Z555" s="80">
        <s:f t="shared" si="8"/>
        <s:v>545</s:v>
      </s:c>
      <s:c r="AA555" s="93" t="str">
        <s:f>IF(B555="","",IF(S555&gt;1,"Проверить и объединить дубли",IF(W555&lt;'04_Настройки'!$B$26,"Дополнить исходные данные",IF(AND(M555&lt;&gt;"",M555&lt;=2),"Проверить соответствие запросу и бизнесу",IF(AND(G555&lt;&gt;"",G555&lt;=IF(J555="",'04_Настройки'!$B$14,J555)),"Удерживать позицию и обновлять контент",IF(Y555="Высокий",IF(O555="","Создать или назначить посадочную страницу","Оптимизировать страницу и усилить содержание"),IF(Y555="Средний","Включить в контент-план","Наблюдать или отложить")))))))</s:f>
        <s:v/>
      </s:c>
    </s:row>
    <s:row r="556" ht="22.5" customHeight="1">
      <s:c r="A556" s="70" t="str">
        <s:f t="shared" si="1"/>
        <s:v/>
      </s:c>
      <s:c r="B556" s="71"/>
      <s:c r="C556" s="71"/>
      <s:c r="D556" s="71"/>
      <s:c r="E556" s="95"/>
      <s:c r="F556" s="77" t="str">
        <s:f>IF(ISBLANK(E556),"",IF(E556&gt;='04_Настройки'!$B$11,"ВЧ",IF(E556&gt;='04_Настройки'!$B$12,"СЧ","НЧ")))</s:f>
      </s:c>
      <s:c r="G556" s="78"/>
      <s:c r="H556" s="78"/>
      <s:c r="I556" s="80" t="str">
        <s:f t="shared" si="2"/>
        <s:v/>
      </s:c>
      <s:c r="J556" s="78"/>
      <s:c r="K556" s="81"/>
      <s:c r="L556" s="78"/>
      <s:c r="M556" s="78"/>
      <s:c r="N556" s="78"/>
      <s:c r="O556" s="83"/>
      <s:c r="P556" s="84"/>
      <s:c r="Q556" s="84"/>
      <s:c r="R556" s="77" t="str">
        <s:f t="shared" si="3"/>
        <s:v/>
      </s:c>
      <s:c r="S556" s="85" t="str">
        <s:f t="shared" si="4"/>
        <s:v/>
      </s:c>
      <s:c r="T556" s="85" t="str">
        <s:f t="shared" si="5"/>
        <s:v/>
      </s:c>
      <s:c r="U556" s="85" t="str">
        <s:f>IF(OR(B556="",G556=""),"",ROUND(MAX(0,MIN(100,(G556-IF(J556="",'04_Настройки'!$B$14,J556))/(100-IF(J556="",'04_Настройки'!$B$14,J556))*100)),1))</s:f>
        <s:v/>
      </s:c>
      <s:c r="V556" s="85" t="str">
        <s:f t="shared" si="6"/>
        <s:v/>
      </s:c>
      <s:c r="W556" s="88" t="str">
        <s:f t="shared" si="7"/>
        <s:v/>
      </s:c>
      <s:c r="X556" s="85" t="str">
        <s:f>IF(B556="","",IF(W556&lt;'04_Настройки'!$B$26,"",ROUND((IF(ISBLANK(T556),0,T556*'04_Настройки'!$B$16)+IF(ISBLANK(U556),0,U556*'04_Настройки'!$B$17)+IF(ISBLANK(V556),0,V556*'04_Настройки'!$B$18)+IF(ISBLANK(M556),0,M556/5*100*'04_Настройки'!$B$19)+IF(ISBLANK(N556),0,N556/5*100*'04_Настройки'!$B$20))/(IF(ISBLANK(T556),0,'04_Настройки'!$B$16)+IF(ISBLANK(U556),0,'04_Настройки'!$B$17)+IF(ISBLANK(V556),0,'04_Настройки'!$B$18)+IF(ISBLANK(M556),0,'04_Настройки'!$B$19)+IF(ISBLANK(N556),0,'04_Настройки'!$B$20)),1)))</s:f>
        <s:v/>
      </s:c>
      <s:c r="Y556" s="77" t="str">
        <s:f>IF(B556="","",IF(ISBLANK(X556),"Недостаточно данных",IF(X556&gt;='04_Настройки'!$B$24,"Высокий",IF(X556&gt;='04_Настройки'!$B$25,"Средний","Низкий"))))</s:f>
        <s:v/>
      </s:c>
      <s:c r="Z556" s="80">
        <s:f t="shared" si="8"/>
        <s:v>546</s:v>
      </s:c>
      <s:c r="AA556" s="93" t="str">
        <s:f>IF(B556="","",IF(S556&gt;1,"Проверить и объединить дубли",IF(W556&lt;'04_Настройки'!$B$26,"Дополнить исходные данные",IF(AND(M556&lt;&gt;"",M556&lt;=2),"Проверить соответствие запросу и бизнесу",IF(AND(G556&lt;&gt;"",G556&lt;=IF(J556="",'04_Настройки'!$B$14,J556)),"Удерживать позицию и обновлять контент",IF(Y556="Высокий",IF(O556="","Создать или назначить посадочную страницу","Оптимизировать страницу и усилить содержание"),IF(Y556="Средний","Включить в контент-план","Наблюдать или отложить")))))))</s:f>
        <s:v/>
      </s:c>
    </s:row>
    <s:row r="557" ht="22.5" customHeight="1">
      <s:c r="A557" s="70" t="str">
        <s:f t="shared" si="1"/>
        <s:v/>
      </s:c>
      <s:c r="B557" s="71"/>
      <s:c r="C557" s="71"/>
      <s:c r="D557" s="71"/>
      <s:c r="E557" s="95"/>
      <s:c r="F557" s="77" t="str">
        <s:f>IF(ISBLANK(E557),"",IF(E557&gt;='04_Настройки'!$B$11,"ВЧ",IF(E557&gt;='04_Настройки'!$B$12,"СЧ","НЧ")))</s:f>
      </s:c>
      <s:c r="G557" s="78"/>
      <s:c r="H557" s="78"/>
      <s:c r="I557" s="80" t="str">
        <s:f t="shared" si="2"/>
        <s:v/>
      </s:c>
      <s:c r="J557" s="78"/>
      <s:c r="K557" s="81"/>
      <s:c r="L557" s="78"/>
      <s:c r="M557" s="78"/>
      <s:c r="N557" s="78"/>
      <s:c r="O557" s="83"/>
      <s:c r="P557" s="84"/>
      <s:c r="Q557" s="84"/>
      <s:c r="R557" s="77" t="str">
        <s:f t="shared" si="3"/>
        <s:v/>
      </s:c>
      <s:c r="S557" s="85" t="str">
        <s:f t="shared" si="4"/>
        <s:v/>
      </s:c>
      <s:c r="T557" s="85" t="str">
        <s:f t="shared" si="5"/>
        <s:v/>
      </s:c>
      <s:c r="U557" s="85" t="str">
        <s:f>IF(OR(B557="",G557=""),"",ROUND(MAX(0,MIN(100,(G557-IF(J557="",'04_Настройки'!$B$14,J557))/(100-IF(J557="",'04_Настройки'!$B$14,J557))*100)),1))</s:f>
        <s:v/>
      </s:c>
      <s:c r="V557" s="85" t="str">
        <s:f t="shared" si="6"/>
        <s:v/>
      </s:c>
      <s:c r="W557" s="88" t="str">
        <s:f t="shared" si="7"/>
        <s:v/>
      </s:c>
      <s:c r="X557" s="85" t="str">
        <s:f>IF(B557="","",IF(W557&lt;'04_Настройки'!$B$26,"",ROUND((IF(ISBLANK(T557),0,T557*'04_Настройки'!$B$16)+IF(ISBLANK(U557),0,U557*'04_Настройки'!$B$17)+IF(ISBLANK(V557),0,V557*'04_Настройки'!$B$18)+IF(ISBLANK(M557),0,M557/5*100*'04_Настройки'!$B$19)+IF(ISBLANK(N557),0,N557/5*100*'04_Настройки'!$B$20))/(IF(ISBLANK(T557),0,'04_Настройки'!$B$16)+IF(ISBLANK(U557),0,'04_Настройки'!$B$17)+IF(ISBLANK(V557),0,'04_Настройки'!$B$18)+IF(ISBLANK(M557),0,'04_Настройки'!$B$19)+IF(ISBLANK(N557),0,'04_Настройки'!$B$20)),1)))</s:f>
        <s:v/>
      </s:c>
      <s:c r="Y557" s="77" t="str">
        <s:f>IF(B557="","",IF(ISBLANK(X557),"Недостаточно данных",IF(X557&gt;='04_Настройки'!$B$24,"Высокий",IF(X557&gt;='04_Настройки'!$B$25,"Средний","Низкий"))))</s:f>
        <s:v/>
      </s:c>
      <s:c r="Z557" s="80">
        <s:f t="shared" si="8"/>
        <s:v>547</s:v>
      </s:c>
      <s:c r="AA557" s="93" t="str">
        <s:f>IF(B557="","",IF(S557&gt;1,"Проверить и объединить дубли",IF(W557&lt;'04_Настройки'!$B$26,"Дополнить исходные данные",IF(AND(M557&lt;&gt;"",M557&lt;=2),"Проверить соответствие запросу и бизнесу",IF(AND(G557&lt;&gt;"",G557&lt;=IF(J557="",'04_Настройки'!$B$14,J557)),"Удерживать позицию и обновлять контент",IF(Y557="Высокий",IF(O557="","Создать или назначить посадочную страницу","Оптимизировать страницу и усилить содержание"),IF(Y557="Средний","Включить в контент-план","Наблюдать или отложить")))))))</s:f>
        <s:v/>
      </s:c>
    </s:row>
    <s:row r="558" ht="22.5" customHeight="1">
      <s:c r="A558" s="70" t="str">
        <s:f t="shared" si="1"/>
        <s:v/>
      </s:c>
      <s:c r="B558" s="71"/>
      <s:c r="C558" s="71"/>
      <s:c r="D558" s="71"/>
      <s:c r="E558" s="95"/>
      <s:c r="F558" s="77" t="str">
        <s:f>IF(ISBLANK(E558),"",IF(E558&gt;='04_Настройки'!$B$11,"ВЧ",IF(E558&gt;='04_Настройки'!$B$12,"СЧ","НЧ")))</s:f>
      </s:c>
      <s:c r="G558" s="78"/>
      <s:c r="H558" s="78"/>
      <s:c r="I558" s="80" t="str">
        <s:f t="shared" si="2"/>
        <s:v/>
      </s:c>
      <s:c r="J558" s="78"/>
      <s:c r="K558" s="81"/>
      <s:c r="L558" s="78"/>
      <s:c r="M558" s="78"/>
      <s:c r="N558" s="78"/>
      <s:c r="O558" s="83"/>
      <s:c r="P558" s="84"/>
      <s:c r="Q558" s="84"/>
      <s:c r="R558" s="77" t="str">
        <s:f t="shared" si="3"/>
        <s:v/>
      </s:c>
      <s:c r="S558" s="85" t="str">
        <s:f t="shared" si="4"/>
        <s:v/>
      </s:c>
      <s:c r="T558" s="85" t="str">
        <s:f t="shared" si="5"/>
        <s:v/>
      </s:c>
      <s:c r="U558" s="85" t="str">
        <s:f>IF(OR(B558="",G558=""),"",ROUND(MAX(0,MIN(100,(G558-IF(J558="",'04_Настройки'!$B$14,J558))/(100-IF(J558="",'04_Настройки'!$B$14,J558))*100)),1))</s:f>
        <s:v/>
      </s:c>
      <s:c r="V558" s="85" t="str">
        <s:f t="shared" si="6"/>
        <s:v/>
      </s:c>
      <s:c r="W558" s="88" t="str">
        <s:f t="shared" si="7"/>
        <s:v/>
      </s:c>
      <s:c r="X558" s="85" t="str">
        <s:f>IF(B558="","",IF(W558&lt;'04_Настройки'!$B$26,"",ROUND((IF(ISBLANK(T558),0,T558*'04_Настройки'!$B$16)+IF(ISBLANK(U558),0,U558*'04_Настройки'!$B$17)+IF(ISBLANK(V558),0,V558*'04_Настройки'!$B$18)+IF(ISBLANK(M558),0,M558/5*100*'04_Настройки'!$B$19)+IF(ISBLANK(N558),0,N558/5*100*'04_Настройки'!$B$20))/(IF(ISBLANK(T558),0,'04_Настройки'!$B$16)+IF(ISBLANK(U558),0,'04_Настройки'!$B$17)+IF(ISBLANK(V558),0,'04_Настройки'!$B$18)+IF(ISBLANK(M558),0,'04_Настройки'!$B$19)+IF(ISBLANK(N558),0,'04_Настройки'!$B$20)),1)))</s:f>
        <s:v/>
      </s:c>
      <s:c r="Y558" s="77" t="str">
        <s:f>IF(B558="","",IF(ISBLANK(X558),"Недостаточно данных",IF(X558&gt;='04_Настройки'!$B$24,"Высокий",IF(X558&gt;='04_Настройки'!$B$25,"Средний","Низкий"))))</s:f>
        <s:v/>
      </s:c>
      <s:c r="Z558" s="80">
        <s:f t="shared" si="8"/>
        <s:v>548</s:v>
      </s:c>
      <s:c r="AA558" s="93" t="str">
        <s:f>IF(B558="","",IF(S558&gt;1,"Проверить и объединить дубли",IF(W558&lt;'04_Настройки'!$B$26,"Дополнить исходные данные",IF(AND(M558&lt;&gt;"",M558&lt;=2),"Проверить соответствие запросу и бизнесу",IF(AND(G558&lt;&gt;"",G558&lt;=IF(J558="",'04_Настройки'!$B$14,J558)),"Удерживать позицию и обновлять контент",IF(Y558="Высокий",IF(O558="","Создать или назначить посадочную страницу","Оптимизировать страницу и усилить содержание"),IF(Y558="Средний","Включить в контент-план","Наблюдать или отложить")))))))</s:f>
        <s:v/>
      </s:c>
    </s:row>
    <s:row r="559" ht="22.5" customHeight="1">
      <s:c r="A559" s="70" t="str">
        <s:f t="shared" si="1"/>
        <s:v/>
      </s:c>
      <s:c r="B559" s="71"/>
      <s:c r="C559" s="71"/>
      <s:c r="D559" s="71"/>
      <s:c r="E559" s="95"/>
      <s:c r="F559" s="77" t="str">
        <s:f>IF(ISBLANK(E559),"",IF(E559&gt;='04_Настройки'!$B$11,"ВЧ",IF(E559&gt;='04_Настройки'!$B$12,"СЧ","НЧ")))</s:f>
      </s:c>
      <s:c r="G559" s="78"/>
      <s:c r="H559" s="78"/>
      <s:c r="I559" s="80" t="str">
        <s:f t="shared" si="2"/>
        <s:v/>
      </s:c>
      <s:c r="J559" s="78"/>
      <s:c r="K559" s="81"/>
      <s:c r="L559" s="78"/>
      <s:c r="M559" s="78"/>
      <s:c r="N559" s="78"/>
      <s:c r="O559" s="83"/>
      <s:c r="P559" s="84"/>
      <s:c r="Q559" s="84"/>
      <s:c r="R559" s="77" t="str">
        <s:f t="shared" si="3"/>
        <s:v/>
      </s:c>
      <s:c r="S559" s="85" t="str">
        <s:f t="shared" si="4"/>
        <s:v/>
      </s:c>
      <s:c r="T559" s="85" t="str">
        <s:f t="shared" si="5"/>
        <s:v/>
      </s:c>
      <s:c r="U559" s="85" t="str">
        <s:f>IF(OR(B559="",G559=""),"",ROUND(MAX(0,MIN(100,(G559-IF(J559="",'04_Настройки'!$B$14,J559))/(100-IF(J559="",'04_Настройки'!$B$14,J559))*100)),1))</s:f>
        <s:v/>
      </s:c>
      <s:c r="V559" s="85" t="str">
        <s:f t="shared" si="6"/>
        <s:v/>
      </s:c>
      <s:c r="W559" s="88" t="str">
        <s:f t="shared" si="7"/>
        <s:v/>
      </s:c>
      <s:c r="X559" s="85" t="str">
        <s:f>IF(B559="","",IF(W559&lt;'04_Настройки'!$B$26,"",ROUND((IF(ISBLANK(T559),0,T559*'04_Настройки'!$B$16)+IF(ISBLANK(U559),0,U559*'04_Настройки'!$B$17)+IF(ISBLANK(V559),0,V559*'04_Настройки'!$B$18)+IF(ISBLANK(M559),0,M559/5*100*'04_Настройки'!$B$19)+IF(ISBLANK(N559),0,N559/5*100*'04_Настройки'!$B$20))/(IF(ISBLANK(T559),0,'04_Настройки'!$B$16)+IF(ISBLANK(U559),0,'04_Настройки'!$B$17)+IF(ISBLANK(V559),0,'04_Настройки'!$B$18)+IF(ISBLANK(M559),0,'04_Настройки'!$B$19)+IF(ISBLANK(N559),0,'04_Настройки'!$B$20)),1)))</s:f>
        <s:v/>
      </s:c>
      <s:c r="Y559" s="77" t="str">
        <s:f>IF(B559="","",IF(ISBLANK(X559),"Недостаточно данных",IF(X559&gt;='04_Настройки'!$B$24,"Высокий",IF(X559&gt;='04_Настройки'!$B$25,"Средний","Низкий"))))</s:f>
        <s:v/>
      </s:c>
      <s:c r="Z559" s="80">
        <s:f t="shared" si="8"/>
        <s:v>549</s:v>
      </s:c>
      <s:c r="AA559" s="93" t="str">
        <s:f>IF(B559="","",IF(S559&gt;1,"Проверить и объединить дубли",IF(W559&lt;'04_Настройки'!$B$26,"Дополнить исходные данные",IF(AND(M559&lt;&gt;"",M559&lt;=2),"Проверить соответствие запросу и бизнесу",IF(AND(G559&lt;&gt;"",G559&lt;=IF(J559="",'04_Настройки'!$B$14,J559)),"Удерживать позицию и обновлять контент",IF(Y559="Высокий",IF(O559="","Создать или назначить посадочную страницу","Оптимизировать страницу и усилить содержание"),IF(Y559="Средний","Включить в контент-план","Наблюдать или отложить")))))))</s:f>
        <s:v/>
      </s:c>
    </s:row>
    <s:row r="560" ht="22.5" customHeight="1">
      <s:c r="A560" s="70" t="str">
        <s:f t="shared" si="1"/>
        <s:v/>
      </s:c>
      <s:c r="B560" s="71"/>
      <s:c r="C560" s="71"/>
      <s:c r="D560" s="71"/>
      <s:c r="E560" s="95"/>
      <s:c r="F560" s="77" t="str">
        <s:f>IF(ISBLANK(E560),"",IF(E560&gt;='04_Настройки'!$B$11,"ВЧ",IF(E560&gt;='04_Настройки'!$B$12,"СЧ","НЧ")))</s:f>
      </s:c>
      <s:c r="G560" s="78"/>
      <s:c r="H560" s="78"/>
      <s:c r="I560" s="80" t="str">
        <s:f t="shared" si="2"/>
        <s:v/>
      </s:c>
      <s:c r="J560" s="78"/>
      <s:c r="K560" s="81"/>
      <s:c r="L560" s="78"/>
      <s:c r="M560" s="78"/>
      <s:c r="N560" s="78"/>
      <s:c r="O560" s="83"/>
      <s:c r="P560" s="84"/>
      <s:c r="Q560" s="84"/>
      <s:c r="R560" s="77" t="str">
        <s:f t="shared" si="3"/>
        <s:v/>
      </s:c>
      <s:c r="S560" s="85" t="str">
        <s:f t="shared" si="4"/>
        <s:v/>
      </s:c>
      <s:c r="T560" s="85" t="str">
        <s:f t="shared" si="5"/>
        <s:v/>
      </s:c>
      <s:c r="U560" s="85" t="str">
        <s:f>IF(OR(B560="",G560=""),"",ROUND(MAX(0,MIN(100,(G560-IF(J560="",'04_Настройки'!$B$14,J560))/(100-IF(J560="",'04_Настройки'!$B$14,J560))*100)),1))</s:f>
        <s:v/>
      </s:c>
      <s:c r="V560" s="85" t="str">
        <s:f t="shared" si="6"/>
        <s:v/>
      </s:c>
      <s:c r="W560" s="88" t="str">
        <s:f t="shared" si="7"/>
        <s:v/>
      </s:c>
      <s:c r="X560" s="85" t="str">
        <s:f>IF(B560="","",IF(W560&lt;'04_Настройки'!$B$26,"",ROUND((IF(ISBLANK(T560),0,T560*'04_Настройки'!$B$16)+IF(ISBLANK(U560),0,U560*'04_Настройки'!$B$17)+IF(ISBLANK(V560),0,V560*'04_Настройки'!$B$18)+IF(ISBLANK(M560),0,M560/5*100*'04_Настройки'!$B$19)+IF(ISBLANK(N560),0,N560/5*100*'04_Настройки'!$B$20))/(IF(ISBLANK(T560),0,'04_Настройки'!$B$16)+IF(ISBLANK(U560),0,'04_Настройки'!$B$17)+IF(ISBLANK(V560),0,'04_Настройки'!$B$18)+IF(ISBLANK(M560),0,'04_Настройки'!$B$19)+IF(ISBLANK(N560),0,'04_Настройки'!$B$20)),1)))</s:f>
        <s:v/>
      </s:c>
      <s:c r="Y560" s="77" t="str">
        <s:f>IF(B560="","",IF(ISBLANK(X560),"Недостаточно данных",IF(X560&gt;='04_Настройки'!$B$24,"Высокий",IF(X560&gt;='04_Настройки'!$B$25,"Средний","Низкий"))))</s:f>
        <s:v/>
      </s:c>
      <s:c r="Z560" s="80">
        <s:f t="shared" si="8"/>
        <s:v>550</s:v>
      </s:c>
      <s:c r="AA560" s="93" t="str">
        <s:f>IF(B560="","",IF(S560&gt;1,"Проверить и объединить дубли",IF(W560&lt;'04_Настройки'!$B$26,"Дополнить исходные данные",IF(AND(M560&lt;&gt;"",M560&lt;=2),"Проверить соответствие запросу и бизнесу",IF(AND(G560&lt;&gt;"",G560&lt;=IF(J560="",'04_Настройки'!$B$14,J560)),"Удерживать позицию и обновлять контент",IF(Y560="Высокий",IF(O560="","Создать или назначить посадочную страницу","Оптимизировать страницу и усилить содержание"),IF(Y560="Средний","Включить в контент-план","Наблюдать или отложить")))))))</s:f>
        <s:v/>
      </s:c>
    </s:row>
    <s:row r="561" ht="22.5" customHeight="1">
      <s:c r="A561" s="70" t="str">
        <s:f t="shared" si="1"/>
        <s:v/>
      </s:c>
      <s:c r="B561" s="71"/>
      <s:c r="C561" s="71"/>
      <s:c r="D561" s="71"/>
      <s:c r="E561" s="95"/>
      <s:c r="F561" s="77" t="str">
        <s:f>IF(ISBLANK(E561),"",IF(E561&gt;='04_Настройки'!$B$11,"ВЧ",IF(E561&gt;='04_Настройки'!$B$12,"СЧ","НЧ")))</s:f>
      </s:c>
      <s:c r="G561" s="78"/>
      <s:c r="H561" s="78"/>
      <s:c r="I561" s="80" t="str">
        <s:f t="shared" si="2"/>
        <s:v/>
      </s:c>
      <s:c r="J561" s="78"/>
      <s:c r="K561" s="81"/>
      <s:c r="L561" s="78"/>
      <s:c r="M561" s="78"/>
      <s:c r="N561" s="78"/>
      <s:c r="O561" s="83"/>
      <s:c r="P561" s="84"/>
      <s:c r="Q561" s="84"/>
      <s:c r="R561" s="77" t="str">
        <s:f t="shared" si="3"/>
        <s:v/>
      </s:c>
      <s:c r="S561" s="85" t="str">
        <s:f t="shared" si="4"/>
        <s:v/>
      </s:c>
      <s:c r="T561" s="85" t="str">
        <s:f t="shared" si="5"/>
        <s:v/>
      </s:c>
      <s:c r="U561" s="85" t="str">
        <s:f>IF(OR(B561="",G561=""),"",ROUND(MAX(0,MIN(100,(G561-IF(J561="",'04_Настройки'!$B$14,J561))/(100-IF(J561="",'04_Настройки'!$B$14,J561))*100)),1))</s:f>
        <s:v/>
      </s:c>
      <s:c r="V561" s="85" t="str">
        <s:f t="shared" si="6"/>
        <s:v/>
      </s:c>
      <s:c r="W561" s="88" t="str">
        <s:f t="shared" si="7"/>
        <s:v/>
      </s:c>
      <s:c r="X561" s="85" t="str">
        <s:f>IF(B561="","",IF(W561&lt;'04_Настройки'!$B$26,"",ROUND((IF(ISBLANK(T561),0,T561*'04_Настройки'!$B$16)+IF(ISBLANK(U561),0,U561*'04_Настройки'!$B$17)+IF(ISBLANK(V561),0,V561*'04_Настройки'!$B$18)+IF(ISBLANK(M561),0,M561/5*100*'04_Настройки'!$B$19)+IF(ISBLANK(N561),0,N561/5*100*'04_Настройки'!$B$20))/(IF(ISBLANK(T561),0,'04_Настройки'!$B$16)+IF(ISBLANK(U561),0,'04_Настройки'!$B$17)+IF(ISBLANK(V561),0,'04_Настройки'!$B$18)+IF(ISBLANK(M561),0,'04_Настройки'!$B$19)+IF(ISBLANK(N561),0,'04_Настройки'!$B$20)),1)))</s:f>
        <s:v/>
      </s:c>
      <s:c r="Y561" s="77" t="str">
        <s:f>IF(B561="","",IF(ISBLANK(X561),"Недостаточно данных",IF(X561&gt;='04_Настройки'!$B$24,"Высокий",IF(X561&gt;='04_Настройки'!$B$25,"Средний","Низкий"))))</s:f>
        <s:v/>
      </s:c>
      <s:c r="Z561" s="80">
        <s:f t="shared" si="8"/>
        <s:v>551</s:v>
      </s:c>
      <s:c r="AA561" s="93" t="str">
        <s:f>IF(B561="","",IF(S561&gt;1,"Проверить и объединить дубли",IF(W561&lt;'04_Настройки'!$B$26,"Дополнить исходные данные",IF(AND(M561&lt;&gt;"",M561&lt;=2),"Проверить соответствие запросу и бизнесу",IF(AND(G561&lt;&gt;"",G561&lt;=IF(J561="",'04_Настройки'!$B$14,J561)),"Удерживать позицию и обновлять контент",IF(Y561="Высокий",IF(O561="","Создать или назначить посадочную страницу","Оптимизировать страницу и усилить содержание"),IF(Y561="Средний","Включить в контент-план","Наблюдать или отложить")))))))</s:f>
        <s:v/>
      </s:c>
    </s:row>
    <s:row r="562" ht="22.5" customHeight="1">
      <s:c r="A562" s="70" t="str">
        <s:f t="shared" si="1"/>
        <s:v/>
      </s:c>
      <s:c r="B562" s="71"/>
      <s:c r="C562" s="71"/>
      <s:c r="D562" s="71"/>
      <s:c r="E562" s="95"/>
      <s:c r="F562" s="77" t="str">
        <s:f>IF(ISBLANK(E562),"",IF(E562&gt;='04_Настройки'!$B$11,"ВЧ",IF(E562&gt;='04_Настройки'!$B$12,"СЧ","НЧ")))</s:f>
      </s:c>
      <s:c r="G562" s="78"/>
      <s:c r="H562" s="78"/>
      <s:c r="I562" s="80" t="str">
        <s:f t="shared" si="2"/>
        <s:v/>
      </s:c>
      <s:c r="J562" s="78"/>
      <s:c r="K562" s="81"/>
      <s:c r="L562" s="78"/>
      <s:c r="M562" s="78"/>
      <s:c r="N562" s="78"/>
      <s:c r="O562" s="83"/>
      <s:c r="P562" s="84"/>
      <s:c r="Q562" s="84"/>
      <s:c r="R562" s="77" t="str">
        <s:f t="shared" si="3"/>
        <s:v/>
      </s:c>
      <s:c r="S562" s="85" t="str">
        <s:f t="shared" si="4"/>
        <s:v/>
      </s:c>
      <s:c r="T562" s="85" t="str">
        <s:f t="shared" si="5"/>
        <s:v/>
      </s:c>
      <s:c r="U562" s="85" t="str">
        <s:f>IF(OR(B562="",G562=""),"",ROUND(MAX(0,MIN(100,(G562-IF(J562="",'04_Настройки'!$B$14,J562))/(100-IF(J562="",'04_Настройки'!$B$14,J562))*100)),1))</s:f>
        <s:v/>
      </s:c>
      <s:c r="V562" s="85" t="str">
        <s:f t="shared" si="6"/>
        <s:v/>
      </s:c>
      <s:c r="W562" s="88" t="str">
        <s:f t="shared" si="7"/>
        <s:v/>
      </s:c>
      <s:c r="X562" s="85" t="str">
        <s:f>IF(B562="","",IF(W562&lt;'04_Настройки'!$B$26,"",ROUND((IF(ISBLANK(T562),0,T562*'04_Настройки'!$B$16)+IF(ISBLANK(U562),0,U562*'04_Настройки'!$B$17)+IF(ISBLANK(V562),0,V562*'04_Настройки'!$B$18)+IF(ISBLANK(M562),0,M562/5*100*'04_Настройки'!$B$19)+IF(ISBLANK(N562),0,N562/5*100*'04_Настройки'!$B$20))/(IF(ISBLANK(T562),0,'04_Настройки'!$B$16)+IF(ISBLANK(U562),0,'04_Настройки'!$B$17)+IF(ISBLANK(V562),0,'04_Настройки'!$B$18)+IF(ISBLANK(M562),0,'04_Настройки'!$B$19)+IF(ISBLANK(N562),0,'04_Настройки'!$B$20)),1)))</s:f>
        <s:v/>
      </s:c>
      <s:c r="Y562" s="77" t="str">
        <s:f>IF(B562="","",IF(ISBLANK(X562),"Недостаточно данных",IF(X562&gt;='04_Настройки'!$B$24,"Высокий",IF(X562&gt;='04_Настройки'!$B$25,"Средний","Низкий"))))</s:f>
        <s:v/>
      </s:c>
      <s:c r="Z562" s="80">
        <s:f t="shared" si="8"/>
        <s:v>552</s:v>
      </s:c>
      <s:c r="AA562" s="93" t="str">
        <s:f>IF(B562="","",IF(S562&gt;1,"Проверить и объединить дубли",IF(W562&lt;'04_Настройки'!$B$26,"Дополнить исходные данные",IF(AND(M562&lt;&gt;"",M562&lt;=2),"Проверить соответствие запросу и бизнесу",IF(AND(G562&lt;&gt;"",G562&lt;=IF(J562="",'04_Настройки'!$B$14,J562)),"Удерживать позицию и обновлять контент",IF(Y562="Высокий",IF(O562="","Создать или назначить посадочную страницу","Оптимизировать страницу и усилить содержание"),IF(Y562="Средний","Включить в контент-план","Наблюдать или отложить")))))))</s:f>
        <s:v/>
      </s:c>
    </s:row>
    <s:row r="563" ht="22.5" customHeight="1">
      <s:c r="A563" s="70" t="str">
        <s:f t="shared" si="1"/>
        <s:v/>
      </s:c>
      <s:c r="B563" s="71"/>
      <s:c r="C563" s="71"/>
      <s:c r="D563" s="71"/>
      <s:c r="E563" s="95"/>
      <s:c r="F563" s="77" t="str">
        <s:f>IF(ISBLANK(E563),"",IF(E563&gt;='04_Настройки'!$B$11,"ВЧ",IF(E563&gt;='04_Настройки'!$B$12,"СЧ","НЧ")))</s:f>
      </s:c>
      <s:c r="G563" s="78"/>
      <s:c r="H563" s="78"/>
      <s:c r="I563" s="80" t="str">
        <s:f t="shared" si="2"/>
        <s:v/>
      </s:c>
      <s:c r="J563" s="78"/>
      <s:c r="K563" s="81"/>
      <s:c r="L563" s="78"/>
      <s:c r="M563" s="78"/>
      <s:c r="N563" s="78"/>
      <s:c r="O563" s="83"/>
      <s:c r="P563" s="84"/>
      <s:c r="Q563" s="84"/>
      <s:c r="R563" s="77" t="str">
        <s:f t="shared" si="3"/>
        <s:v/>
      </s:c>
      <s:c r="S563" s="85" t="str">
        <s:f t="shared" si="4"/>
        <s:v/>
      </s:c>
      <s:c r="T563" s="85" t="str">
        <s:f t="shared" si="5"/>
        <s:v/>
      </s:c>
      <s:c r="U563" s="85" t="str">
        <s:f>IF(OR(B563="",G563=""),"",ROUND(MAX(0,MIN(100,(G563-IF(J563="",'04_Настройки'!$B$14,J563))/(100-IF(J563="",'04_Настройки'!$B$14,J563))*100)),1))</s:f>
        <s:v/>
      </s:c>
      <s:c r="V563" s="85" t="str">
        <s:f t="shared" si="6"/>
        <s:v/>
      </s:c>
      <s:c r="W563" s="88" t="str">
        <s:f t="shared" si="7"/>
        <s:v/>
      </s:c>
      <s:c r="X563" s="85" t="str">
        <s:f>IF(B563="","",IF(W563&lt;'04_Настройки'!$B$26,"",ROUND((IF(ISBLANK(T563),0,T563*'04_Настройки'!$B$16)+IF(ISBLANK(U563),0,U563*'04_Настройки'!$B$17)+IF(ISBLANK(V563),0,V563*'04_Настройки'!$B$18)+IF(ISBLANK(M563),0,M563/5*100*'04_Настройки'!$B$19)+IF(ISBLANK(N563),0,N563/5*100*'04_Настройки'!$B$20))/(IF(ISBLANK(T563),0,'04_Настройки'!$B$16)+IF(ISBLANK(U563),0,'04_Настройки'!$B$17)+IF(ISBLANK(V563),0,'04_Настройки'!$B$18)+IF(ISBLANK(M563),0,'04_Настройки'!$B$19)+IF(ISBLANK(N563),0,'04_Настройки'!$B$20)),1)))</s:f>
        <s:v/>
      </s:c>
      <s:c r="Y563" s="77" t="str">
        <s:f>IF(B563="","",IF(ISBLANK(X563),"Недостаточно данных",IF(X563&gt;='04_Настройки'!$B$24,"Высокий",IF(X563&gt;='04_Настройки'!$B$25,"Средний","Низкий"))))</s:f>
        <s:v/>
      </s:c>
      <s:c r="Z563" s="80">
        <s:f t="shared" si="8"/>
        <s:v>553</s:v>
      </s:c>
      <s:c r="AA563" s="93" t="str">
        <s:f>IF(B563="","",IF(S563&gt;1,"Проверить и объединить дубли",IF(W563&lt;'04_Настройки'!$B$26,"Дополнить исходные данные",IF(AND(M563&lt;&gt;"",M563&lt;=2),"Проверить соответствие запросу и бизнесу",IF(AND(G563&lt;&gt;"",G563&lt;=IF(J563="",'04_Настройки'!$B$14,J563)),"Удерживать позицию и обновлять контент",IF(Y563="Высокий",IF(O563="","Создать или назначить посадочную страницу","Оптимизировать страницу и усилить содержание"),IF(Y563="Средний","Включить в контент-план","Наблюдать или отложить")))))))</s:f>
        <s:v/>
      </s:c>
    </s:row>
    <s:row r="564" ht="22.5" customHeight="1">
      <s:c r="A564" s="70" t="str">
        <s:f t="shared" si="1"/>
        <s:v/>
      </s:c>
      <s:c r="B564" s="71"/>
      <s:c r="C564" s="71"/>
      <s:c r="D564" s="71"/>
      <s:c r="E564" s="95"/>
      <s:c r="F564" s="77" t="str">
        <s:f>IF(ISBLANK(E564),"",IF(E564&gt;='04_Настройки'!$B$11,"ВЧ",IF(E564&gt;='04_Настройки'!$B$12,"СЧ","НЧ")))</s:f>
      </s:c>
      <s:c r="G564" s="78"/>
      <s:c r="H564" s="78"/>
      <s:c r="I564" s="80" t="str">
        <s:f t="shared" si="2"/>
        <s:v/>
      </s:c>
      <s:c r="J564" s="78"/>
      <s:c r="K564" s="81"/>
      <s:c r="L564" s="78"/>
      <s:c r="M564" s="78"/>
      <s:c r="N564" s="78"/>
      <s:c r="O564" s="83"/>
      <s:c r="P564" s="84"/>
      <s:c r="Q564" s="84"/>
      <s:c r="R564" s="77" t="str">
        <s:f t="shared" si="3"/>
        <s:v/>
      </s:c>
      <s:c r="S564" s="85" t="str">
        <s:f t="shared" si="4"/>
        <s:v/>
      </s:c>
      <s:c r="T564" s="85" t="str">
        <s:f t="shared" si="5"/>
        <s:v/>
      </s:c>
      <s:c r="U564" s="85" t="str">
        <s:f>IF(OR(B564="",G564=""),"",ROUND(MAX(0,MIN(100,(G564-IF(J564="",'04_Настройки'!$B$14,J564))/(100-IF(J564="",'04_Настройки'!$B$14,J564))*100)),1))</s:f>
        <s:v/>
      </s:c>
      <s:c r="V564" s="85" t="str">
        <s:f t="shared" si="6"/>
        <s:v/>
      </s:c>
      <s:c r="W564" s="88" t="str">
        <s:f t="shared" si="7"/>
        <s:v/>
      </s:c>
      <s:c r="X564" s="85" t="str">
        <s:f>IF(B564="","",IF(W564&lt;'04_Настройки'!$B$26,"",ROUND((IF(ISBLANK(T564),0,T564*'04_Настройки'!$B$16)+IF(ISBLANK(U564),0,U564*'04_Настройки'!$B$17)+IF(ISBLANK(V564),0,V564*'04_Настройки'!$B$18)+IF(ISBLANK(M564),0,M564/5*100*'04_Настройки'!$B$19)+IF(ISBLANK(N564),0,N564/5*100*'04_Настройки'!$B$20))/(IF(ISBLANK(T564),0,'04_Настройки'!$B$16)+IF(ISBLANK(U564),0,'04_Настройки'!$B$17)+IF(ISBLANK(V564),0,'04_Настройки'!$B$18)+IF(ISBLANK(M564),0,'04_Настройки'!$B$19)+IF(ISBLANK(N564),0,'04_Настройки'!$B$20)),1)))</s:f>
        <s:v/>
      </s:c>
      <s:c r="Y564" s="77" t="str">
        <s:f>IF(B564="","",IF(ISBLANK(X564),"Недостаточно данных",IF(X564&gt;='04_Настройки'!$B$24,"Высокий",IF(X564&gt;='04_Настройки'!$B$25,"Средний","Низкий"))))</s:f>
        <s:v/>
      </s:c>
      <s:c r="Z564" s="80">
        <s:f t="shared" si="8"/>
        <s:v>554</s:v>
      </s:c>
      <s:c r="AA564" s="93" t="str">
        <s:f>IF(B564="","",IF(S564&gt;1,"Проверить и объединить дубли",IF(W564&lt;'04_Настройки'!$B$26,"Дополнить исходные данные",IF(AND(M564&lt;&gt;"",M564&lt;=2),"Проверить соответствие запросу и бизнесу",IF(AND(G564&lt;&gt;"",G564&lt;=IF(J564="",'04_Настройки'!$B$14,J564)),"Удерживать позицию и обновлять контент",IF(Y564="Высокий",IF(O564="","Создать или назначить посадочную страницу","Оптимизировать страницу и усилить содержание"),IF(Y564="Средний","Включить в контент-план","Наблюдать или отложить")))))))</s:f>
        <s:v/>
      </s:c>
    </s:row>
    <s:row r="565" ht="22.5" customHeight="1">
      <s:c r="A565" s="70" t="str">
        <s:f t="shared" si="1"/>
        <s:v/>
      </s:c>
      <s:c r="B565" s="71"/>
      <s:c r="C565" s="71"/>
      <s:c r="D565" s="71"/>
      <s:c r="E565" s="95"/>
      <s:c r="F565" s="77" t="str">
        <s:f>IF(ISBLANK(E565),"",IF(E565&gt;='04_Настройки'!$B$11,"ВЧ",IF(E565&gt;='04_Настройки'!$B$12,"СЧ","НЧ")))</s:f>
      </s:c>
      <s:c r="G565" s="78"/>
      <s:c r="H565" s="78"/>
      <s:c r="I565" s="80" t="str">
        <s:f t="shared" si="2"/>
        <s:v/>
      </s:c>
      <s:c r="J565" s="78"/>
      <s:c r="K565" s="81"/>
      <s:c r="L565" s="78"/>
      <s:c r="M565" s="78"/>
      <s:c r="N565" s="78"/>
      <s:c r="O565" s="83"/>
      <s:c r="P565" s="84"/>
      <s:c r="Q565" s="84"/>
      <s:c r="R565" s="77" t="str">
        <s:f t="shared" si="3"/>
        <s:v/>
      </s:c>
      <s:c r="S565" s="85" t="str">
        <s:f t="shared" si="4"/>
        <s:v/>
      </s:c>
      <s:c r="T565" s="85" t="str">
        <s:f t="shared" si="5"/>
        <s:v/>
      </s:c>
      <s:c r="U565" s="85" t="str">
        <s:f>IF(OR(B565="",G565=""),"",ROUND(MAX(0,MIN(100,(G565-IF(J565="",'04_Настройки'!$B$14,J565))/(100-IF(J565="",'04_Настройки'!$B$14,J565))*100)),1))</s:f>
        <s:v/>
      </s:c>
      <s:c r="V565" s="85" t="str">
        <s:f t="shared" si="6"/>
        <s:v/>
      </s:c>
      <s:c r="W565" s="88" t="str">
        <s:f t="shared" si="7"/>
        <s:v/>
      </s:c>
      <s:c r="X565" s="85" t="str">
        <s:f>IF(B565="","",IF(W565&lt;'04_Настройки'!$B$26,"",ROUND((IF(ISBLANK(T565),0,T565*'04_Настройки'!$B$16)+IF(ISBLANK(U565),0,U565*'04_Настройки'!$B$17)+IF(ISBLANK(V565),0,V565*'04_Настройки'!$B$18)+IF(ISBLANK(M565),0,M565/5*100*'04_Настройки'!$B$19)+IF(ISBLANK(N565),0,N565/5*100*'04_Настройки'!$B$20))/(IF(ISBLANK(T565),0,'04_Настройки'!$B$16)+IF(ISBLANK(U565),0,'04_Настройки'!$B$17)+IF(ISBLANK(V565),0,'04_Настройки'!$B$18)+IF(ISBLANK(M565),0,'04_Настройки'!$B$19)+IF(ISBLANK(N565),0,'04_Настройки'!$B$20)),1)))</s:f>
        <s:v/>
      </s:c>
      <s:c r="Y565" s="77" t="str">
        <s:f>IF(B565="","",IF(ISBLANK(X565),"Недостаточно данных",IF(X565&gt;='04_Настройки'!$B$24,"Высокий",IF(X565&gt;='04_Настройки'!$B$25,"Средний","Низкий"))))</s:f>
        <s:v/>
      </s:c>
      <s:c r="Z565" s="80">
        <s:f t="shared" si="8"/>
        <s:v>555</s:v>
      </s:c>
      <s:c r="AA565" s="93" t="str">
        <s:f>IF(B565="","",IF(S565&gt;1,"Проверить и объединить дубли",IF(W565&lt;'04_Настройки'!$B$26,"Дополнить исходные данные",IF(AND(M565&lt;&gt;"",M565&lt;=2),"Проверить соответствие запросу и бизнесу",IF(AND(G565&lt;&gt;"",G565&lt;=IF(J565="",'04_Настройки'!$B$14,J565)),"Удерживать позицию и обновлять контент",IF(Y565="Высокий",IF(O565="","Создать или назначить посадочную страницу","Оптимизировать страницу и усилить содержание"),IF(Y565="Средний","Включить в контент-план","Наблюдать или отложить")))))))</s:f>
        <s:v/>
      </s:c>
    </s:row>
    <s:row r="566" ht="22.5" customHeight="1">
      <s:c r="A566" s="70" t="str">
        <s:f t="shared" si="1"/>
        <s:v/>
      </s:c>
      <s:c r="B566" s="71"/>
      <s:c r="C566" s="71"/>
      <s:c r="D566" s="71"/>
      <s:c r="E566" s="95"/>
      <s:c r="F566" s="77" t="str">
        <s:f>IF(ISBLANK(E566),"",IF(E566&gt;='04_Настройки'!$B$11,"ВЧ",IF(E566&gt;='04_Настройки'!$B$12,"СЧ","НЧ")))</s:f>
      </s:c>
      <s:c r="G566" s="78"/>
      <s:c r="H566" s="78"/>
      <s:c r="I566" s="80" t="str">
        <s:f t="shared" si="2"/>
        <s:v/>
      </s:c>
      <s:c r="J566" s="78"/>
      <s:c r="K566" s="81"/>
      <s:c r="L566" s="78"/>
      <s:c r="M566" s="78"/>
      <s:c r="N566" s="78"/>
      <s:c r="O566" s="83"/>
      <s:c r="P566" s="84"/>
      <s:c r="Q566" s="84"/>
      <s:c r="R566" s="77" t="str">
        <s:f t="shared" si="3"/>
        <s:v/>
      </s:c>
      <s:c r="S566" s="85" t="str">
        <s:f t="shared" si="4"/>
        <s:v/>
      </s:c>
      <s:c r="T566" s="85" t="str">
        <s:f t="shared" si="5"/>
        <s:v/>
      </s:c>
      <s:c r="U566" s="85" t="str">
        <s:f>IF(OR(B566="",G566=""),"",ROUND(MAX(0,MIN(100,(G566-IF(J566="",'04_Настройки'!$B$14,J566))/(100-IF(J566="",'04_Настройки'!$B$14,J566))*100)),1))</s:f>
        <s:v/>
      </s:c>
      <s:c r="V566" s="85" t="str">
        <s:f t="shared" si="6"/>
        <s:v/>
      </s:c>
      <s:c r="W566" s="88" t="str">
        <s:f t="shared" si="7"/>
        <s:v/>
      </s:c>
      <s:c r="X566" s="85" t="str">
        <s:f>IF(B566="","",IF(W566&lt;'04_Настройки'!$B$26,"",ROUND((IF(ISBLANK(T566),0,T566*'04_Настройки'!$B$16)+IF(ISBLANK(U566),0,U566*'04_Настройки'!$B$17)+IF(ISBLANK(V566),0,V566*'04_Настройки'!$B$18)+IF(ISBLANK(M566),0,M566/5*100*'04_Настройки'!$B$19)+IF(ISBLANK(N566),0,N566/5*100*'04_Настройки'!$B$20))/(IF(ISBLANK(T566),0,'04_Настройки'!$B$16)+IF(ISBLANK(U566),0,'04_Настройки'!$B$17)+IF(ISBLANK(V566),0,'04_Настройки'!$B$18)+IF(ISBLANK(M566),0,'04_Настройки'!$B$19)+IF(ISBLANK(N566),0,'04_Настройки'!$B$20)),1)))</s:f>
        <s:v/>
      </s:c>
      <s:c r="Y566" s="77" t="str">
        <s:f>IF(B566="","",IF(ISBLANK(X566),"Недостаточно данных",IF(X566&gt;='04_Настройки'!$B$24,"Высокий",IF(X566&gt;='04_Настройки'!$B$25,"Средний","Низкий"))))</s:f>
        <s:v/>
      </s:c>
      <s:c r="Z566" s="80">
        <s:f t="shared" si="8"/>
        <s:v>556</s:v>
      </s:c>
      <s:c r="AA566" s="93" t="str">
        <s:f>IF(B566="","",IF(S566&gt;1,"Проверить и объединить дубли",IF(W566&lt;'04_Настройки'!$B$26,"Дополнить исходные данные",IF(AND(M566&lt;&gt;"",M566&lt;=2),"Проверить соответствие запросу и бизнесу",IF(AND(G566&lt;&gt;"",G566&lt;=IF(J566="",'04_Настройки'!$B$14,J566)),"Удерживать позицию и обновлять контент",IF(Y566="Высокий",IF(O566="","Создать или назначить посадочную страницу","Оптимизировать страницу и усилить содержание"),IF(Y566="Средний","Включить в контент-план","Наблюдать или отложить")))))))</s:f>
        <s:v/>
      </s:c>
    </s:row>
    <s:row r="567" ht="22.5" customHeight="1">
      <s:c r="A567" s="70" t="str">
        <s:f t="shared" si="1"/>
        <s:v/>
      </s:c>
      <s:c r="B567" s="71"/>
      <s:c r="C567" s="71"/>
      <s:c r="D567" s="71"/>
      <s:c r="E567" s="95"/>
      <s:c r="F567" s="77" t="str">
        <s:f>IF(ISBLANK(E567),"",IF(E567&gt;='04_Настройки'!$B$11,"ВЧ",IF(E567&gt;='04_Настройки'!$B$12,"СЧ","НЧ")))</s:f>
      </s:c>
      <s:c r="G567" s="78"/>
      <s:c r="H567" s="78"/>
      <s:c r="I567" s="80" t="str">
        <s:f t="shared" si="2"/>
        <s:v/>
      </s:c>
      <s:c r="J567" s="78"/>
      <s:c r="K567" s="81"/>
      <s:c r="L567" s="78"/>
      <s:c r="M567" s="78"/>
      <s:c r="N567" s="78"/>
      <s:c r="O567" s="83"/>
      <s:c r="P567" s="84"/>
      <s:c r="Q567" s="84"/>
      <s:c r="R567" s="77" t="str">
        <s:f t="shared" si="3"/>
        <s:v/>
      </s:c>
      <s:c r="S567" s="85" t="str">
        <s:f t="shared" si="4"/>
        <s:v/>
      </s:c>
      <s:c r="T567" s="85" t="str">
        <s:f t="shared" si="5"/>
        <s:v/>
      </s:c>
      <s:c r="U567" s="85" t="str">
        <s:f>IF(OR(B567="",G567=""),"",ROUND(MAX(0,MIN(100,(G567-IF(J567="",'04_Настройки'!$B$14,J567))/(100-IF(J567="",'04_Настройки'!$B$14,J567))*100)),1))</s:f>
        <s:v/>
      </s:c>
      <s:c r="V567" s="85" t="str">
        <s:f t="shared" si="6"/>
        <s:v/>
      </s:c>
      <s:c r="W567" s="88" t="str">
        <s:f t="shared" si="7"/>
        <s:v/>
      </s:c>
      <s:c r="X567" s="85" t="str">
        <s:f>IF(B567="","",IF(W567&lt;'04_Настройки'!$B$26,"",ROUND((IF(ISBLANK(T567),0,T567*'04_Настройки'!$B$16)+IF(ISBLANK(U567),0,U567*'04_Настройки'!$B$17)+IF(ISBLANK(V567),0,V567*'04_Настройки'!$B$18)+IF(ISBLANK(M567),0,M567/5*100*'04_Настройки'!$B$19)+IF(ISBLANK(N567),0,N567/5*100*'04_Настройки'!$B$20))/(IF(ISBLANK(T567),0,'04_Настройки'!$B$16)+IF(ISBLANK(U567),0,'04_Настройки'!$B$17)+IF(ISBLANK(V567),0,'04_Настройки'!$B$18)+IF(ISBLANK(M567),0,'04_Настройки'!$B$19)+IF(ISBLANK(N567),0,'04_Настройки'!$B$20)),1)))</s:f>
        <s:v/>
      </s:c>
      <s:c r="Y567" s="77" t="str">
        <s:f>IF(B567="","",IF(ISBLANK(X567),"Недостаточно данных",IF(X567&gt;='04_Настройки'!$B$24,"Высокий",IF(X567&gt;='04_Настройки'!$B$25,"Средний","Низкий"))))</s:f>
        <s:v/>
      </s:c>
      <s:c r="Z567" s="80">
        <s:f t="shared" si="8"/>
        <s:v>557</s:v>
      </s:c>
      <s:c r="AA567" s="93" t="str">
        <s:f>IF(B567="","",IF(S567&gt;1,"Проверить и объединить дубли",IF(W567&lt;'04_Настройки'!$B$26,"Дополнить исходные данные",IF(AND(M567&lt;&gt;"",M567&lt;=2),"Проверить соответствие запросу и бизнесу",IF(AND(G567&lt;&gt;"",G567&lt;=IF(J567="",'04_Настройки'!$B$14,J567)),"Удерживать позицию и обновлять контент",IF(Y567="Высокий",IF(O567="","Создать или назначить посадочную страницу","Оптимизировать страницу и усилить содержание"),IF(Y567="Средний","Включить в контент-план","Наблюдать или отложить")))))))</s:f>
        <s:v/>
      </s:c>
    </s:row>
    <s:row r="568" ht="22.5" customHeight="1">
      <s:c r="A568" s="70" t="str">
        <s:f t="shared" si="1"/>
        <s:v/>
      </s:c>
      <s:c r="B568" s="71"/>
      <s:c r="C568" s="71"/>
      <s:c r="D568" s="71"/>
      <s:c r="E568" s="95"/>
      <s:c r="F568" s="77" t="str">
        <s:f>IF(ISBLANK(E568),"",IF(E568&gt;='04_Настройки'!$B$11,"ВЧ",IF(E568&gt;='04_Настройки'!$B$12,"СЧ","НЧ")))</s:f>
      </s:c>
      <s:c r="G568" s="78"/>
      <s:c r="H568" s="78"/>
      <s:c r="I568" s="80" t="str">
        <s:f t="shared" si="2"/>
        <s:v/>
      </s:c>
      <s:c r="J568" s="78"/>
      <s:c r="K568" s="81"/>
      <s:c r="L568" s="78"/>
      <s:c r="M568" s="78"/>
      <s:c r="N568" s="78"/>
      <s:c r="O568" s="83"/>
      <s:c r="P568" s="84"/>
      <s:c r="Q568" s="84"/>
      <s:c r="R568" s="77" t="str">
        <s:f t="shared" si="3"/>
        <s:v/>
      </s:c>
      <s:c r="S568" s="85" t="str">
        <s:f t="shared" si="4"/>
        <s:v/>
      </s:c>
      <s:c r="T568" s="85" t="str">
        <s:f t="shared" si="5"/>
        <s:v/>
      </s:c>
      <s:c r="U568" s="85" t="str">
        <s:f>IF(OR(B568="",G568=""),"",ROUND(MAX(0,MIN(100,(G568-IF(J568="",'04_Настройки'!$B$14,J568))/(100-IF(J568="",'04_Настройки'!$B$14,J568))*100)),1))</s:f>
        <s:v/>
      </s:c>
      <s:c r="V568" s="85" t="str">
        <s:f t="shared" si="6"/>
        <s:v/>
      </s:c>
      <s:c r="W568" s="88" t="str">
        <s:f t="shared" si="7"/>
        <s:v/>
      </s:c>
      <s:c r="X568" s="85" t="str">
        <s:f>IF(B568="","",IF(W568&lt;'04_Настройки'!$B$26,"",ROUND((IF(ISBLANK(T568),0,T568*'04_Настройки'!$B$16)+IF(ISBLANK(U568),0,U568*'04_Настройки'!$B$17)+IF(ISBLANK(V568),0,V568*'04_Настройки'!$B$18)+IF(ISBLANK(M568),0,M568/5*100*'04_Настройки'!$B$19)+IF(ISBLANK(N568),0,N568/5*100*'04_Настройки'!$B$20))/(IF(ISBLANK(T568),0,'04_Настройки'!$B$16)+IF(ISBLANK(U568),0,'04_Настройки'!$B$17)+IF(ISBLANK(V568),0,'04_Настройки'!$B$18)+IF(ISBLANK(M568),0,'04_Настройки'!$B$19)+IF(ISBLANK(N568),0,'04_Настройки'!$B$20)),1)))</s:f>
        <s:v/>
      </s:c>
      <s:c r="Y568" s="77" t="str">
        <s:f>IF(B568="","",IF(ISBLANK(X568),"Недостаточно данных",IF(X568&gt;='04_Настройки'!$B$24,"Высокий",IF(X568&gt;='04_Настройки'!$B$25,"Средний","Низкий"))))</s:f>
        <s:v/>
      </s:c>
      <s:c r="Z568" s="80">
        <s:f t="shared" si="8"/>
        <s:v>558</s:v>
      </s:c>
      <s:c r="AA568" s="93" t="str">
        <s:f>IF(B568="","",IF(S568&gt;1,"Проверить и объединить дубли",IF(W568&lt;'04_Настройки'!$B$26,"Дополнить исходные данные",IF(AND(M568&lt;&gt;"",M568&lt;=2),"Проверить соответствие запросу и бизнесу",IF(AND(G568&lt;&gt;"",G568&lt;=IF(J568="",'04_Настройки'!$B$14,J568)),"Удерживать позицию и обновлять контент",IF(Y568="Высокий",IF(O568="","Создать или назначить посадочную страницу","Оптимизировать страницу и усилить содержание"),IF(Y568="Средний","Включить в контент-план","Наблюдать или отложить")))))))</s:f>
        <s:v/>
      </s:c>
    </s:row>
    <s:row r="569" ht="22.5" customHeight="1">
      <s:c r="A569" s="70" t="str">
        <s:f t="shared" si="1"/>
        <s:v/>
      </s:c>
      <s:c r="B569" s="71"/>
      <s:c r="C569" s="71"/>
      <s:c r="D569" s="71"/>
      <s:c r="E569" s="95"/>
      <s:c r="F569" s="77" t="str">
        <s:f>IF(ISBLANK(E569),"",IF(E569&gt;='04_Настройки'!$B$11,"ВЧ",IF(E569&gt;='04_Настройки'!$B$12,"СЧ","НЧ")))</s:f>
      </s:c>
      <s:c r="G569" s="78"/>
      <s:c r="H569" s="78"/>
      <s:c r="I569" s="80" t="str">
        <s:f t="shared" si="2"/>
        <s:v/>
      </s:c>
      <s:c r="J569" s="78"/>
      <s:c r="K569" s="81"/>
      <s:c r="L569" s="78"/>
      <s:c r="M569" s="78"/>
      <s:c r="N569" s="78"/>
      <s:c r="O569" s="83"/>
      <s:c r="P569" s="84"/>
      <s:c r="Q569" s="84"/>
      <s:c r="R569" s="77" t="str">
        <s:f t="shared" si="3"/>
        <s:v/>
      </s:c>
      <s:c r="S569" s="85" t="str">
        <s:f t="shared" si="4"/>
        <s:v/>
      </s:c>
      <s:c r="T569" s="85" t="str">
        <s:f t="shared" si="5"/>
        <s:v/>
      </s:c>
      <s:c r="U569" s="85" t="str">
        <s:f>IF(OR(B569="",G569=""),"",ROUND(MAX(0,MIN(100,(G569-IF(J569="",'04_Настройки'!$B$14,J569))/(100-IF(J569="",'04_Настройки'!$B$14,J569))*100)),1))</s:f>
        <s:v/>
      </s:c>
      <s:c r="V569" s="85" t="str">
        <s:f t="shared" si="6"/>
        <s:v/>
      </s:c>
      <s:c r="W569" s="88" t="str">
        <s:f t="shared" si="7"/>
        <s:v/>
      </s:c>
      <s:c r="X569" s="85" t="str">
        <s:f>IF(B569="","",IF(W569&lt;'04_Настройки'!$B$26,"",ROUND((IF(ISBLANK(T569),0,T569*'04_Настройки'!$B$16)+IF(ISBLANK(U569),0,U569*'04_Настройки'!$B$17)+IF(ISBLANK(V569),0,V569*'04_Настройки'!$B$18)+IF(ISBLANK(M569),0,M569/5*100*'04_Настройки'!$B$19)+IF(ISBLANK(N569),0,N569/5*100*'04_Настройки'!$B$20))/(IF(ISBLANK(T569),0,'04_Настройки'!$B$16)+IF(ISBLANK(U569),0,'04_Настройки'!$B$17)+IF(ISBLANK(V569),0,'04_Настройки'!$B$18)+IF(ISBLANK(M569),0,'04_Настройки'!$B$19)+IF(ISBLANK(N569),0,'04_Настройки'!$B$20)),1)))</s:f>
        <s:v/>
      </s:c>
      <s:c r="Y569" s="77" t="str">
        <s:f>IF(B569="","",IF(ISBLANK(X569),"Недостаточно данных",IF(X569&gt;='04_Настройки'!$B$24,"Высокий",IF(X569&gt;='04_Настройки'!$B$25,"Средний","Низкий"))))</s:f>
        <s:v/>
      </s:c>
      <s:c r="Z569" s="80">
        <s:f t="shared" si="8"/>
        <s:v>559</s:v>
      </s:c>
      <s:c r="AA569" s="93" t="str">
        <s:f>IF(B569="","",IF(S569&gt;1,"Проверить и объединить дубли",IF(W569&lt;'04_Настройки'!$B$26,"Дополнить исходные данные",IF(AND(M569&lt;&gt;"",M569&lt;=2),"Проверить соответствие запросу и бизнесу",IF(AND(G569&lt;&gt;"",G569&lt;=IF(J569="",'04_Настройки'!$B$14,J569)),"Удерживать позицию и обновлять контент",IF(Y569="Высокий",IF(O569="","Создать или назначить посадочную страницу","Оптимизировать страницу и усилить содержание"),IF(Y569="Средний","Включить в контент-план","Наблюдать или отложить")))))))</s:f>
        <s:v/>
      </s:c>
    </s:row>
    <s:row r="570" ht="22.5" customHeight="1">
      <s:c r="A570" s="70" t="str">
        <s:f t="shared" si="1"/>
        <s:v/>
      </s:c>
      <s:c r="B570" s="71"/>
      <s:c r="C570" s="71"/>
      <s:c r="D570" s="71"/>
      <s:c r="E570" s="95"/>
      <s:c r="F570" s="77" t="str">
        <s:f>IF(ISBLANK(E570),"",IF(E570&gt;='04_Настройки'!$B$11,"ВЧ",IF(E570&gt;='04_Настройки'!$B$12,"СЧ","НЧ")))</s:f>
      </s:c>
      <s:c r="G570" s="78"/>
      <s:c r="H570" s="78"/>
      <s:c r="I570" s="80" t="str">
        <s:f t="shared" si="2"/>
        <s:v/>
      </s:c>
      <s:c r="J570" s="78"/>
      <s:c r="K570" s="81"/>
      <s:c r="L570" s="78"/>
      <s:c r="M570" s="78"/>
      <s:c r="N570" s="78"/>
      <s:c r="O570" s="83"/>
      <s:c r="P570" s="84"/>
      <s:c r="Q570" s="84"/>
      <s:c r="R570" s="77" t="str">
        <s:f t="shared" si="3"/>
        <s:v/>
      </s:c>
      <s:c r="S570" s="85" t="str">
        <s:f t="shared" si="4"/>
        <s:v/>
      </s:c>
      <s:c r="T570" s="85" t="str">
        <s:f t="shared" si="5"/>
        <s:v/>
      </s:c>
      <s:c r="U570" s="85" t="str">
        <s:f>IF(OR(B570="",G570=""),"",ROUND(MAX(0,MIN(100,(G570-IF(J570="",'04_Настройки'!$B$14,J570))/(100-IF(J570="",'04_Настройки'!$B$14,J570))*100)),1))</s:f>
        <s:v/>
      </s:c>
      <s:c r="V570" s="85" t="str">
        <s:f t="shared" si="6"/>
        <s:v/>
      </s:c>
      <s:c r="W570" s="88" t="str">
        <s:f t="shared" si="7"/>
        <s:v/>
      </s:c>
      <s:c r="X570" s="85" t="str">
        <s:f>IF(B570="","",IF(W570&lt;'04_Настройки'!$B$26,"",ROUND((IF(ISBLANK(T570),0,T570*'04_Настройки'!$B$16)+IF(ISBLANK(U570),0,U570*'04_Настройки'!$B$17)+IF(ISBLANK(V570),0,V570*'04_Настройки'!$B$18)+IF(ISBLANK(M570),0,M570/5*100*'04_Настройки'!$B$19)+IF(ISBLANK(N570),0,N570/5*100*'04_Настройки'!$B$20))/(IF(ISBLANK(T570),0,'04_Настройки'!$B$16)+IF(ISBLANK(U570),0,'04_Настройки'!$B$17)+IF(ISBLANK(V570),0,'04_Настройки'!$B$18)+IF(ISBLANK(M570),0,'04_Настройки'!$B$19)+IF(ISBLANK(N570),0,'04_Настройки'!$B$20)),1)))</s:f>
        <s:v/>
      </s:c>
      <s:c r="Y570" s="77" t="str">
        <s:f>IF(B570="","",IF(ISBLANK(X570),"Недостаточно данных",IF(X570&gt;='04_Настройки'!$B$24,"Высокий",IF(X570&gt;='04_Настройки'!$B$25,"Средний","Низкий"))))</s:f>
        <s:v/>
      </s:c>
      <s:c r="Z570" s="80">
        <s:f t="shared" si="8"/>
        <s:v>560</s:v>
      </s:c>
      <s:c r="AA570" s="93" t="str">
        <s:f>IF(B570="","",IF(S570&gt;1,"Проверить и объединить дубли",IF(W570&lt;'04_Настройки'!$B$26,"Дополнить исходные данные",IF(AND(M570&lt;&gt;"",M570&lt;=2),"Проверить соответствие запросу и бизнесу",IF(AND(G570&lt;&gt;"",G570&lt;=IF(J570="",'04_Настройки'!$B$14,J570)),"Удерживать позицию и обновлять контент",IF(Y570="Высокий",IF(O570="","Создать или назначить посадочную страницу","Оптимизировать страницу и усилить содержание"),IF(Y570="Средний","Включить в контент-план","Наблюдать или отложить")))))))</s:f>
        <s:v/>
      </s:c>
    </s:row>
    <s:row r="571" ht="22.5" customHeight="1">
      <s:c r="A571" s="70" t="str">
        <s:f t="shared" si="1"/>
        <s:v/>
      </s:c>
      <s:c r="B571" s="71"/>
      <s:c r="C571" s="71"/>
      <s:c r="D571" s="71"/>
      <s:c r="E571" s="95"/>
      <s:c r="F571" s="77" t="str">
        <s:f>IF(ISBLANK(E571),"",IF(E571&gt;='04_Настройки'!$B$11,"ВЧ",IF(E571&gt;='04_Настройки'!$B$12,"СЧ","НЧ")))</s:f>
      </s:c>
      <s:c r="G571" s="78"/>
      <s:c r="H571" s="78"/>
      <s:c r="I571" s="80" t="str">
        <s:f t="shared" si="2"/>
        <s:v/>
      </s:c>
      <s:c r="J571" s="78"/>
      <s:c r="K571" s="81"/>
      <s:c r="L571" s="78"/>
      <s:c r="M571" s="78"/>
      <s:c r="N571" s="78"/>
      <s:c r="O571" s="83"/>
      <s:c r="P571" s="84"/>
      <s:c r="Q571" s="84"/>
      <s:c r="R571" s="77" t="str">
        <s:f t="shared" si="3"/>
        <s:v/>
      </s:c>
      <s:c r="S571" s="85" t="str">
        <s:f t="shared" si="4"/>
        <s:v/>
      </s:c>
      <s:c r="T571" s="85" t="str">
        <s:f t="shared" si="5"/>
        <s:v/>
      </s:c>
      <s:c r="U571" s="85" t="str">
        <s:f>IF(OR(B571="",G571=""),"",ROUND(MAX(0,MIN(100,(G571-IF(J571="",'04_Настройки'!$B$14,J571))/(100-IF(J571="",'04_Настройки'!$B$14,J571))*100)),1))</s:f>
        <s:v/>
      </s:c>
      <s:c r="V571" s="85" t="str">
        <s:f t="shared" si="6"/>
        <s:v/>
      </s:c>
      <s:c r="W571" s="88" t="str">
        <s:f t="shared" si="7"/>
        <s:v/>
      </s:c>
      <s:c r="X571" s="85" t="str">
        <s:f>IF(B571="","",IF(W571&lt;'04_Настройки'!$B$26,"",ROUND((IF(ISBLANK(T571),0,T571*'04_Настройки'!$B$16)+IF(ISBLANK(U571),0,U571*'04_Настройки'!$B$17)+IF(ISBLANK(V571),0,V571*'04_Настройки'!$B$18)+IF(ISBLANK(M571),0,M571/5*100*'04_Настройки'!$B$19)+IF(ISBLANK(N571),0,N571/5*100*'04_Настройки'!$B$20))/(IF(ISBLANK(T571),0,'04_Настройки'!$B$16)+IF(ISBLANK(U571),0,'04_Настройки'!$B$17)+IF(ISBLANK(V571),0,'04_Настройки'!$B$18)+IF(ISBLANK(M571),0,'04_Настройки'!$B$19)+IF(ISBLANK(N571),0,'04_Настройки'!$B$20)),1)))</s:f>
        <s:v/>
      </s:c>
      <s:c r="Y571" s="77" t="str">
        <s:f>IF(B571="","",IF(ISBLANK(X571),"Недостаточно данных",IF(X571&gt;='04_Настройки'!$B$24,"Высокий",IF(X571&gt;='04_Настройки'!$B$25,"Средний","Низкий"))))</s:f>
        <s:v/>
      </s:c>
      <s:c r="Z571" s="80">
        <s:f t="shared" si="8"/>
        <s:v>561</s:v>
      </s:c>
      <s:c r="AA571" s="93" t="str">
        <s:f>IF(B571="","",IF(S571&gt;1,"Проверить и объединить дубли",IF(W571&lt;'04_Настройки'!$B$26,"Дополнить исходные данные",IF(AND(M571&lt;&gt;"",M571&lt;=2),"Проверить соответствие запросу и бизнесу",IF(AND(G571&lt;&gt;"",G571&lt;=IF(J571="",'04_Настройки'!$B$14,J571)),"Удерживать позицию и обновлять контент",IF(Y571="Высокий",IF(O571="","Создать или назначить посадочную страницу","Оптимизировать страницу и усилить содержание"),IF(Y571="Средний","Включить в контент-план","Наблюдать или отложить")))))))</s:f>
        <s:v/>
      </s:c>
    </s:row>
    <s:row r="572" ht="22.5" customHeight="1">
      <s:c r="A572" s="70" t="str">
        <s:f t="shared" si="1"/>
        <s:v/>
      </s:c>
      <s:c r="B572" s="71"/>
      <s:c r="C572" s="71"/>
      <s:c r="D572" s="71"/>
      <s:c r="E572" s="95"/>
      <s:c r="F572" s="77" t="str">
        <s:f>IF(ISBLANK(E572),"",IF(E572&gt;='04_Настройки'!$B$11,"ВЧ",IF(E572&gt;='04_Настройки'!$B$12,"СЧ","НЧ")))</s:f>
      </s:c>
      <s:c r="G572" s="78"/>
      <s:c r="H572" s="78"/>
      <s:c r="I572" s="80" t="str">
        <s:f t="shared" si="2"/>
        <s:v/>
      </s:c>
      <s:c r="J572" s="78"/>
      <s:c r="K572" s="81"/>
      <s:c r="L572" s="78"/>
      <s:c r="M572" s="78"/>
      <s:c r="N572" s="78"/>
      <s:c r="O572" s="83"/>
      <s:c r="P572" s="84"/>
      <s:c r="Q572" s="84"/>
      <s:c r="R572" s="77" t="str">
        <s:f t="shared" si="3"/>
        <s:v/>
      </s:c>
      <s:c r="S572" s="85" t="str">
        <s:f t="shared" si="4"/>
        <s:v/>
      </s:c>
      <s:c r="T572" s="85" t="str">
        <s:f t="shared" si="5"/>
        <s:v/>
      </s:c>
      <s:c r="U572" s="85" t="str">
        <s:f>IF(OR(B572="",G572=""),"",ROUND(MAX(0,MIN(100,(G572-IF(J572="",'04_Настройки'!$B$14,J572))/(100-IF(J572="",'04_Настройки'!$B$14,J572))*100)),1))</s:f>
        <s:v/>
      </s:c>
      <s:c r="V572" s="85" t="str">
        <s:f t="shared" si="6"/>
        <s:v/>
      </s:c>
      <s:c r="W572" s="88" t="str">
        <s:f t="shared" si="7"/>
        <s:v/>
      </s:c>
      <s:c r="X572" s="85" t="str">
        <s:f>IF(B572="","",IF(W572&lt;'04_Настройки'!$B$26,"",ROUND((IF(ISBLANK(T572),0,T572*'04_Настройки'!$B$16)+IF(ISBLANK(U572),0,U572*'04_Настройки'!$B$17)+IF(ISBLANK(V572),0,V572*'04_Настройки'!$B$18)+IF(ISBLANK(M572),0,M572/5*100*'04_Настройки'!$B$19)+IF(ISBLANK(N572),0,N572/5*100*'04_Настройки'!$B$20))/(IF(ISBLANK(T572),0,'04_Настройки'!$B$16)+IF(ISBLANK(U572),0,'04_Настройки'!$B$17)+IF(ISBLANK(V572),0,'04_Настройки'!$B$18)+IF(ISBLANK(M572),0,'04_Настройки'!$B$19)+IF(ISBLANK(N572),0,'04_Настройки'!$B$20)),1)))</s:f>
        <s:v/>
      </s:c>
      <s:c r="Y572" s="77" t="str">
        <s:f>IF(B572="","",IF(ISBLANK(X572),"Недостаточно данных",IF(X572&gt;='04_Настройки'!$B$24,"Высокий",IF(X572&gt;='04_Настройки'!$B$25,"Средний","Низкий"))))</s:f>
        <s:v/>
      </s:c>
      <s:c r="Z572" s="80">
        <s:f t="shared" si="8"/>
        <s:v>562</s:v>
      </s:c>
      <s:c r="AA572" s="93" t="str">
        <s:f>IF(B572="","",IF(S572&gt;1,"Проверить и объединить дубли",IF(W572&lt;'04_Настройки'!$B$26,"Дополнить исходные данные",IF(AND(M572&lt;&gt;"",M572&lt;=2),"Проверить соответствие запросу и бизнесу",IF(AND(G572&lt;&gt;"",G572&lt;=IF(J572="",'04_Настройки'!$B$14,J572)),"Удерживать позицию и обновлять контент",IF(Y572="Высокий",IF(O572="","Создать или назначить посадочную страницу","Оптимизировать страницу и усилить содержание"),IF(Y572="Средний","Включить в контент-план","Наблюдать или отложить")))))))</s:f>
        <s:v/>
      </s:c>
    </s:row>
    <s:row r="573" ht="22.5" customHeight="1">
      <s:c r="A573" s="70" t="str">
        <s:f t="shared" si="1"/>
        <s:v/>
      </s:c>
      <s:c r="B573" s="71"/>
      <s:c r="C573" s="71"/>
      <s:c r="D573" s="71"/>
      <s:c r="E573" s="95"/>
      <s:c r="F573" s="77" t="str">
        <s:f>IF(ISBLANK(E573),"",IF(E573&gt;='04_Настройки'!$B$11,"ВЧ",IF(E573&gt;='04_Настройки'!$B$12,"СЧ","НЧ")))</s:f>
      </s:c>
      <s:c r="G573" s="78"/>
      <s:c r="H573" s="78"/>
      <s:c r="I573" s="80" t="str">
        <s:f t="shared" si="2"/>
        <s:v/>
      </s:c>
      <s:c r="J573" s="78"/>
      <s:c r="K573" s="81"/>
      <s:c r="L573" s="78"/>
      <s:c r="M573" s="78"/>
      <s:c r="N573" s="78"/>
      <s:c r="O573" s="83"/>
      <s:c r="P573" s="84"/>
      <s:c r="Q573" s="84"/>
      <s:c r="R573" s="77" t="str">
        <s:f t="shared" si="3"/>
        <s:v/>
      </s:c>
      <s:c r="S573" s="85" t="str">
        <s:f t="shared" si="4"/>
        <s:v/>
      </s:c>
      <s:c r="T573" s="85" t="str">
        <s:f t="shared" si="5"/>
        <s:v/>
      </s:c>
      <s:c r="U573" s="85" t="str">
        <s:f>IF(OR(B573="",G573=""),"",ROUND(MAX(0,MIN(100,(G573-IF(J573="",'04_Настройки'!$B$14,J573))/(100-IF(J573="",'04_Настройки'!$B$14,J573))*100)),1))</s:f>
        <s:v/>
      </s:c>
      <s:c r="V573" s="85" t="str">
        <s:f t="shared" si="6"/>
        <s:v/>
      </s:c>
      <s:c r="W573" s="88" t="str">
        <s:f t="shared" si="7"/>
        <s:v/>
      </s:c>
      <s:c r="X573" s="85" t="str">
        <s:f>IF(B573="","",IF(W573&lt;'04_Настройки'!$B$26,"",ROUND((IF(ISBLANK(T573),0,T573*'04_Настройки'!$B$16)+IF(ISBLANK(U573),0,U573*'04_Настройки'!$B$17)+IF(ISBLANK(V573),0,V573*'04_Настройки'!$B$18)+IF(ISBLANK(M573),0,M573/5*100*'04_Настройки'!$B$19)+IF(ISBLANK(N573),0,N573/5*100*'04_Настройки'!$B$20))/(IF(ISBLANK(T573),0,'04_Настройки'!$B$16)+IF(ISBLANK(U573),0,'04_Настройки'!$B$17)+IF(ISBLANK(V573),0,'04_Настройки'!$B$18)+IF(ISBLANK(M573),0,'04_Настройки'!$B$19)+IF(ISBLANK(N573),0,'04_Настройки'!$B$20)),1)))</s:f>
        <s:v/>
      </s:c>
      <s:c r="Y573" s="77" t="str">
        <s:f>IF(B573="","",IF(ISBLANK(X573),"Недостаточно данных",IF(X573&gt;='04_Настройки'!$B$24,"Высокий",IF(X573&gt;='04_Настройки'!$B$25,"Средний","Низкий"))))</s:f>
        <s:v/>
      </s:c>
      <s:c r="Z573" s="80">
        <s:f t="shared" si="8"/>
        <s:v>563</s:v>
      </s:c>
      <s:c r="AA573" s="93" t="str">
        <s:f>IF(B573="","",IF(S573&gt;1,"Проверить и объединить дубли",IF(W573&lt;'04_Настройки'!$B$26,"Дополнить исходные данные",IF(AND(M573&lt;&gt;"",M573&lt;=2),"Проверить соответствие запросу и бизнесу",IF(AND(G573&lt;&gt;"",G573&lt;=IF(J573="",'04_Настройки'!$B$14,J573)),"Удерживать позицию и обновлять контент",IF(Y573="Высокий",IF(O573="","Создать или назначить посадочную страницу","Оптимизировать страницу и усилить содержание"),IF(Y573="Средний","Включить в контент-план","Наблюдать или отложить")))))))</s:f>
        <s:v/>
      </s:c>
    </s:row>
    <s:row r="574" ht="22.5" customHeight="1">
      <s:c r="A574" s="70" t="str">
        <s:f t="shared" si="1"/>
        <s:v/>
      </s:c>
      <s:c r="B574" s="71"/>
      <s:c r="C574" s="71"/>
      <s:c r="D574" s="71"/>
      <s:c r="E574" s="95"/>
      <s:c r="F574" s="77" t="str">
        <s:f>IF(ISBLANK(E574),"",IF(E574&gt;='04_Настройки'!$B$11,"ВЧ",IF(E574&gt;='04_Настройки'!$B$12,"СЧ","НЧ")))</s:f>
      </s:c>
      <s:c r="G574" s="78"/>
      <s:c r="H574" s="78"/>
      <s:c r="I574" s="80" t="str">
        <s:f t="shared" si="2"/>
        <s:v/>
      </s:c>
      <s:c r="J574" s="78"/>
      <s:c r="K574" s="81"/>
      <s:c r="L574" s="78"/>
      <s:c r="M574" s="78"/>
      <s:c r="N574" s="78"/>
      <s:c r="O574" s="83"/>
      <s:c r="P574" s="84"/>
      <s:c r="Q574" s="84"/>
      <s:c r="R574" s="77" t="str">
        <s:f t="shared" si="3"/>
        <s:v/>
      </s:c>
      <s:c r="S574" s="85" t="str">
        <s:f t="shared" si="4"/>
        <s:v/>
      </s:c>
      <s:c r="T574" s="85" t="str">
        <s:f t="shared" si="5"/>
        <s:v/>
      </s:c>
      <s:c r="U574" s="85" t="str">
        <s:f>IF(OR(B574="",G574=""),"",ROUND(MAX(0,MIN(100,(G574-IF(J574="",'04_Настройки'!$B$14,J574))/(100-IF(J574="",'04_Настройки'!$B$14,J574))*100)),1))</s:f>
        <s:v/>
      </s:c>
      <s:c r="V574" s="85" t="str">
        <s:f t="shared" si="6"/>
        <s:v/>
      </s:c>
      <s:c r="W574" s="88" t="str">
        <s:f t="shared" si="7"/>
        <s:v/>
      </s:c>
      <s:c r="X574" s="85" t="str">
        <s:f>IF(B574="","",IF(W574&lt;'04_Настройки'!$B$26,"",ROUND((IF(ISBLANK(T574),0,T574*'04_Настройки'!$B$16)+IF(ISBLANK(U574),0,U574*'04_Настройки'!$B$17)+IF(ISBLANK(V574),0,V574*'04_Настройки'!$B$18)+IF(ISBLANK(M574),0,M574/5*100*'04_Настройки'!$B$19)+IF(ISBLANK(N574),0,N574/5*100*'04_Настройки'!$B$20))/(IF(ISBLANK(T574),0,'04_Настройки'!$B$16)+IF(ISBLANK(U574),0,'04_Настройки'!$B$17)+IF(ISBLANK(V574),0,'04_Настройки'!$B$18)+IF(ISBLANK(M574),0,'04_Настройки'!$B$19)+IF(ISBLANK(N574),0,'04_Настройки'!$B$20)),1)))</s:f>
        <s:v/>
      </s:c>
      <s:c r="Y574" s="77" t="str">
        <s:f>IF(B574="","",IF(ISBLANK(X574),"Недостаточно данных",IF(X574&gt;='04_Настройки'!$B$24,"Высокий",IF(X574&gt;='04_Настройки'!$B$25,"Средний","Низкий"))))</s:f>
        <s:v/>
      </s:c>
      <s:c r="Z574" s="80">
        <s:f t="shared" si="8"/>
        <s:v>564</s:v>
      </s:c>
      <s:c r="AA574" s="93" t="str">
        <s:f>IF(B574="","",IF(S574&gt;1,"Проверить и объединить дубли",IF(W574&lt;'04_Настройки'!$B$26,"Дополнить исходные данные",IF(AND(M574&lt;&gt;"",M574&lt;=2),"Проверить соответствие запросу и бизнесу",IF(AND(G574&lt;&gt;"",G574&lt;=IF(J574="",'04_Настройки'!$B$14,J574)),"Удерживать позицию и обновлять контент",IF(Y574="Высокий",IF(O574="","Создать или назначить посадочную страницу","Оптимизировать страницу и усилить содержание"),IF(Y574="Средний","Включить в контент-план","Наблюдать или отложить")))))))</s:f>
        <s:v/>
      </s:c>
    </s:row>
    <s:row r="575" ht="22.5" customHeight="1">
      <s:c r="A575" s="70" t="str">
        <s:f t="shared" si="1"/>
        <s:v/>
      </s:c>
      <s:c r="B575" s="71"/>
      <s:c r="C575" s="71"/>
      <s:c r="D575" s="71"/>
      <s:c r="E575" s="95"/>
      <s:c r="F575" s="77" t="str">
        <s:f>IF(ISBLANK(E575),"",IF(E575&gt;='04_Настройки'!$B$11,"ВЧ",IF(E575&gt;='04_Настройки'!$B$12,"СЧ","НЧ")))</s:f>
      </s:c>
      <s:c r="G575" s="78"/>
      <s:c r="H575" s="78"/>
      <s:c r="I575" s="80" t="str">
        <s:f t="shared" si="2"/>
        <s:v/>
      </s:c>
      <s:c r="J575" s="78"/>
      <s:c r="K575" s="81"/>
      <s:c r="L575" s="78"/>
      <s:c r="M575" s="78"/>
      <s:c r="N575" s="78"/>
      <s:c r="O575" s="83"/>
      <s:c r="P575" s="84"/>
      <s:c r="Q575" s="84"/>
      <s:c r="R575" s="77" t="str">
        <s:f t="shared" si="3"/>
        <s:v/>
      </s:c>
      <s:c r="S575" s="85" t="str">
        <s:f t="shared" si="4"/>
        <s:v/>
      </s:c>
      <s:c r="T575" s="85" t="str">
        <s:f t="shared" si="5"/>
        <s:v/>
      </s:c>
      <s:c r="U575" s="85" t="str">
        <s:f>IF(OR(B575="",G575=""),"",ROUND(MAX(0,MIN(100,(G575-IF(J575="",'04_Настройки'!$B$14,J575))/(100-IF(J575="",'04_Настройки'!$B$14,J575))*100)),1))</s:f>
        <s:v/>
      </s:c>
      <s:c r="V575" s="85" t="str">
        <s:f t="shared" si="6"/>
        <s:v/>
      </s:c>
      <s:c r="W575" s="88" t="str">
        <s:f t="shared" si="7"/>
        <s:v/>
      </s:c>
      <s:c r="X575" s="85" t="str">
        <s:f>IF(B575="","",IF(W575&lt;'04_Настройки'!$B$26,"",ROUND((IF(ISBLANK(T575),0,T575*'04_Настройки'!$B$16)+IF(ISBLANK(U575),0,U575*'04_Настройки'!$B$17)+IF(ISBLANK(V575),0,V575*'04_Настройки'!$B$18)+IF(ISBLANK(M575),0,M575/5*100*'04_Настройки'!$B$19)+IF(ISBLANK(N575),0,N575/5*100*'04_Настройки'!$B$20))/(IF(ISBLANK(T575),0,'04_Настройки'!$B$16)+IF(ISBLANK(U575),0,'04_Настройки'!$B$17)+IF(ISBLANK(V575),0,'04_Настройки'!$B$18)+IF(ISBLANK(M575),0,'04_Настройки'!$B$19)+IF(ISBLANK(N575),0,'04_Настройки'!$B$20)),1)))</s:f>
        <s:v/>
      </s:c>
      <s:c r="Y575" s="77" t="str">
        <s:f>IF(B575="","",IF(ISBLANK(X575),"Недостаточно данных",IF(X575&gt;='04_Настройки'!$B$24,"Высокий",IF(X575&gt;='04_Настройки'!$B$25,"Средний","Низкий"))))</s:f>
        <s:v/>
      </s:c>
      <s:c r="Z575" s="80">
        <s:f t="shared" si="8"/>
        <s:v>565</s:v>
      </s:c>
      <s:c r="AA575" s="93" t="str">
        <s:f>IF(B575="","",IF(S575&gt;1,"Проверить и объединить дубли",IF(W575&lt;'04_Настройки'!$B$26,"Дополнить исходные данные",IF(AND(M575&lt;&gt;"",M575&lt;=2),"Проверить соответствие запросу и бизнесу",IF(AND(G575&lt;&gt;"",G575&lt;=IF(J575="",'04_Настройки'!$B$14,J575)),"Удерживать позицию и обновлять контент",IF(Y575="Высокий",IF(O575="","Создать или назначить посадочную страницу","Оптимизировать страницу и усилить содержание"),IF(Y575="Средний","Включить в контент-план","Наблюдать или отложить")))))))</s:f>
        <s:v/>
      </s:c>
    </s:row>
    <s:row r="576" ht="22.5" customHeight="1">
      <s:c r="A576" s="70" t="str">
        <s:f t="shared" si="1"/>
        <s:v/>
      </s:c>
      <s:c r="B576" s="71"/>
      <s:c r="C576" s="71"/>
      <s:c r="D576" s="71"/>
      <s:c r="E576" s="95"/>
      <s:c r="F576" s="77" t="str">
        <s:f>IF(ISBLANK(E576),"",IF(E576&gt;='04_Настройки'!$B$11,"ВЧ",IF(E576&gt;='04_Настройки'!$B$12,"СЧ","НЧ")))</s:f>
      </s:c>
      <s:c r="G576" s="78"/>
      <s:c r="H576" s="78"/>
      <s:c r="I576" s="80" t="str">
        <s:f t="shared" si="2"/>
        <s:v/>
      </s:c>
      <s:c r="J576" s="78"/>
      <s:c r="K576" s="81"/>
      <s:c r="L576" s="78"/>
      <s:c r="M576" s="78"/>
      <s:c r="N576" s="78"/>
      <s:c r="O576" s="83"/>
      <s:c r="P576" s="84"/>
      <s:c r="Q576" s="84"/>
      <s:c r="R576" s="77" t="str">
        <s:f t="shared" si="3"/>
        <s:v/>
      </s:c>
      <s:c r="S576" s="85" t="str">
        <s:f t="shared" si="4"/>
        <s:v/>
      </s:c>
      <s:c r="T576" s="85" t="str">
        <s:f t="shared" si="5"/>
        <s:v/>
      </s:c>
      <s:c r="U576" s="85" t="str">
        <s:f>IF(OR(B576="",G576=""),"",ROUND(MAX(0,MIN(100,(G576-IF(J576="",'04_Настройки'!$B$14,J576))/(100-IF(J576="",'04_Настройки'!$B$14,J576))*100)),1))</s:f>
        <s:v/>
      </s:c>
      <s:c r="V576" s="85" t="str">
        <s:f t="shared" si="6"/>
        <s:v/>
      </s:c>
      <s:c r="W576" s="88" t="str">
        <s:f t="shared" si="7"/>
        <s:v/>
      </s:c>
      <s:c r="X576" s="85" t="str">
        <s:f>IF(B576="","",IF(W576&lt;'04_Настройки'!$B$26,"",ROUND((IF(ISBLANK(T576),0,T576*'04_Настройки'!$B$16)+IF(ISBLANK(U576),0,U576*'04_Настройки'!$B$17)+IF(ISBLANK(V576),0,V576*'04_Настройки'!$B$18)+IF(ISBLANK(M576),0,M576/5*100*'04_Настройки'!$B$19)+IF(ISBLANK(N576),0,N576/5*100*'04_Настройки'!$B$20))/(IF(ISBLANK(T576),0,'04_Настройки'!$B$16)+IF(ISBLANK(U576),0,'04_Настройки'!$B$17)+IF(ISBLANK(V576),0,'04_Настройки'!$B$18)+IF(ISBLANK(M576),0,'04_Настройки'!$B$19)+IF(ISBLANK(N576),0,'04_Настройки'!$B$20)),1)))</s:f>
        <s:v/>
      </s:c>
      <s:c r="Y576" s="77" t="str">
        <s:f>IF(B576="","",IF(ISBLANK(X576),"Недостаточно данных",IF(X576&gt;='04_Настройки'!$B$24,"Высокий",IF(X576&gt;='04_Настройки'!$B$25,"Средний","Низкий"))))</s:f>
        <s:v/>
      </s:c>
      <s:c r="Z576" s="80">
        <s:f t="shared" si="8"/>
        <s:v>566</s:v>
      </s:c>
      <s:c r="AA576" s="93" t="str">
        <s:f>IF(B576="","",IF(S576&gt;1,"Проверить и объединить дубли",IF(W576&lt;'04_Настройки'!$B$26,"Дополнить исходные данные",IF(AND(M576&lt;&gt;"",M576&lt;=2),"Проверить соответствие запросу и бизнесу",IF(AND(G576&lt;&gt;"",G576&lt;=IF(J576="",'04_Настройки'!$B$14,J576)),"Удерживать позицию и обновлять контент",IF(Y576="Высокий",IF(O576="","Создать или назначить посадочную страницу","Оптимизировать страницу и усилить содержание"),IF(Y576="Средний","Включить в контент-план","Наблюдать или отложить")))))))</s:f>
        <s:v/>
      </s:c>
    </s:row>
    <s:row r="577" ht="22.5" customHeight="1">
      <s:c r="A577" s="70" t="str">
        <s:f t="shared" si="1"/>
        <s:v/>
      </s:c>
      <s:c r="B577" s="71"/>
      <s:c r="C577" s="71"/>
      <s:c r="D577" s="71"/>
      <s:c r="E577" s="95"/>
      <s:c r="F577" s="77" t="str">
        <s:f>IF(ISBLANK(E577),"",IF(E577&gt;='04_Настройки'!$B$11,"ВЧ",IF(E577&gt;='04_Настройки'!$B$12,"СЧ","НЧ")))</s:f>
      </s:c>
      <s:c r="G577" s="78"/>
      <s:c r="H577" s="78"/>
      <s:c r="I577" s="80" t="str">
        <s:f t="shared" si="2"/>
        <s:v/>
      </s:c>
      <s:c r="J577" s="78"/>
      <s:c r="K577" s="81"/>
      <s:c r="L577" s="78"/>
      <s:c r="M577" s="78"/>
      <s:c r="N577" s="78"/>
      <s:c r="O577" s="83"/>
      <s:c r="P577" s="84"/>
      <s:c r="Q577" s="84"/>
      <s:c r="R577" s="77" t="str">
        <s:f t="shared" si="3"/>
        <s:v/>
      </s:c>
      <s:c r="S577" s="85" t="str">
        <s:f t="shared" si="4"/>
        <s:v/>
      </s:c>
      <s:c r="T577" s="85" t="str">
        <s:f t="shared" si="5"/>
        <s:v/>
      </s:c>
      <s:c r="U577" s="85" t="str">
        <s:f>IF(OR(B577="",G577=""),"",ROUND(MAX(0,MIN(100,(G577-IF(J577="",'04_Настройки'!$B$14,J577))/(100-IF(J577="",'04_Настройки'!$B$14,J577))*100)),1))</s:f>
        <s:v/>
      </s:c>
      <s:c r="V577" s="85" t="str">
        <s:f t="shared" si="6"/>
        <s:v/>
      </s:c>
      <s:c r="W577" s="88" t="str">
        <s:f t="shared" si="7"/>
        <s:v/>
      </s:c>
      <s:c r="X577" s="85" t="str">
        <s:f>IF(B577="","",IF(W577&lt;'04_Настройки'!$B$26,"",ROUND((IF(ISBLANK(T577),0,T577*'04_Настройки'!$B$16)+IF(ISBLANK(U577),0,U577*'04_Настройки'!$B$17)+IF(ISBLANK(V577),0,V577*'04_Настройки'!$B$18)+IF(ISBLANK(M577),0,M577/5*100*'04_Настройки'!$B$19)+IF(ISBLANK(N577),0,N577/5*100*'04_Настройки'!$B$20))/(IF(ISBLANK(T577),0,'04_Настройки'!$B$16)+IF(ISBLANK(U577),0,'04_Настройки'!$B$17)+IF(ISBLANK(V577),0,'04_Настройки'!$B$18)+IF(ISBLANK(M577),0,'04_Настройки'!$B$19)+IF(ISBLANK(N577),0,'04_Настройки'!$B$20)),1)))</s:f>
        <s:v/>
      </s:c>
      <s:c r="Y577" s="77" t="str">
        <s:f>IF(B577="","",IF(ISBLANK(X577),"Недостаточно данных",IF(X577&gt;='04_Настройки'!$B$24,"Высокий",IF(X577&gt;='04_Настройки'!$B$25,"Средний","Низкий"))))</s:f>
        <s:v/>
      </s:c>
      <s:c r="Z577" s="80">
        <s:f t="shared" si="8"/>
        <s:v>567</s:v>
      </s:c>
      <s:c r="AA577" s="93" t="str">
        <s:f>IF(B577="","",IF(S577&gt;1,"Проверить и объединить дубли",IF(W577&lt;'04_Настройки'!$B$26,"Дополнить исходные данные",IF(AND(M577&lt;&gt;"",M577&lt;=2),"Проверить соответствие запросу и бизнесу",IF(AND(G577&lt;&gt;"",G577&lt;=IF(J577="",'04_Настройки'!$B$14,J577)),"Удерживать позицию и обновлять контент",IF(Y577="Высокий",IF(O577="","Создать или назначить посадочную страницу","Оптимизировать страницу и усилить содержание"),IF(Y577="Средний","Включить в контент-план","Наблюдать или отложить")))))))</s:f>
        <s:v/>
      </s:c>
    </s:row>
    <s:row r="578" ht="22.5" customHeight="1">
      <s:c r="A578" s="70" t="str">
        <s:f t="shared" si="1"/>
        <s:v/>
      </s:c>
      <s:c r="B578" s="71"/>
      <s:c r="C578" s="71"/>
      <s:c r="D578" s="71"/>
      <s:c r="E578" s="95"/>
      <s:c r="F578" s="77" t="str">
        <s:f>IF(ISBLANK(E578),"",IF(E578&gt;='04_Настройки'!$B$11,"ВЧ",IF(E578&gt;='04_Настройки'!$B$12,"СЧ","НЧ")))</s:f>
      </s:c>
      <s:c r="G578" s="78"/>
      <s:c r="H578" s="78"/>
      <s:c r="I578" s="80" t="str">
        <s:f t="shared" si="2"/>
        <s:v/>
      </s:c>
      <s:c r="J578" s="78"/>
      <s:c r="K578" s="81"/>
      <s:c r="L578" s="78"/>
      <s:c r="M578" s="78"/>
      <s:c r="N578" s="78"/>
      <s:c r="O578" s="83"/>
      <s:c r="P578" s="84"/>
      <s:c r="Q578" s="84"/>
      <s:c r="R578" s="77" t="str">
        <s:f t="shared" si="3"/>
        <s:v/>
      </s:c>
      <s:c r="S578" s="85" t="str">
        <s:f t="shared" si="4"/>
        <s:v/>
      </s:c>
      <s:c r="T578" s="85" t="str">
        <s:f t="shared" si="5"/>
        <s:v/>
      </s:c>
      <s:c r="U578" s="85" t="str">
        <s:f>IF(OR(B578="",G578=""),"",ROUND(MAX(0,MIN(100,(G578-IF(J578="",'04_Настройки'!$B$14,J578))/(100-IF(J578="",'04_Настройки'!$B$14,J578))*100)),1))</s:f>
        <s:v/>
      </s:c>
      <s:c r="V578" s="85" t="str">
        <s:f t="shared" si="6"/>
        <s:v/>
      </s:c>
      <s:c r="W578" s="88" t="str">
        <s:f t="shared" si="7"/>
        <s:v/>
      </s:c>
      <s:c r="X578" s="85" t="str">
        <s:f>IF(B578="","",IF(W578&lt;'04_Настройки'!$B$26,"",ROUND((IF(ISBLANK(T578),0,T578*'04_Настройки'!$B$16)+IF(ISBLANK(U578),0,U578*'04_Настройки'!$B$17)+IF(ISBLANK(V578),0,V578*'04_Настройки'!$B$18)+IF(ISBLANK(M578),0,M578/5*100*'04_Настройки'!$B$19)+IF(ISBLANK(N578),0,N578/5*100*'04_Настройки'!$B$20))/(IF(ISBLANK(T578),0,'04_Настройки'!$B$16)+IF(ISBLANK(U578),0,'04_Настройки'!$B$17)+IF(ISBLANK(V578),0,'04_Настройки'!$B$18)+IF(ISBLANK(M578),0,'04_Настройки'!$B$19)+IF(ISBLANK(N578),0,'04_Настройки'!$B$20)),1)))</s:f>
        <s:v/>
      </s:c>
      <s:c r="Y578" s="77" t="str">
        <s:f>IF(B578="","",IF(ISBLANK(X578),"Недостаточно данных",IF(X578&gt;='04_Настройки'!$B$24,"Высокий",IF(X578&gt;='04_Настройки'!$B$25,"Средний","Низкий"))))</s:f>
        <s:v/>
      </s:c>
      <s:c r="Z578" s="80">
        <s:f t="shared" si="8"/>
        <s:v>568</s:v>
      </s:c>
      <s:c r="AA578" s="93" t="str">
        <s:f>IF(B578="","",IF(S578&gt;1,"Проверить и объединить дубли",IF(W578&lt;'04_Настройки'!$B$26,"Дополнить исходные данные",IF(AND(M578&lt;&gt;"",M578&lt;=2),"Проверить соответствие запросу и бизнесу",IF(AND(G578&lt;&gt;"",G578&lt;=IF(J578="",'04_Настройки'!$B$14,J578)),"Удерживать позицию и обновлять контент",IF(Y578="Высокий",IF(O578="","Создать или назначить посадочную страницу","Оптимизировать страницу и усилить содержание"),IF(Y578="Средний","Включить в контент-план","Наблюдать или отложить")))))))</s:f>
        <s:v/>
      </s:c>
    </s:row>
    <s:row r="579" ht="22.5" customHeight="1">
      <s:c r="A579" s="70" t="str">
        <s:f t="shared" si="1"/>
        <s:v/>
      </s:c>
      <s:c r="B579" s="71"/>
      <s:c r="C579" s="71"/>
      <s:c r="D579" s="71"/>
      <s:c r="E579" s="95"/>
      <s:c r="F579" s="77" t="str">
        <s:f>IF(ISBLANK(E579),"",IF(E579&gt;='04_Настройки'!$B$11,"ВЧ",IF(E579&gt;='04_Настройки'!$B$12,"СЧ","НЧ")))</s:f>
      </s:c>
      <s:c r="G579" s="78"/>
      <s:c r="H579" s="78"/>
      <s:c r="I579" s="80" t="str">
        <s:f t="shared" si="2"/>
        <s:v/>
      </s:c>
      <s:c r="J579" s="78"/>
      <s:c r="K579" s="81"/>
      <s:c r="L579" s="78"/>
      <s:c r="M579" s="78"/>
      <s:c r="N579" s="78"/>
      <s:c r="O579" s="83"/>
      <s:c r="P579" s="84"/>
      <s:c r="Q579" s="84"/>
      <s:c r="R579" s="77" t="str">
        <s:f t="shared" si="3"/>
        <s:v/>
      </s:c>
      <s:c r="S579" s="85" t="str">
        <s:f t="shared" si="4"/>
        <s:v/>
      </s:c>
      <s:c r="T579" s="85" t="str">
        <s:f t="shared" si="5"/>
        <s:v/>
      </s:c>
      <s:c r="U579" s="85" t="str">
        <s:f>IF(OR(B579="",G579=""),"",ROUND(MAX(0,MIN(100,(G579-IF(J579="",'04_Настройки'!$B$14,J579))/(100-IF(J579="",'04_Настройки'!$B$14,J579))*100)),1))</s:f>
        <s:v/>
      </s:c>
      <s:c r="V579" s="85" t="str">
        <s:f t="shared" si="6"/>
        <s:v/>
      </s:c>
      <s:c r="W579" s="88" t="str">
        <s:f t="shared" si="7"/>
        <s:v/>
      </s:c>
      <s:c r="X579" s="85" t="str">
        <s:f>IF(B579="","",IF(W579&lt;'04_Настройки'!$B$26,"",ROUND((IF(ISBLANK(T579),0,T579*'04_Настройки'!$B$16)+IF(ISBLANK(U579),0,U579*'04_Настройки'!$B$17)+IF(ISBLANK(V579),0,V579*'04_Настройки'!$B$18)+IF(ISBLANK(M579),0,M579/5*100*'04_Настройки'!$B$19)+IF(ISBLANK(N579),0,N579/5*100*'04_Настройки'!$B$20))/(IF(ISBLANK(T579),0,'04_Настройки'!$B$16)+IF(ISBLANK(U579),0,'04_Настройки'!$B$17)+IF(ISBLANK(V579),0,'04_Настройки'!$B$18)+IF(ISBLANK(M579),0,'04_Настройки'!$B$19)+IF(ISBLANK(N579),0,'04_Настройки'!$B$20)),1)))</s:f>
        <s:v/>
      </s:c>
      <s:c r="Y579" s="77" t="str">
        <s:f>IF(B579="","",IF(ISBLANK(X579),"Недостаточно данных",IF(X579&gt;='04_Настройки'!$B$24,"Высокий",IF(X579&gt;='04_Настройки'!$B$25,"Средний","Низкий"))))</s:f>
        <s:v/>
      </s:c>
      <s:c r="Z579" s="80">
        <s:f t="shared" si="8"/>
        <s:v>569</s:v>
      </s:c>
      <s:c r="AA579" s="93" t="str">
        <s:f>IF(B579="","",IF(S579&gt;1,"Проверить и объединить дубли",IF(W579&lt;'04_Настройки'!$B$26,"Дополнить исходные данные",IF(AND(M579&lt;&gt;"",M579&lt;=2),"Проверить соответствие запросу и бизнесу",IF(AND(G579&lt;&gt;"",G579&lt;=IF(J579="",'04_Настройки'!$B$14,J579)),"Удерживать позицию и обновлять контент",IF(Y579="Высокий",IF(O579="","Создать или назначить посадочную страницу","Оптимизировать страницу и усилить содержание"),IF(Y579="Средний","Включить в контент-план","Наблюдать или отложить")))))))</s:f>
        <s:v/>
      </s:c>
    </s:row>
    <s:row r="580" ht="22.5" customHeight="1">
      <s:c r="A580" s="70" t="str">
        <s:f t="shared" si="1"/>
        <s:v/>
      </s:c>
      <s:c r="B580" s="71"/>
      <s:c r="C580" s="71"/>
      <s:c r="D580" s="71"/>
      <s:c r="E580" s="95"/>
      <s:c r="F580" s="77" t="str">
        <s:f>IF(ISBLANK(E580),"",IF(E580&gt;='04_Настройки'!$B$11,"ВЧ",IF(E580&gt;='04_Настройки'!$B$12,"СЧ","НЧ")))</s:f>
      </s:c>
      <s:c r="G580" s="78"/>
      <s:c r="H580" s="78"/>
      <s:c r="I580" s="80" t="str">
        <s:f t="shared" si="2"/>
        <s:v/>
      </s:c>
      <s:c r="J580" s="78"/>
      <s:c r="K580" s="81"/>
      <s:c r="L580" s="78"/>
      <s:c r="M580" s="78"/>
      <s:c r="N580" s="78"/>
      <s:c r="O580" s="83"/>
      <s:c r="P580" s="84"/>
      <s:c r="Q580" s="84"/>
      <s:c r="R580" s="77" t="str">
        <s:f t="shared" si="3"/>
        <s:v/>
      </s:c>
      <s:c r="S580" s="85" t="str">
        <s:f t="shared" si="4"/>
        <s:v/>
      </s:c>
      <s:c r="T580" s="85" t="str">
        <s:f t="shared" si="5"/>
        <s:v/>
      </s:c>
      <s:c r="U580" s="85" t="str">
        <s:f>IF(OR(B580="",G580=""),"",ROUND(MAX(0,MIN(100,(G580-IF(J580="",'04_Настройки'!$B$14,J580))/(100-IF(J580="",'04_Настройки'!$B$14,J580))*100)),1))</s:f>
        <s:v/>
      </s:c>
      <s:c r="V580" s="85" t="str">
        <s:f t="shared" si="6"/>
        <s:v/>
      </s:c>
      <s:c r="W580" s="88" t="str">
        <s:f t="shared" si="7"/>
        <s:v/>
      </s:c>
      <s:c r="X580" s="85" t="str">
        <s:f>IF(B580="","",IF(W580&lt;'04_Настройки'!$B$26,"",ROUND((IF(ISBLANK(T580),0,T580*'04_Настройки'!$B$16)+IF(ISBLANK(U580),0,U580*'04_Настройки'!$B$17)+IF(ISBLANK(V580),0,V580*'04_Настройки'!$B$18)+IF(ISBLANK(M580),0,M580/5*100*'04_Настройки'!$B$19)+IF(ISBLANK(N580),0,N580/5*100*'04_Настройки'!$B$20))/(IF(ISBLANK(T580),0,'04_Настройки'!$B$16)+IF(ISBLANK(U580),0,'04_Настройки'!$B$17)+IF(ISBLANK(V580),0,'04_Настройки'!$B$18)+IF(ISBLANK(M580),0,'04_Настройки'!$B$19)+IF(ISBLANK(N580),0,'04_Настройки'!$B$20)),1)))</s:f>
        <s:v/>
      </s:c>
      <s:c r="Y580" s="77" t="str">
        <s:f>IF(B580="","",IF(ISBLANK(X580),"Недостаточно данных",IF(X580&gt;='04_Настройки'!$B$24,"Высокий",IF(X580&gt;='04_Настройки'!$B$25,"Средний","Низкий"))))</s:f>
        <s:v/>
      </s:c>
      <s:c r="Z580" s="80">
        <s:f t="shared" si="8"/>
        <s:v>570</s:v>
      </s:c>
      <s:c r="AA580" s="93" t="str">
        <s:f>IF(B580="","",IF(S580&gt;1,"Проверить и объединить дубли",IF(W580&lt;'04_Настройки'!$B$26,"Дополнить исходные данные",IF(AND(M580&lt;&gt;"",M580&lt;=2),"Проверить соответствие запросу и бизнесу",IF(AND(G580&lt;&gt;"",G580&lt;=IF(J580="",'04_Настройки'!$B$14,J580)),"Удерживать позицию и обновлять контент",IF(Y580="Высокий",IF(O580="","Создать или назначить посадочную страницу","Оптимизировать страницу и усилить содержание"),IF(Y580="Средний","Включить в контент-план","Наблюдать или отложить")))))))</s:f>
        <s:v/>
      </s:c>
    </s:row>
    <s:row r="581" ht="22.5" customHeight="1">
      <s:c r="A581" s="70" t="str">
        <s:f t="shared" si="1"/>
        <s:v/>
      </s:c>
      <s:c r="B581" s="71"/>
      <s:c r="C581" s="71"/>
      <s:c r="D581" s="71"/>
      <s:c r="E581" s="95"/>
      <s:c r="F581" s="77" t="str">
        <s:f>IF(ISBLANK(E581),"",IF(E581&gt;='04_Настройки'!$B$11,"ВЧ",IF(E581&gt;='04_Настройки'!$B$12,"СЧ","НЧ")))</s:f>
      </s:c>
      <s:c r="G581" s="78"/>
      <s:c r="H581" s="78"/>
      <s:c r="I581" s="80" t="str">
        <s:f t="shared" si="2"/>
        <s:v/>
      </s:c>
      <s:c r="J581" s="78"/>
      <s:c r="K581" s="81"/>
      <s:c r="L581" s="78"/>
      <s:c r="M581" s="78"/>
      <s:c r="N581" s="78"/>
      <s:c r="O581" s="83"/>
      <s:c r="P581" s="84"/>
      <s:c r="Q581" s="84"/>
      <s:c r="R581" s="77" t="str">
        <s:f t="shared" si="3"/>
        <s:v/>
      </s:c>
      <s:c r="S581" s="85" t="str">
        <s:f t="shared" si="4"/>
        <s:v/>
      </s:c>
      <s:c r="T581" s="85" t="str">
        <s:f t="shared" si="5"/>
        <s:v/>
      </s:c>
      <s:c r="U581" s="85" t="str">
        <s:f>IF(OR(B581="",G581=""),"",ROUND(MAX(0,MIN(100,(G581-IF(J581="",'04_Настройки'!$B$14,J581))/(100-IF(J581="",'04_Настройки'!$B$14,J581))*100)),1))</s:f>
        <s:v/>
      </s:c>
      <s:c r="V581" s="85" t="str">
        <s:f t="shared" si="6"/>
        <s:v/>
      </s:c>
      <s:c r="W581" s="88" t="str">
        <s:f t="shared" si="7"/>
        <s:v/>
      </s:c>
      <s:c r="X581" s="85" t="str">
        <s:f>IF(B581="","",IF(W581&lt;'04_Настройки'!$B$26,"",ROUND((IF(ISBLANK(T581),0,T581*'04_Настройки'!$B$16)+IF(ISBLANK(U581),0,U581*'04_Настройки'!$B$17)+IF(ISBLANK(V581),0,V581*'04_Настройки'!$B$18)+IF(ISBLANK(M581),0,M581/5*100*'04_Настройки'!$B$19)+IF(ISBLANK(N581),0,N581/5*100*'04_Настройки'!$B$20))/(IF(ISBLANK(T581),0,'04_Настройки'!$B$16)+IF(ISBLANK(U581),0,'04_Настройки'!$B$17)+IF(ISBLANK(V581),0,'04_Настройки'!$B$18)+IF(ISBLANK(M581),0,'04_Настройки'!$B$19)+IF(ISBLANK(N581),0,'04_Настройки'!$B$20)),1)))</s:f>
        <s:v/>
      </s:c>
      <s:c r="Y581" s="77" t="str">
        <s:f>IF(B581="","",IF(ISBLANK(X581),"Недостаточно данных",IF(X581&gt;='04_Настройки'!$B$24,"Высокий",IF(X581&gt;='04_Настройки'!$B$25,"Средний","Низкий"))))</s:f>
        <s:v/>
      </s:c>
      <s:c r="Z581" s="80">
        <s:f t="shared" si="8"/>
        <s:v>571</s:v>
      </s:c>
      <s:c r="AA581" s="93" t="str">
        <s:f>IF(B581="","",IF(S581&gt;1,"Проверить и объединить дубли",IF(W581&lt;'04_Настройки'!$B$26,"Дополнить исходные данные",IF(AND(M581&lt;&gt;"",M581&lt;=2),"Проверить соответствие запросу и бизнесу",IF(AND(G581&lt;&gt;"",G581&lt;=IF(J581="",'04_Настройки'!$B$14,J581)),"Удерживать позицию и обновлять контент",IF(Y581="Высокий",IF(O581="","Создать или назначить посадочную страницу","Оптимизировать страницу и усилить содержание"),IF(Y581="Средний","Включить в контент-план","Наблюдать или отложить")))))))</s:f>
        <s:v/>
      </s:c>
    </s:row>
    <s:row r="582" ht="22.5" customHeight="1">
      <s:c r="A582" s="70" t="str">
        <s:f t="shared" si="1"/>
        <s:v/>
      </s:c>
      <s:c r="B582" s="71"/>
      <s:c r="C582" s="71"/>
      <s:c r="D582" s="71"/>
      <s:c r="E582" s="95"/>
      <s:c r="F582" s="77" t="str">
        <s:f>IF(ISBLANK(E582),"",IF(E582&gt;='04_Настройки'!$B$11,"ВЧ",IF(E582&gt;='04_Настройки'!$B$12,"СЧ","НЧ")))</s:f>
      </s:c>
      <s:c r="G582" s="78"/>
      <s:c r="H582" s="78"/>
      <s:c r="I582" s="80" t="str">
        <s:f t="shared" si="2"/>
        <s:v/>
      </s:c>
      <s:c r="J582" s="78"/>
      <s:c r="K582" s="81"/>
      <s:c r="L582" s="78"/>
      <s:c r="M582" s="78"/>
      <s:c r="N582" s="78"/>
      <s:c r="O582" s="83"/>
      <s:c r="P582" s="84"/>
      <s:c r="Q582" s="84"/>
      <s:c r="R582" s="77" t="str">
        <s:f t="shared" si="3"/>
        <s:v/>
      </s:c>
      <s:c r="S582" s="85" t="str">
        <s:f t="shared" si="4"/>
        <s:v/>
      </s:c>
      <s:c r="T582" s="85" t="str">
        <s:f t="shared" si="5"/>
        <s:v/>
      </s:c>
      <s:c r="U582" s="85" t="str">
        <s:f>IF(OR(B582="",G582=""),"",ROUND(MAX(0,MIN(100,(G582-IF(J582="",'04_Настройки'!$B$14,J582))/(100-IF(J582="",'04_Настройки'!$B$14,J582))*100)),1))</s:f>
        <s:v/>
      </s:c>
      <s:c r="V582" s="85" t="str">
        <s:f t="shared" si="6"/>
        <s:v/>
      </s:c>
      <s:c r="W582" s="88" t="str">
        <s:f t="shared" si="7"/>
        <s:v/>
      </s:c>
      <s:c r="X582" s="85" t="str">
        <s:f>IF(B582="","",IF(W582&lt;'04_Настройки'!$B$26,"",ROUND((IF(ISBLANK(T582),0,T582*'04_Настройки'!$B$16)+IF(ISBLANK(U582),0,U582*'04_Настройки'!$B$17)+IF(ISBLANK(V582),0,V582*'04_Настройки'!$B$18)+IF(ISBLANK(M582),0,M582/5*100*'04_Настройки'!$B$19)+IF(ISBLANK(N582),0,N582/5*100*'04_Настройки'!$B$20))/(IF(ISBLANK(T582),0,'04_Настройки'!$B$16)+IF(ISBLANK(U582),0,'04_Настройки'!$B$17)+IF(ISBLANK(V582),0,'04_Настройки'!$B$18)+IF(ISBLANK(M582),0,'04_Настройки'!$B$19)+IF(ISBLANK(N582),0,'04_Настройки'!$B$20)),1)))</s:f>
        <s:v/>
      </s:c>
      <s:c r="Y582" s="77" t="str">
        <s:f>IF(B582="","",IF(ISBLANK(X582),"Недостаточно данных",IF(X582&gt;='04_Настройки'!$B$24,"Высокий",IF(X582&gt;='04_Настройки'!$B$25,"Средний","Низкий"))))</s:f>
        <s:v/>
      </s:c>
      <s:c r="Z582" s="80">
        <s:f t="shared" si="8"/>
        <s:v>572</s:v>
      </s:c>
      <s:c r="AA582" s="93" t="str">
        <s:f>IF(B582="","",IF(S582&gt;1,"Проверить и объединить дубли",IF(W582&lt;'04_Настройки'!$B$26,"Дополнить исходные данные",IF(AND(M582&lt;&gt;"",M582&lt;=2),"Проверить соответствие запросу и бизнесу",IF(AND(G582&lt;&gt;"",G582&lt;=IF(J582="",'04_Настройки'!$B$14,J582)),"Удерживать позицию и обновлять контент",IF(Y582="Высокий",IF(O582="","Создать или назначить посадочную страницу","Оптимизировать страницу и усилить содержание"),IF(Y582="Средний","Включить в контент-план","Наблюдать или отложить")))))))</s:f>
        <s:v/>
      </s:c>
    </s:row>
    <s:row r="583" ht="22.5" customHeight="1">
      <s:c r="A583" s="70" t="str">
        <s:f t="shared" si="1"/>
        <s:v/>
      </s:c>
      <s:c r="B583" s="71"/>
      <s:c r="C583" s="71"/>
      <s:c r="D583" s="71"/>
      <s:c r="E583" s="95"/>
      <s:c r="F583" s="77" t="str">
        <s:f>IF(ISBLANK(E583),"",IF(E583&gt;='04_Настройки'!$B$11,"ВЧ",IF(E583&gt;='04_Настройки'!$B$12,"СЧ","НЧ")))</s:f>
      </s:c>
      <s:c r="G583" s="78"/>
      <s:c r="H583" s="78"/>
      <s:c r="I583" s="80" t="str">
        <s:f t="shared" si="2"/>
        <s:v/>
      </s:c>
      <s:c r="J583" s="78"/>
      <s:c r="K583" s="81"/>
      <s:c r="L583" s="78"/>
      <s:c r="M583" s="78"/>
      <s:c r="N583" s="78"/>
      <s:c r="O583" s="83"/>
      <s:c r="P583" s="84"/>
      <s:c r="Q583" s="84"/>
      <s:c r="R583" s="77" t="str">
        <s:f t="shared" si="3"/>
        <s:v/>
      </s:c>
      <s:c r="S583" s="85" t="str">
        <s:f t="shared" si="4"/>
        <s:v/>
      </s:c>
      <s:c r="T583" s="85" t="str">
        <s:f t="shared" si="5"/>
        <s:v/>
      </s:c>
      <s:c r="U583" s="85" t="str">
        <s:f>IF(OR(B583="",G583=""),"",ROUND(MAX(0,MIN(100,(G583-IF(J583="",'04_Настройки'!$B$14,J583))/(100-IF(J583="",'04_Настройки'!$B$14,J583))*100)),1))</s:f>
        <s:v/>
      </s:c>
      <s:c r="V583" s="85" t="str">
        <s:f t="shared" si="6"/>
        <s:v/>
      </s:c>
      <s:c r="W583" s="88" t="str">
        <s:f t="shared" si="7"/>
        <s:v/>
      </s:c>
      <s:c r="X583" s="85" t="str">
        <s:f>IF(B583="","",IF(W583&lt;'04_Настройки'!$B$26,"",ROUND((IF(ISBLANK(T583),0,T583*'04_Настройки'!$B$16)+IF(ISBLANK(U583),0,U583*'04_Настройки'!$B$17)+IF(ISBLANK(V583),0,V583*'04_Настройки'!$B$18)+IF(ISBLANK(M583),0,M583/5*100*'04_Настройки'!$B$19)+IF(ISBLANK(N583),0,N583/5*100*'04_Настройки'!$B$20))/(IF(ISBLANK(T583),0,'04_Настройки'!$B$16)+IF(ISBLANK(U583),0,'04_Настройки'!$B$17)+IF(ISBLANK(V583),0,'04_Настройки'!$B$18)+IF(ISBLANK(M583),0,'04_Настройки'!$B$19)+IF(ISBLANK(N583),0,'04_Настройки'!$B$20)),1)))</s:f>
        <s:v/>
      </s:c>
      <s:c r="Y583" s="77" t="str">
        <s:f>IF(B583="","",IF(ISBLANK(X583),"Недостаточно данных",IF(X583&gt;='04_Настройки'!$B$24,"Высокий",IF(X583&gt;='04_Настройки'!$B$25,"Средний","Низкий"))))</s:f>
        <s:v/>
      </s:c>
      <s:c r="Z583" s="80">
        <s:f t="shared" si="8"/>
        <s:v>573</s:v>
      </s:c>
      <s:c r="AA583" s="93" t="str">
        <s:f>IF(B583="","",IF(S583&gt;1,"Проверить и объединить дубли",IF(W583&lt;'04_Настройки'!$B$26,"Дополнить исходные данные",IF(AND(M583&lt;&gt;"",M583&lt;=2),"Проверить соответствие запросу и бизнесу",IF(AND(G583&lt;&gt;"",G583&lt;=IF(J583="",'04_Настройки'!$B$14,J583)),"Удерживать позицию и обновлять контент",IF(Y583="Высокий",IF(O583="","Создать или назначить посадочную страницу","Оптимизировать страницу и усилить содержание"),IF(Y583="Средний","Включить в контент-план","Наблюдать или отложить")))))))</s:f>
        <s:v/>
      </s:c>
    </s:row>
    <s:row r="584" ht="22.5" customHeight="1">
      <s:c r="A584" s="70" t="str">
        <s:f t="shared" si="1"/>
        <s:v/>
      </s:c>
      <s:c r="B584" s="71"/>
      <s:c r="C584" s="71"/>
      <s:c r="D584" s="71"/>
      <s:c r="E584" s="95"/>
      <s:c r="F584" s="77" t="str">
        <s:f>IF(ISBLANK(E584),"",IF(E584&gt;='04_Настройки'!$B$11,"ВЧ",IF(E584&gt;='04_Настройки'!$B$12,"СЧ","НЧ")))</s:f>
      </s:c>
      <s:c r="G584" s="78"/>
      <s:c r="H584" s="78"/>
      <s:c r="I584" s="80" t="str">
        <s:f t="shared" si="2"/>
        <s:v/>
      </s:c>
      <s:c r="J584" s="78"/>
      <s:c r="K584" s="81"/>
      <s:c r="L584" s="78"/>
      <s:c r="M584" s="78"/>
      <s:c r="N584" s="78"/>
      <s:c r="O584" s="83"/>
      <s:c r="P584" s="84"/>
      <s:c r="Q584" s="84"/>
      <s:c r="R584" s="77" t="str">
        <s:f t="shared" si="3"/>
        <s:v/>
      </s:c>
      <s:c r="S584" s="85" t="str">
        <s:f t="shared" si="4"/>
        <s:v/>
      </s:c>
      <s:c r="T584" s="85" t="str">
        <s:f t="shared" si="5"/>
        <s:v/>
      </s:c>
      <s:c r="U584" s="85" t="str">
        <s:f>IF(OR(B584="",G584=""),"",ROUND(MAX(0,MIN(100,(G584-IF(J584="",'04_Настройки'!$B$14,J584))/(100-IF(J584="",'04_Настройки'!$B$14,J584))*100)),1))</s:f>
        <s:v/>
      </s:c>
      <s:c r="V584" s="85" t="str">
        <s:f t="shared" si="6"/>
        <s:v/>
      </s:c>
      <s:c r="W584" s="88" t="str">
        <s:f t="shared" si="7"/>
        <s:v/>
      </s:c>
      <s:c r="X584" s="85" t="str">
        <s:f>IF(B584="","",IF(W584&lt;'04_Настройки'!$B$26,"",ROUND((IF(ISBLANK(T584),0,T584*'04_Настройки'!$B$16)+IF(ISBLANK(U584),0,U584*'04_Настройки'!$B$17)+IF(ISBLANK(V584),0,V584*'04_Настройки'!$B$18)+IF(ISBLANK(M584),0,M584/5*100*'04_Настройки'!$B$19)+IF(ISBLANK(N584),0,N584/5*100*'04_Настройки'!$B$20))/(IF(ISBLANK(T584),0,'04_Настройки'!$B$16)+IF(ISBLANK(U584),0,'04_Настройки'!$B$17)+IF(ISBLANK(V584),0,'04_Настройки'!$B$18)+IF(ISBLANK(M584),0,'04_Настройки'!$B$19)+IF(ISBLANK(N584),0,'04_Настройки'!$B$20)),1)))</s:f>
        <s:v/>
      </s:c>
      <s:c r="Y584" s="77" t="str">
        <s:f>IF(B584="","",IF(ISBLANK(X584),"Недостаточно данных",IF(X584&gt;='04_Настройки'!$B$24,"Высокий",IF(X584&gt;='04_Настройки'!$B$25,"Средний","Низкий"))))</s:f>
        <s:v/>
      </s:c>
      <s:c r="Z584" s="80">
        <s:f t="shared" si="8"/>
        <s:v>574</s:v>
      </s:c>
      <s:c r="AA584" s="93" t="str">
        <s:f>IF(B584="","",IF(S584&gt;1,"Проверить и объединить дубли",IF(W584&lt;'04_Настройки'!$B$26,"Дополнить исходные данные",IF(AND(M584&lt;&gt;"",M584&lt;=2),"Проверить соответствие запросу и бизнесу",IF(AND(G584&lt;&gt;"",G584&lt;=IF(J584="",'04_Настройки'!$B$14,J584)),"Удерживать позицию и обновлять контент",IF(Y584="Высокий",IF(O584="","Создать или назначить посадочную страницу","Оптимизировать страницу и усилить содержание"),IF(Y584="Средний","Включить в контент-план","Наблюдать или отложить")))))))</s:f>
        <s:v/>
      </s:c>
    </s:row>
    <s:row r="585" ht="22.5" customHeight="1">
      <s:c r="A585" s="70" t="str">
        <s:f t="shared" si="1"/>
        <s:v/>
      </s:c>
      <s:c r="B585" s="71"/>
      <s:c r="C585" s="71"/>
      <s:c r="D585" s="71"/>
      <s:c r="E585" s="95"/>
      <s:c r="F585" s="77" t="str">
        <s:f>IF(ISBLANK(E585),"",IF(E585&gt;='04_Настройки'!$B$11,"ВЧ",IF(E585&gt;='04_Настройки'!$B$12,"СЧ","НЧ")))</s:f>
      </s:c>
      <s:c r="G585" s="78"/>
      <s:c r="H585" s="78"/>
      <s:c r="I585" s="80" t="str">
        <s:f t="shared" si="2"/>
        <s:v/>
      </s:c>
      <s:c r="J585" s="78"/>
      <s:c r="K585" s="81"/>
      <s:c r="L585" s="78"/>
      <s:c r="M585" s="78"/>
      <s:c r="N585" s="78"/>
      <s:c r="O585" s="83"/>
      <s:c r="P585" s="84"/>
      <s:c r="Q585" s="84"/>
      <s:c r="R585" s="77" t="str">
        <s:f t="shared" si="3"/>
        <s:v/>
      </s:c>
      <s:c r="S585" s="85" t="str">
        <s:f t="shared" si="4"/>
        <s:v/>
      </s:c>
      <s:c r="T585" s="85" t="str">
        <s:f t="shared" si="5"/>
        <s:v/>
      </s:c>
      <s:c r="U585" s="85" t="str">
        <s:f>IF(OR(B585="",G585=""),"",ROUND(MAX(0,MIN(100,(G585-IF(J585="",'04_Настройки'!$B$14,J585))/(100-IF(J585="",'04_Настройки'!$B$14,J585))*100)),1))</s:f>
        <s:v/>
      </s:c>
      <s:c r="V585" s="85" t="str">
        <s:f t="shared" si="6"/>
        <s:v/>
      </s:c>
      <s:c r="W585" s="88" t="str">
        <s:f t="shared" si="7"/>
        <s:v/>
      </s:c>
      <s:c r="X585" s="85" t="str">
        <s:f>IF(B585="","",IF(W585&lt;'04_Настройки'!$B$26,"",ROUND((IF(ISBLANK(T585),0,T585*'04_Настройки'!$B$16)+IF(ISBLANK(U585),0,U585*'04_Настройки'!$B$17)+IF(ISBLANK(V585),0,V585*'04_Настройки'!$B$18)+IF(ISBLANK(M585),0,M585/5*100*'04_Настройки'!$B$19)+IF(ISBLANK(N585),0,N585/5*100*'04_Настройки'!$B$20))/(IF(ISBLANK(T585),0,'04_Настройки'!$B$16)+IF(ISBLANK(U585),0,'04_Настройки'!$B$17)+IF(ISBLANK(V585),0,'04_Настройки'!$B$18)+IF(ISBLANK(M585),0,'04_Настройки'!$B$19)+IF(ISBLANK(N585),0,'04_Настройки'!$B$20)),1)))</s:f>
        <s:v/>
      </s:c>
      <s:c r="Y585" s="77" t="str">
        <s:f>IF(B585="","",IF(ISBLANK(X585),"Недостаточно данных",IF(X585&gt;='04_Настройки'!$B$24,"Высокий",IF(X585&gt;='04_Настройки'!$B$25,"Средний","Низкий"))))</s:f>
        <s:v/>
      </s:c>
      <s:c r="Z585" s="80">
        <s:f t="shared" si="8"/>
        <s:v>575</s:v>
      </s:c>
      <s:c r="AA585" s="93" t="str">
        <s:f>IF(B585="","",IF(S585&gt;1,"Проверить и объединить дубли",IF(W585&lt;'04_Настройки'!$B$26,"Дополнить исходные данные",IF(AND(M585&lt;&gt;"",M585&lt;=2),"Проверить соответствие запросу и бизнесу",IF(AND(G585&lt;&gt;"",G585&lt;=IF(J585="",'04_Настройки'!$B$14,J585)),"Удерживать позицию и обновлять контент",IF(Y585="Высокий",IF(O585="","Создать или назначить посадочную страницу","Оптимизировать страницу и усилить содержание"),IF(Y585="Средний","Включить в контент-план","Наблюдать или отложить")))))))</s:f>
        <s:v/>
      </s:c>
    </s:row>
    <s:row r="586" ht="22.5" customHeight="1">
      <s:c r="A586" s="70" t="str">
        <s:f t="shared" si="1"/>
        <s:v/>
      </s:c>
      <s:c r="B586" s="71"/>
      <s:c r="C586" s="71"/>
      <s:c r="D586" s="71"/>
      <s:c r="E586" s="95"/>
      <s:c r="F586" s="77" t="str">
        <s:f>IF(ISBLANK(E586),"",IF(E586&gt;='04_Настройки'!$B$11,"ВЧ",IF(E586&gt;='04_Настройки'!$B$12,"СЧ","НЧ")))</s:f>
      </s:c>
      <s:c r="G586" s="78"/>
      <s:c r="H586" s="78"/>
      <s:c r="I586" s="80" t="str">
        <s:f t="shared" si="2"/>
        <s:v/>
      </s:c>
      <s:c r="J586" s="78"/>
      <s:c r="K586" s="81"/>
      <s:c r="L586" s="78"/>
      <s:c r="M586" s="78"/>
      <s:c r="N586" s="78"/>
      <s:c r="O586" s="83"/>
      <s:c r="P586" s="84"/>
      <s:c r="Q586" s="84"/>
      <s:c r="R586" s="77" t="str">
        <s:f t="shared" si="3"/>
        <s:v/>
      </s:c>
      <s:c r="S586" s="85" t="str">
        <s:f t="shared" si="4"/>
        <s:v/>
      </s:c>
      <s:c r="T586" s="85" t="str">
        <s:f t="shared" si="5"/>
        <s:v/>
      </s:c>
      <s:c r="U586" s="85" t="str">
        <s:f>IF(OR(B586="",G586=""),"",ROUND(MAX(0,MIN(100,(G586-IF(J586="",'04_Настройки'!$B$14,J586))/(100-IF(J586="",'04_Настройки'!$B$14,J586))*100)),1))</s:f>
        <s:v/>
      </s:c>
      <s:c r="V586" s="85" t="str">
        <s:f t="shared" si="6"/>
        <s:v/>
      </s:c>
      <s:c r="W586" s="88" t="str">
        <s:f t="shared" si="7"/>
        <s:v/>
      </s:c>
      <s:c r="X586" s="85" t="str">
        <s:f>IF(B586="","",IF(W586&lt;'04_Настройки'!$B$26,"",ROUND((IF(ISBLANK(T586),0,T586*'04_Настройки'!$B$16)+IF(ISBLANK(U586),0,U586*'04_Настройки'!$B$17)+IF(ISBLANK(V586),0,V586*'04_Настройки'!$B$18)+IF(ISBLANK(M586),0,M586/5*100*'04_Настройки'!$B$19)+IF(ISBLANK(N586),0,N586/5*100*'04_Настройки'!$B$20))/(IF(ISBLANK(T586),0,'04_Настройки'!$B$16)+IF(ISBLANK(U586),0,'04_Настройки'!$B$17)+IF(ISBLANK(V586),0,'04_Настройки'!$B$18)+IF(ISBLANK(M586),0,'04_Настройки'!$B$19)+IF(ISBLANK(N586),0,'04_Настройки'!$B$20)),1)))</s:f>
        <s:v/>
      </s:c>
      <s:c r="Y586" s="77" t="str">
        <s:f>IF(B586="","",IF(ISBLANK(X586),"Недостаточно данных",IF(X586&gt;='04_Настройки'!$B$24,"Высокий",IF(X586&gt;='04_Настройки'!$B$25,"Средний","Низкий"))))</s:f>
        <s:v/>
      </s:c>
      <s:c r="Z586" s="80">
        <s:f t="shared" si="8"/>
        <s:v>576</s:v>
      </s:c>
      <s:c r="AA586" s="93" t="str">
        <s:f>IF(B586="","",IF(S586&gt;1,"Проверить и объединить дубли",IF(W586&lt;'04_Настройки'!$B$26,"Дополнить исходные данные",IF(AND(M586&lt;&gt;"",M586&lt;=2),"Проверить соответствие запросу и бизнесу",IF(AND(G586&lt;&gt;"",G586&lt;=IF(J586="",'04_Настройки'!$B$14,J586)),"Удерживать позицию и обновлять контент",IF(Y586="Высокий",IF(O586="","Создать или назначить посадочную страницу","Оптимизировать страницу и усилить содержание"),IF(Y586="Средний","Включить в контент-план","Наблюдать или отложить")))))))</s:f>
        <s:v/>
      </s:c>
    </s:row>
    <s:row r="587" ht="22.5" customHeight="1">
      <s:c r="A587" s="70" t="str">
        <s:f t="shared" si="1"/>
        <s:v/>
      </s:c>
      <s:c r="B587" s="71"/>
      <s:c r="C587" s="71"/>
      <s:c r="D587" s="71"/>
      <s:c r="E587" s="95"/>
      <s:c r="F587" s="77" t="str">
        <s:f>IF(ISBLANK(E587),"",IF(E587&gt;='04_Настройки'!$B$11,"ВЧ",IF(E587&gt;='04_Настройки'!$B$12,"СЧ","НЧ")))</s:f>
      </s:c>
      <s:c r="G587" s="78"/>
      <s:c r="H587" s="78"/>
      <s:c r="I587" s="80" t="str">
        <s:f t="shared" si="2"/>
        <s:v/>
      </s:c>
      <s:c r="J587" s="78"/>
      <s:c r="K587" s="81"/>
      <s:c r="L587" s="78"/>
      <s:c r="M587" s="78"/>
      <s:c r="N587" s="78"/>
      <s:c r="O587" s="83"/>
      <s:c r="P587" s="84"/>
      <s:c r="Q587" s="84"/>
      <s:c r="R587" s="77" t="str">
        <s:f t="shared" si="3"/>
        <s:v/>
      </s:c>
      <s:c r="S587" s="85" t="str">
        <s:f t="shared" si="4"/>
        <s:v/>
      </s:c>
      <s:c r="T587" s="85" t="str">
        <s:f t="shared" si="5"/>
        <s:v/>
      </s:c>
      <s:c r="U587" s="85" t="str">
        <s:f>IF(OR(B587="",G587=""),"",ROUND(MAX(0,MIN(100,(G587-IF(J587="",'04_Настройки'!$B$14,J587))/(100-IF(J587="",'04_Настройки'!$B$14,J587))*100)),1))</s:f>
        <s:v/>
      </s:c>
      <s:c r="V587" s="85" t="str">
        <s:f t="shared" si="6"/>
        <s:v/>
      </s:c>
      <s:c r="W587" s="88" t="str">
        <s:f t="shared" si="7"/>
        <s:v/>
      </s:c>
      <s:c r="X587" s="85" t="str">
        <s:f>IF(B587="","",IF(W587&lt;'04_Настройки'!$B$26,"",ROUND((IF(ISBLANK(T587),0,T587*'04_Настройки'!$B$16)+IF(ISBLANK(U587),0,U587*'04_Настройки'!$B$17)+IF(ISBLANK(V587),0,V587*'04_Настройки'!$B$18)+IF(ISBLANK(M587),0,M587/5*100*'04_Настройки'!$B$19)+IF(ISBLANK(N587),0,N587/5*100*'04_Настройки'!$B$20))/(IF(ISBLANK(T587),0,'04_Настройки'!$B$16)+IF(ISBLANK(U587),0,'04_Настройки'!$B$17)+IF(ISBLANK(V587),0,'04_Настройки'!$B$18)+IF(ISBLANK(M587),0,'04_Настройки'!$B$19)+IF(ISBLANK(N587),0,'04_Настройки'!$B$20)),1)))</s:f>
        <s:v/>
      </s:c>
      <s:c r="Y587" s="77" t="str">
        <s:f>IF(B587="","",IF(ISBLANK(X587),"Недостаточно данных",IF(X587&gt;='04_Настройки'!$B$24,"Высокий",IF(X587&gt;='04_Настройки'!$B$25,"Средний","Низкий"))))</s:f>
        <s:v/>
      </s:c>
      <s:c r="Z587" s="80">
        <s:f t="shared" si="8"/>
        <s:v>577</s:v>
      </s:c>
      <s:c r="AA587" s="93" t="str">
        <s:f>IF(B587="","",IF(S587&gt;1,"Проверить и объединить дубли",IF(W587&lt;'04_Настройки'!$B$26,"Дополнить исходные данные",IF(AND(M587&lt;&gt;"",M587&lt;=2),"Проверить соответствие запросу и бизнесу",IF(AND(G587&lt;&gt;"",G587&lt;=IF(J587="",'04_Настройки'!$B$14,J587)),"Удерживать позицию и обновлять контент",IF(Y587="Высокий",IF(O587="","Создать или назначить посадочную страницу","Оптимизировать страницу и усилить содержание"),IF(Y587="Средний","Включить в контент-план","Наблюдать или отложить")))))))</s:f>
        <s:v/>
      </s:c>
    </s:row>
    <s:row r="588" ht="22.5" customHeight="1">
      <s:c r="A588" s="70" t="str">
        <s:f t="shared" si="1"/>
        <s:v/>
      </s:c>
      <s:c r="B588" s="71"/>
      <s:c r="C588" s="71"/>
      <s:c r="D588" s="71"/>
      <s:c r="E588" s="95"/>
      <s:c r="F588" s="77" t="str">
        <s:f>IF(ISBLANK(E588),"",IF(E588&gt;='04_Настройки'!$B$11,"ВЧ",IF(E588&gt;='04_Настройки'!$B$12,"СЧ","НЧ")))</s:f>
      </s:c>
      <s:c r="G588" s="78"/>
      <s:c r="H588" s="78"/>
      <s:c r="I588" s="80" t="str">
        <s:f t="shared" si="2"/>
        <s:v/>
      </s:c>
      <s:c r="J588" s="78"/>
      <s:c r="K588" s="81"/>
      <s:c r="L588" s="78"/>
      <s:c r="M588" s="78"/>
      <s:c r="N588" s="78"/>
      <s:c r="O588" s="83"/>
      <s:c r="P588" s="84"/>
      <s:c r="Q588" s="84"/>
      <s:c r="R588" s="77" t="str">
        <s:f t="shared" si="3"/>
        <s:v/>
      </s:c>
      <s:c r="S588" s="85" t="str">
        <s:f t="shared" si="4"/>
        <s:v/>
      </s:c>
      <s:c r="T588" s="85" t="str">
        <s:f t="shared" si="5"/>
        <s:v/>
      </s:c>
      <s:c r="U588" s="85" t="str">
        <s:f>IF(OR(B588="",G588=""),"",ROUND(MAX(0,MIN(100,(G588-IF(J588="",'04_Настройки'!$B$14,J588))/(100-IF(J588="",'04_Настройки'!$B$14,J588))*100)),1))</s:f>
        <s:v/>
      </s:c>
      <s:c r="V588" s="85" t="str">
        <s:f t="shared" si="6"/>
        <s:v/>
      </s:c>
      <s:c r="W588" s="88" t="str">
        <s:f t="shared" si="7"/>
        <s:v/>
      </s:c>
      <s:c r="X588" s="85" t="str">
        <s:f>IF(B588="","",IF(W588&lt;'04_Настройки'!$B$26,"",ROUND((IF(ISBLANK(T588),0,T588*'04_Настройки'!$B$16)+IF(ISBLANK(U588),0,U588*'04_Настройки'!$B$17)+IF(ISBLANK(V588),0,V588*'04_Настройки'!$B$18)+IF(ISBLANK(M588),0,M588/5*100*'04_Настройки'!$B$19)+IF(ISBLANK(N588),0,N588/5*100*'04_Настройки'!$B$20))/(IF(ISBLANK(T588),0,'04_Настройки'!$B$16)+IF(ISBLANK(U588),0,'04_Настройки'!$B$17)+IF(ISBLANK(V588),0,'04_Настройки'!$B$18)+IF(ISBLANK(M588),0,'04_Настройки'!$B$19)+IF(ISBLANK(N588),0,'04_Настройки'!$B$20)),1)))</s:f>
        <s:v/>
      </s:c>
      <s:c r="Y588" s="77" t="str">
        <s:f>IF(B588="","",IF(ISBLANK(X588),"Недостаточно данных",IF(X588&gt;='04_Настройки'!$B$24,"Высокий",IF(X588&gt;='04_Настройки'!$B$25,"Средний","Низкий"))))</s:f>
        <s:v/>
      </s:c>
      <s:c r="Z588" s="80">
        <s:f t="shared" si="8"/>
        <s:v>578</s:v>
      </s:c>
      <s:c r="AA588" s="93" t="str">
        <s:f>IF(B588="","",IF(S588&gt;1,"Проверить и объединить дубли",IF(W588&lt;'04_Настройки'!$B$26,"Дополнить исходные данные",IF(AND(M588&lt;&gt;"",M588&lt;=2),"Проверить соответствие запросу и бизнесу",IF(AND(G588&lt;&gt;"",G588&lt;=IF(J588="",'04_Настройки'!$B$14,J588)),"Удерживать позицию и обновлять контент",IF(Y588="Высокий",IF(O588="","Создать или назначить посадочную страницу","Оптимизировать страницу и усилить содержание"),IF(Y588="Средний","Включить в контент-план","Наблюдать или отложить")))))))</s:f>
        <s:v/>
      </s:c>
    </s:row>
    <s:row r="589" ht="22.5" customHeight="1">
      <s:c r="A589" s="70" t="str">
        <s:f t="shared" si="1"/>
        <s:v/>
      </s:c>
      <s:c r="B589" s="71"/>
      <s:c r="C589" s="71"/>
      <s:c r="D589" s="71"/>
      <s:c r="E589" s="95"/>
      <s:c r="F589" s="77" t="str">
        <s:f>IF(ISBLANK(E589),"",IF(E589&gt;='04_Настройки'!$B$11,"ВЧ",IF(E589&gt;='04_Настройки'!$B$12,"СЧ","НЧ")))</s:f>
      </s:c>
      <s:c r="G589" s="78"/>
      <s:c r="H589" s="78"/>
      <s:c r="I589" s="80" t="str">
        <s:f t="shared" si="2"/>
        <s:v/>
      </s:c>
      <s:c r="J589" s="78"/>
      <s:c r="K589" s="81"/>
      <s:c r="L589" s="78"/>
      <s:c r="M589" s="78"/>
      <s:c r="N589" s="78"/>
      <s:c r="O589" s="83"/>
      <s:c r="P589" s="84"/>
      <s:c r="Q589" s="84"/>
      <s:c r="R589" s="77" t="str">
        <s:f t="shared" si="3"/>
        <s:v/>
      </s:c>
      <s:c r="S589" s="85" t="str">
        <s:f t="shared" si="4"/>
        <s:v/>
      </s:c>
      <s:c r="T589" s="85" t="str">
        <s:f t="shared" si="5"/>
        <s:v/>
      </s:c>
      <s:c r="U589" s="85" t="str">
        <s:f>IF(OR(B589="",G589=""),"",ROUND(MAX(0,MIN(100,(G589-IF(J589="",'04_Настройки'!$B$14,J589))/(100-IF(J589="",'04_Настройки'!$B$14,J589))*100)),1))</s:f>
        <s:v/>
      </s:c>
      <s:c r="V589" s="85" t="str">
        <s:f t="shared" si="6"/>
        <s:v/>
      </s:c>
      <s:c r="W589" s="88" t="str">
        <s:f t="shared" si="7"/>
        <s:v/>
      </s:c>
      <s:c r="X589" s="85" t="str">
        <s:f>IF(B589="","",IF(W589&lt;'04_Настройки'!$B$26,"",ROUND((IF(ISBLANK(T589),0,T589*'04_Настройки'!$B$16)+IF(ISBLANK(U589),0,U589*'04_Настройки'!$B$17)+IF(ISBLANK(V589),0,V589*'04_Настройки'!$B$18)+IF(ISBLANK(M589),0,M589/5*100*'04_Настройки'!$B$19)+IF(ISBLANK(N589),0,N589/5*100*'04_Настройки'!$B$20))/(IF(ISBLANK(T589),0,'04_Настройки'!$B$16)+IF(ISBLANK(U589),0,'04_Настройки'!$B$17)+IF(ISBLANK(V589),0,'04_Настройки'!$B$18)+IF(ISBLANK(M589),0,'04_Настройки'!$B$19)+IF(ISBLANK(N589),0,'04_Настройки'!$B$20)),1)))</s:f>
        <s:v/>
      </s:c>
      <s:c r="Y589" s="77" t="str">
        <s:f>IF(B589="","",IF(ISBLANK(X589),"Недостаточно данных",IF(X589&gt;='04_Настройки'!$B$24,"Высокий",IF(X589&gt;='04_Настройки'!$B$25,"Средний","Низкий"))))</s:f>
        <s:v/>
      </s:c>
      <s:c r="Z589" s="80">
        <s:f t="shared" si="8"/>
        <s:v>579</s:v>
      </s:c>
      <s:c r="AA589" s="93" t="str">
        <s:f>IF(B589="","",IF(S589&gt;1,"Проверить и объединить дубли",IF(W589&lt;'04_Настройки'!$B$26,"Дополнить исходные данные",IF(AND(M589&lt;&gt;"",M589&lt;=2),"Проверить соответствие запросу и бизнесу",IF(AND(G589&lt;&gt;"",G589&lt;=IF(J589="",'04_Настройки'!$B$14,J589)),"Удерживать позицию и обновлять контент",IF(Y589="Высокий",IF(O589="","Создать или назначить посадочную страницу","Оптимизировать страницу и усилить содержание"),IF(Y589="Средний","Включить в контент-план","Наблюдать или отложить")))))))</s:f>
        <s:v/>
      </s:c>
    </s:row>
    <s:row r="590" ht="22.5" customHeight="1">
      <s:c r="A590" s="70" t="str">
        <s:f t="shared" si="1"/>
        <s:v/>
      </s:c>
      <s:c r="B590" s="71"/>
      <s:c r="C590" s="71"/>
      <s:c r="D590" s="71"/>
      <s:c r="E590" s="95"/>
      <s:c r="F590" s="77" t="str">
        <s:f>IF(ISBLANK(E590),"",IF(E590&gt;='04_Настройки'!$B$11,"ВЧ",IF(E590&gt;='04_Настройки'!$B$12,"СЧ","НЧ")))</s:f>
      </s:c>
      <s:c r="G590" s="78"/>
      <s:c r="H590" s="78"/>
      <s:c r="I590" s="80" t="str">
        <s:f t="shared" si="2"/>
        <s:v/>
      </s:c>
      <s:c r="J590" s="78"/>
      <s:c r="K590" s="81"/>
      <s:c r="L590" s="78"/>
      <s:c r="M590" s="78"/>
      <s:c r="N590" s="78"/>
      <s:c r="O590" s="83"/>
      <s:c r="P590" s="84"/>
      <s:c r="Q590" s="84"/>
      <s:c r="R590" s="77" t="str">
        <s:f t="shared" si="3"/>
        <s:v/>
      </s:c>
      <s:c r="S590" s="85" t="str">
        <s:f t="shared" si="4"/>
        <s:v/>
      </s:c>
      <s:c r="T590" s="85" t="str">
        <s:f t="shared" si="5"/>
        <s:v/>
      </s:c>
      <s:c r="U590" s="85" t="str">
        <s:f>IF(OR(B590="",G590=""),"",ROUND(MAX(0,MIN(100,(G590-IF(J590="",'04_Настройки'!$B$14,J590))/(100-IF(J590="",'04_Настройки'!$B$14,J590))*100)),1))</s:f>
        <s:v/>
      </s:c>
      <s:c r="V590" s="85" t="str">
        <s:f t="shared" si="6"/>
        <s:v/>
      </s:c>
      <s:c r="W590" s="88" t="str">
        <s:f t="shared" si="7"/>
        <s:v/>
      </s:c>
      <s:c r="X590" s="85" t="str">
        <s:f>IF(B590="","",IF(W590&lt;'04_Настройки'!$B$26,"",ROUND((IF(ISBLANK(T590),0,T590*'04_Настройки'!$B$16)+IF(ISBLANK(U590),0,U590*'04_Настройки'!$B$17)+IF(ISBLANK(V590),0,V590*'04_Настройки'!$B$18)+IF(ISBLANK(M590),0,M590/5*100*'04_Настройки'!$B$19)+IF(ISBLANK(N590),0,N590/5*100*'04_Настройки'!$B$20))/(IF(ISBLANK(T590),0,'04_Настройки'!$B$16)+IF(ISBLANK(U590),0,'04_Настройки'!$B$17)+IF(ISBLANK(V590),0,'04_Настройки'!$B$18)+IF(ISBLANK(M590),0,'04_Настройки'!$B$19)+IF(ISBLANK(N590),0,'04_Настройки'!$B$20)),1)))</s:f>
        <s:v/>
      </s:c>
      <s:c r="Y590" s="77" t="str">
        <s:f>IF(B590="","",IF(ISBLANK(X590),"Недостаточно данных",IF(X590&gt;='04_Настройки'!$B$24,"Высокий",IF(X590&gt;='04_Настройки'!$B$25,"Средний","Низкий"))))</s:f>
        <s:v/>
      </s:c>
      <s:c r="Z590" s="80">
        <s:f t="shared" si="8"/>
        <s:v>580</s:v>
      </s:c>
      <s:c r="AA590" s="93" t="str">
        <s:f>IF(B590="","",IF(S590&gt;1,"Проверить и объединить дубли",IF(W590&lt;'04_Настройки'!$B$26,"Дополнить исходные данные",IF(AND(M590&lt;&gt;"",M590&lt;=2),"Проверить соответствие запросу и бизнесу",IF(AND(G590&lt;&gt;"",G590&lt;=IF(J590="",'04_Настройки'!$B$14,J590)),"Удерживать позицию и обновлять контент",IF(Y590="Высокий",IF(O590="","Создать или назначить посадочную страницу","Оптимизировать страницу и усилить содержание"),IF(Y590="Средний","Включить в контент-план","Наблюдать или отложить")))))))</s:f>
        <s:v/>
      </s:c>
    </s:row>
    <s:row r="591" ht="22.5" customHeight="1">
      <s:c r="A591" s="70" t="str">
        <s:f t="shared" si="1"/>
        <s:v/>
      </s:c>
      <s:c r="B591" s="71"/>
      <s:c r="C591" s="71"/>
      <s:c r="D591" s="71"/>
      <s:c r="E591" s="95"/>
      <s:c r="F591" s="77" t="str">
        <s:f>IF(ISBLANK(E591),"",IF(E591&gt;='04_Настройки'!$B$11,"ВЧ",IF(E591&gt;='04_Настройки'!$B$12,"СЧ","НЧ")))</s:f>
      </s:c>
      <s:c r="G591" s="78"/>
      <s:c r="H591" s="78"/>
      <s:c r="I591" s="80" t="str">
        <s:f t="shared" si="2"/>
        <s:v/>
      </s:c>
      <s:c r="J591" s="78"/>
      <s:c r="K591" s="81"/>
      <s:c r="L591" s="78"/>
      <s:c r="M591" s="78"/>
      <s:c r="N591" s="78"/>
      <s:c r="O591" s="83"/>
      <s:c r="P591" s="84"/>
      <s:c r="Q591" s="84"/>
      <s:c r="R591" s="77" t="str">
        <s:f t="shared" si="3"/>
        <s:v/>
      </s:c>
      <s:c r="S591" s="85" t="str">
        <s:f t="shared" si="4"/>
        <s:v/>
      </s:c>
      <s:c r="T591" s="85" t="str">
        <s:f t="shared" si="5"/>
        <s:v/>
      </s:c>
      <s:c r="U591" s="85" t="str">
        <s:f>IF(OR(B591="",G591=""),"",ROUND(MAX(0,MIN(100,(G591-IF(J591="",'04_Настройки'!$B$14,J591))/(100-IF(J591="",'04_Настройки'!$B$14,J591))*100)),1))</s:f>
        <s:v/>
      </s:c>
      <s:c r="V591" s="85" t="str">
        <s:f t="shared" si="6"/>
        <s:v/>
      </s:c>
      <s:c r="W591" s="88" t="str">
        <s:f t="shared" si="7"/>
        <s:v/>
      </s:c>
      <s:c r="X591" s="85" t="str">
        <s:f>IF(B591="","",IF(W591&lt;'04_Настройки'!$B$26,"",ROUND((IF(ISBLANK(T591),0,T591*'04_Настройки'!$B$16)+IF(ISBLANK(U591),0,U591*'04_Настройки'!$B$17)+IF(ISBLANK(V591),0,V591*'04_Настройки'!$B$18)+IF(ISBLANK(M591),0,M591/5*100*'04_Настройки'!$B$19)+IF(ISBLANK(N591),0,N591/5*100*'04_Настройки'!$B$20))/(IF(ISBLANK(T591),0,'04_Настройки'!$B$16)+IF(ISBLANK(U591),0,'04_Настройки'!$B$17)+IF(ISBLANK(V591),0,'04_Настройки'!$B$18)+IF(ISBLANK(M591),0,'04_Настройки'!$B$19)+IF(ISBLANK(N591),0,'04_Настройки'!$B$20)),1)))</s:f>
        <s:v/>
      </s:c>
      <s:c r="Y591" s="77" t="str">
        <s:f>IF(B591="","",IF(ISBLANK(X591),"Недостаточно данных",IF(X591&gt;='04_Настройки'!$B$24,"Высокий",IF(X591&gt;='04_Настройки'!$B$25,"Средний","Низкий"))))</s:f>
        <s:v/>
      </s:c>
      <s:c r="Z591" s="80">
        <s:f t="shared" si="8"/>
        <s:v>581</s:v>
      </s:c>
      <s:c r="AA591" s="93" t="str">
        <s:f>IF(B591="","",IF(S591&gt;1,"Проверить и объединить дубли",IF(W591&lt;'04_Настройки'!$B$26,"Дополнить исходные данные",IF(AND(M591&lt;&gt;"",M591&lt;=2),"Проверить соответствие запросу и бизнесу",IF(AND(G591&lt;&gt;"",G591&lt;=IF(J591="",'04_Настройки'!$B$14,J591)),"Удерживать позицию и обновлять контент",IF(Y591="Высокий",IF(O591="","Создать или назначить посадочную страницу","Оптимизировать страницу и усилить содержание"),IF(Y591="Средний","Включить в контент-план","Наблюдать или отложить")))))))</s:f>
        <s:v/>
      </s:c>
    </s:row>
    <s:row r="592" ht="22.5" customHeight="1">
      <s:c r="A592" s="70" t="str">
        <s:f t="shared" si="1"/>
        <s:v/>
      </s:c>
      <s:c r="B592" s="71"/>
      <s:c r="C592" s="71"/>
      <s:c r="D592" s="71"/>
      <s:c r="E592" s="95"/>
      <s:c r="F592" s="77" t="str">
        <s:f>IF(ISBLANK(E592),"",IF(E592&gt;='04_Настройки'!$B$11,"ВЧ",IF(E592&gt;='04_Настройки'!$B$12,"СЧ","НЧ")))</s:f>
      </s:c>
      <s:c r="G592" s="78"/>
      <s:c r="H592" s="78"/>
      <s:c r="I592" s="80" t="str">
        <s:f t="shared" si="2"/>
        <s:v/>
      </s:c>
      <s:c r="J592" s="78"/>
      <s:c r="K592" s="81"/>
      <s:c r="L592" s="78"/>
      <s:c r="M592" s="78"/>
      <s:c r="N592" s="78"/>
      <s:c r="O592" s="83"/>
      <s:c r="P592" s="84"/>
      <s:c r="Q592" s="84"/>
      <s:c r="R592" s="77" t="str">
        <s:f t="shared" si="3"/>
        <s:v/>
      </s:c>
      <s:c r="S592" s="85" t="str">
        <s:f t="shared" si="4"/>
        <s:v/>
      </s:c>
      <s:c r="T592" s="85" t="str">
        <s:f t="shared" si="5"/>
        <s:v/>
      </s:c>
      <s:c r="U592" s="85" t="str">
        <s:f>IF(OR(B592="",G592=""),"",ROUND(MAX(0,MIN(100,(G592-IF(J592="",'04_Настройки'!$B$14,J592))/(100-IF(J592="",'04_Настройки'!$B$14,J592))*100)),1))</s:f>
        <s:v/>
      </s:c>
      <s:c r="V592" s="85" t="str">
        <s:f t="shared" si="6"/>
        <s:v/>
      </s:c>
      <s:c r="W592" s="88" t="str">
        <s:f t="shared" si="7"/>
        <s:v/>
      </s:c>
      <s:c r="X592" s="85" t="str">
        <s:f>IF(B592="","",IF(W592&lt;'04_Настройки'!$B$26,"",ROUND((IF(ISBLANK(T592),0,T592*'04_Настройки'!$B$16)+IF(ISBLANK(U592),0,U592*'04_Настройки'!$B$17)+IF(ISBLANK(V592),0,V592*'04_Настройки'!$B$18)+IF(ISBLANK(M592),0,M592/5*100*'04_Настройки'!$B$19)+IF(ISBLANK(N592),0,N592/5*100*'04_Настройки'!$B$20))/(IF(ISBLANK(T592),0,'04_Настройки'!$B$16)+IF(ISBLANK(U592),0,'04_Настройки'!$B$17)+IF(ISBLANK(V592),0,'04_Настройки'!$B$18)+IF(ISBLANK(M592),0,'04_Настройки'!$B$19)+IF(ISBLANK(N592),0,'04_Настройки'!$B$20)),1)))</s:f>
        <s:v/>
      </s:c>
      <s:c r="Y592" s="77" t="str">
        <s:f>IF(B592="","",IF(ISBLANK(X592),"Недостаточно данных",IF(X592&gt;='04_Настройки'!$B$24,"Высокий",IF(X592&gt;='04_Настройки'!$B$25,"Средний","Низкий"))))</s:f>
        <s:v/>
      </s:c>
      <s:c r="Z592" s="80">
        <s:f t="shared" si="8"/>
        <s:v>582</s:v>
      </s:c>
      <s:c r="AA592" s="93" t="str">
        <s:f>IF(B592="","",IF(S592&gt;1,"Проверить и объединить дубли",IF(W592&lt;'04_Настройки'!$B$26,"Дополнить исходные данные",IF(AND(M592&lt;&gt;"",M592&lt;=2),"Проверить соответствие запросу и бизнесу",IF(AND(G592&lt;&gt;"",G592&lt;=IF(J592="",'04_Настройки'!$B$14,J592)),"Удерживать позицию и обновлять контент",IF(Y592="Высокий",IF(O592="","Создать или назначить посадочную страницу","Оптимизировать страницу и усилить содержание"),IF(Y592="Средний","Включить в контент-план","Наблюдать или отложить")))))))</s:f>
        <s:v/>
      </s:c>
    </s:row>
    <s:row r="593" ht="22.5" customHeight="1">
      <s:c r="A593" s="70" t="str">
        <s:f t="shared" si="1"/>
        <s:v/>
      </s:c>
      <s:c r="B593" s="71"/>
      <s:c r="C593" s="71"/>
      <s:c r="D593" s="71"/>
      <s:c r="E593" s="95"/>
      <s:c r="F593" s="77" t="str">
        <s:f>IF(ISBLANK(E593),"",IF(E593&gt;='04_Настройки'!$B$11,"ВЧ",IF(E593&gt;='04_Настройки'!$B$12,"СЧ","НЧ")))</s:f>
      </s:c>
      <s:c r="G593" s="78"/>
      <s:c r="H593" s="78"/>
      <s:c r="I593" s="80" t="str">
        <s:f t="shared" si="2"/>
        <s:v/>
      </s:c>
      <s:c r="J593" s="78"/>
      <s:c r="K593" s="81"/>
      <s:c r="L593" s="78"/>
      <s:c r="M593" s="78"/>
      <s:c r="N593" s="78"/>
      <s:c r="O593" s="83"/>
      <s:c r="P593" s="84"/>
      <s:c r="Q593" s="84"/>
      <s:c r="R593" s="77" t="str">
        <s:f t="shared" si="3"/>
        <s:v/>
      </s:c>
      <s:c r="S593" s="85" t="str">
        <s:f t="shared" si="4"/>
        <s:v/>
      </s:c>
      <s:c r="T593" s="85" t="str">
        <s:f t="shared" si="5"/>
        <s:v/>
      </s:c>
      <s:c r="U593" s="85" t="str">
        <s:f>IF(OR(B593="",G593=""),"",ROUND(MAX(0,MIN(100,(G593-IF(J593="",'04_Настройки'!$B$14,J593))/(100-IF(J593="",'04_Настройки'!$B$14,J593))*100)),1))</s:f>
        <s:v/>
      </s:c>
      <s:c r="V593" s="85" t="str">
        <s:f t="shared" si="6"/>
        <s:v/>
      </s:c>
      <s:c r="W593" s="88" t="str">
        <s:f t="shared" si="7"/>
        <s:v/>
      </s:c>
      <s:c r="X593" s="85" t="str">
        <s:f>IF(B593="","",IF(W593&lt;'04_Настройки'!$B$26,"",ROUND((IF(ISBLANK(T593),0,T593*'04_Настройки'!$B$16)+IF(ISBLANK(U593),0,U593*'04_Настройки'!$B$17)+IF(ISBLANK(V593),0,V593*'04_Настройки'!$B$18)+IF(ISBLANK(M593),0,M593/5*100*'04_Настройки'!$B$19)+IF(ISBLANK(N593),0,N593/5*100*'04_Настройки'!$B$20))/(IF(ISBLANK(T593),0,'04_Настройки'!$B$16)+IF(ISBLANK(U593),0,'04_Настройки'!$B$17)+IF(ISBLANK(V593),0,'04_Настройки'!$B$18)+IF(ISBLANK(M593),0,'04_Настройки'!$B$19)+IF(ISBLANK(N593),0,'04_Настройки'!$B$20)),1)))</s:f>
        <s:v/>
      </s:c>
      <s:c r="Y593" s="77" t="str">
        <s:f>IF(B593="","",IF(ISBLANK(X593),"Недостаточно данных",IF(X593&gt;='04_Настройки'!$B$24,"Высокий",IF(X593&gt;='04_Настройки'!$B$25,"Средний","Низкий"))))</s:f>
        <s:v/>
      </s:c>
      <s:c r="Z593" s="80">
        <s:f t="shared" si="8"/>
        <s:v>583</s:v>
      </s:c>
      <s:c r="AA593" s="93" t="str">
        <s:f>IF(B593="","",IF(S593&gt;1,"Проверить и объединить дубли",IF(W593&lt;'04_Настройки'!$B$26,"Дополнить исходные данные",IF(AND(M593&lt;&gt;"",M593&lt;=2),"Проверить соответствие запросу и бизнесу",IF(AND(G593&lt;&gt;"",G593&lt;=IF(J593="",'04_Настройки'!$B$14,J593)),"Удерживать позицию и обновлять контент",IF(Y593="Высокий",IF(O593="","Создать или назначить посадочную страницу","Оптимизировать страницу и усилить содержание"),IF(Y593="Средний","Включить в контент-план","Наблюдать или отложить")))))))</s:f>
        <s:v/>
      </s:c>
    </s:row>
    <s:row r="594" ht="22.5" customHeight="1">
      <s:c r="A594" s="70" t="str">
        <s:f t="shared" si="1"/>
        <s:v/>
      </s:c>
      <s:c r="B594" s="71"/>
      <s:c r="C594" s="71"/>
      <s:c r="D594" s="71"/>
      <s:c r="E594" s="95"/>
      <s:c r="F594" s="77" t="str">
        <s:f>IF(ISBLANK(E594),"",IF(E594&gt;='04_Настройки'!$B$11,"ВЧ",IF(E594&gt;='04_Настройки'!$B$12,"СЧ","НЧ")))</s:f>
      </s:c>
      <s:c r="G594" s="78"/>
      <s:c r="H594" s="78"/>
      <s:c r="I594" s="80" t="str">
        <s:f t="shared" si="2"/>
        <s:v/>
      </s:c>
      <s:c r="J594" s="78"/>
      <s:c r="K594" s="81"/>
      <s:c r="L594" s="78"/>
      <s:c r="M594" s="78"/>
      <s:c r="N594" s="78"/>
      <s:c r="O594" s="83"/>
      <s:c r="P594" s="84"/>
      <s:c r="Q594" s="84"/>
      <s:c r="R594" s="77" t="str">
        <s:f t="shared" si="3"/>
        <s:v/>
      </s:c>
      <s:c r="S594" s="85" t="str">
        <s:f t="shared" si="4"/>
        <s:v/>
      </s:c>
      <s:c r="T594" s="85" t="str">
        <s:f t="shared" si="5"/>
        <s:v/>
      </s:c>
      <s:c r="U594" s="85" t="str">
        <s:f>IF(OR(B594="",G594=""),"",ROUND(MAX(0,MIN(100,(G594-IF(J594="",'04_Настройки'!$B$14,J594))/(100-IF(J594="",'04_Настройки'!$B$14,J594))*100)),1))</s:f>
        <s:v/>
      </s:c>
      <s:c r="V594" s="85" t="str">
        <s:f t="shared" si="6"/>
        <s:v/>
      </s:c>
      <s:c r="W594" s="88" t="str">
        <s:f t="shared" si="7"/>
        <s:v/>
      </s:c>
      <s:c r="X594" s="85" t="str">
        <s:f>IF(B594="","",IF(W594&lt;'04_Настройки'!$B$26,"",ROUND((IF(ISBLANK(T594),0,T594*'04_Настройки'!$B$16)+IF(ISBLANK(U594),0,U594*'04_Настройки'!$B$17)+IF(ISBLANK(V594),0,V594*'04_Настройки'!$B$18)+IF(ISBLANK(M594),0,M594/5*100*'04_Настройки'!$B$19)+IF(ISBLANK(N594),0,N594/5*100*'04_Настройки'!$B$20))/(IF(ISBLANK(T594),0,'04_Настройки'!$B$16)+IF(ISBLANK(U594),0,'04_Настройки'!$B$17)+IF(ISBLANK(V594),0,'04_Настройки'!$B$18)+IF(ISBLANK(M594),0,'04_Настройки'!$B$19)+IF(ISBLANK(N594),0,'04_Настройки'!$B$20)),1)))</s:f>
        <s:v/>
      </s:c>
      <s:c r="Y594" s="77" t="str">
        <s:f>IF(B594="","",IF(ISBLANK(X594),"Недостаточно данных",IF(X594&gt;='04_Настройки'!$B$24,"Высокий",IF(X594&gt;='04_Настройки'!$B$25,"Средний","Низкий"))))</s:f>
        <s:v/>
      </s:c>
      <s:c r="Z594" s="80">
        <s:f t="shared" si="8"/>
        <s:v>584</s:v>
      </s:c>
      <s:c r="AA594" s="93" t="str">
        <s:f>IF(B594="","",IF(S594&gt;1,"Проверить и объединить дубли",IF(W594&lt;'04_Настройки'!$B$26,"Дополнить исходные данные",IF(AND(M594&lt;&gt;"",M594&lt;=2),"Проверить соответствие запросу и бизнесу",IF(AND(G594&lt;&gt;"",G594&lt;=IF(J594="",'04_Настройки'!$B$14,J594)),"Удерживать позицию и обновлять контент",IF(Y594="Высокий",IF(O594="","Создать или назначить посадочную страницу","Оптимизировать страницу и усилить содержание"),IF(Y594="Средний","Включить в контент-план","Наблюдать или отложить")))))))</s:f>
        <s:v/>
      </s:c>
    </s:row>
    <s:row r="595" ht="22.5" customHeight="1">
      <s:c r="A595" s="70" t="str">
        <s:f t="shared" si="1"/>
        <s:v/>
      </s:c>
      <s:c r="B595" s="71"/>
      <s:c r="C595" s="71"/>
      <s:c r="D595" s="71"/>
      <s:c r="E595" s="95"/>
      <s:c r="F595" s="77" t="str">
        <s:f>IF(ISBLANK(E595),"",IF(E595&gt;='04_Настройки'!$B$11,"ВЧ",IF(E595&gt;='04_Настройки'!$B$12,"СЧ","НЧ")))</s:f>
      </s:c>
      <s:c r="G595" s="78"/>
      <s:c r="H595" s="78"/>
      <s:c r="I595" s="80" t="str">
        <s:f t="shared" si="2"/>
        <s:v/>
      </s:c>
      <s:c r="J595" s="78"/>
      <s:c r="K595" s="81"/>
      <s:c r="L595" s="78"/>
      <s:c r="M595" s="78"/>
      <s:c r="N595" s="78"/>
      <s:c r="O595" s="83"/>
      <s:c r="P595" s="84"/>
      <s:c r="Q595" s="84"/>
      <s:c r="R595" s="77" t="str">
        <s:f t="shared" si="3"/>
        <s:v/>
      </s:c>
      <s:c r="S595" s="85" t="str">
        <s:f t="shared" si="4"/>
        <s:v/>
      </s:c>
      <s:c r="T595" s="85" t="str">
        <s:f t="shared" si="5"/>
        <s:v/>
      </s:c>
      <s:c r="U595" s="85" t="str">
        <s:f>IF(OR(B595="",G595=""),"",ROUND(MAX(0,MIN(100,(G595-IF(J595="",'04_Настройки'!$B$14,J595))/(100-IF(J595="",'04_Настройки'!$B$14,J595))*100)),1))</s:f>
        <s:v/>
      </s:c>
      <s:c r="V595" s="85" t="str">
        <s:f t="shared" si="6"/>
        <s:v/>
      </s:c>
      <s:c r="W595" s="88" t="str">
        <s:f t="shared" si="7"/>
        <s:v/>
      </s:c>
      <s:c r="X595" s="85" t="str">
        <s:f>IF(B595="","",IF(W595&lt;'04_Настройки'!$B$26,"",ROUND((IF(ISBLANK(T595),0,T595*'04_Настройки'!$B$16)+IF(ISBLANK(U595),0,U595*'04_Настройки'!$B$17)+IF(ISBLANK(V595),0,V595*'04_Настройки'!$B$18)+IF(ISBLANK(M595),0,M595/5*100*'04_Настройки'!$B$19)+IF(ISBLANK(N595),0,N595/5*100*'04_Настройки'!$B$20))/(IF(ISBLANK(T595),0,'04_Настройки'!$B$16)+IF(ISBLANK(U595),0,'04_Настройки'!$B$17)+IF(ISBLANK(V595),0,'04_Настройки'!$B$18)+IF(ISBLANK(M595),0,'04_Настройки'!$B$19)+IF(ISBLANK(N595),0,'04_Настройки'!$B$20)),1)))</s:f>
        <s:v/>
      </s:c>
      <s:c r="Y595" s="77" t="str">
        <s:f>IF(B595="","",IF(ISBLANK(X595),"Недостаточно данных",IF(X595&gt;='04_Настройки'!$B$24,"Высокий",IF(X595&gt;='04_Настройки'!$B$25,"Средний","Низкий"))))</s:f>
        <s:v/>
      </s:c>
      <s:c r="Z595" s="80">
        <s:f t="shared" si="8"/>
        <s:v>585</s:v>
      </s:c>
      <s:c r="AA595" s="93" t="str">
        <s:f>IF(B595="","",IF(S595&gt;1,"Проверить и объединить дубли",IF(W595&lt;'04_Настройки'!$B$26,"Дополнить исходные данные",IF(AND(M595&lt;&gt;"",M595&lt;=2),"Проверить соответствие запросу и бизнесу",IF(AND(G595&lt;&gt;"",G595&lt;=IF(J595="",'04_Настройки'!$B$14,J595)),"Удерживать позицию и обновлять контент",IF(Y595="Высокий",IF(O595="","Создать или назначить посадочную страницу","Оптимизировать страницу и усилить содержание"),IF(Y595="Средний","Включить в контент-план","Наблюдать или отложить")))))))</s:f>
        <s:v/>
      </s:c>
    </s:row>
    <s:row r="596" ht="22.5" customHeight="1">
      <s:c r="A596" s="70" t="str">
        <s:f t="shared" si="1"/>
        <s:v/>
      </s:c>
      <s:c r="B596" s="71"/>
      <s:c r="C596" s="71"/>
      <s:c r="D596" s="71"/>
      <s:c r="E596" s="95"/>
      <s:c r="F596" s="77" t="str">
        <s:f>IF(ISBLANK(E596),"",IF(E596&gt;='04_Настройки'!$B$11,"ВЧ",IF(E596&gt;='04_Настройки'!$B$12,"СЧ","НЧ")))</s:f>
      </s:c>
      <s:c r="G596" s="78"/>
      <s:c r="H596" s="78"/>
      <s:c r="I596" s="80" t="str">
        <s:f t="shared" si="2"/>
        <s:v/>
      </s:c>
      <s:c r="J596" s="78"/>
      <s:c r="K596" s="81"/>
      <s:c r="L596" s="78"/>
      <s:c r="M596" s="78"/>
      <s:c r="N596" s="78"/>
      <s:c r="O596" s="83"/>
      <s:c r="P596" s="84"/>
      <s:c r="Q596" s="84"/>
      <s:c r="R596" s="77" t="str">
        <s:f t="shared" si="3"/>
        <s:v/>
      </s:c>
      <s:c r="S596" s="85" t="str">
        <s:f t="shared" si="4"/>
        <s:v/>
      </s:c>
      <s:c r="T596" s="85" t="str">
        <s:f t="shared" si="5"/>
        <s:v/>
      </s:c>
      <s:c r="U596" s="85" t="str">
        <s:f>IF(OR(B596="",G596=""),"",ROUND(MAX(0,MIN(100,(G596-IF(J596="",'04_Настройки'!$B$14,J596))/(100-IF(J596="",'04_Настройки'!$B$14,J596))*100)),1))</s:f>
        <s:v/>
      </s:c>
      <s:c r="V596" s="85" t="str">
        <s:f t="shared" si="6"/>
        <s:v/>
      </s:c>
      <s:c r="W596" s="88" t="str">
        <s:f t="shared" si="7"/>
        <s:v/>
      </s:c>
      <s:c r="X596" s="85" t="str">
        <s:f>IF(B596="","",IF(W596&lt;'04_Настройки'!$B$26,"",ROUND((IF(ISBLANK(T596),0,T596*'04_Настройки'!$B$16)+IF(ISBLANK(U596),0,U596*'04_Настройки'!$B$17)+IF(ISBLANK(V596),0,V596*'04_Настройки'!$B$18)+IF(ISBLANK(M596),0,M596/5*100*'04_Настройки'!$B$19)+IF(ISBLANK(N596),0,N596/5*100*'04_Настройки'!$B$20))/(IF(ISBLANK(T596),0,'04_Настройки'!$B$16)+IF(ISBLANK(U596),0,'04_Настройки'!$B$17)+IF(ISBLANK(V596),0,'04_Настройки'!$B$18)+IF(ISBLANK(M596),0,'04_Настройки'!$B$19)+IF(ISBLANK(N596),0,'04_Настройки'!$B$20)),1)))</s:f>
        <s:v/>
      </s:c>
      <s:c r="Y596" s="77" t="str">
        <s:f>IF(B596="","",IF(ISBLANK(X596),"Недостаточно данных",IF(X596&gt;='04_Настройки'!$B$24,"Высокий",IF(X596&gt;='04_Настройки'!$B$25,"Средний","Низкий"))))</s:f>
        <s:v/>
      </s:c>
      <s:c r="Z596" s="80">
        <s:f t="shared" si="8"/>
        <s:v>586</s:v>
      </s:c>
      <s:c r="AA596" s="93" t="str">
        <s:f>IF(B596="","",IF(S596&gt;1,"Проверить и объединить дубли",IF(W596&lt;'04_Настройки'!$B$26,"Дополнить исходные данные",IF(AND(M596&lt;&gt;"",M596&lt;=2),"Проверить соответствие запросу и бизнесу",IF(AND(G596&lt;&gt;"",G596&lt;=IF(J596="",'04_Настройки'!$B$14,J596)),"Удерживать позицию и обновлять контент",IF(Y596="Высокий",IF(O596="","Создать или назначить посадочную страницу","Оптимизировать страницу и усилить содержание"),IF(Y596="Средний","Включить в контент-план","Наблюдать или отложить")))))))</s:f>
        <s:v/>
      </s:c>
    </s:row>
    <s:row r="597" ht="22.5" customHeight="1">
      <s:c r="A597" s="70" t="str">
        <s:f t="shared" si="1"/>
        <s:v/>
      </s:c>
      <s:c r="B597" s="71"/>
      <s:c r="C597" s="71"/>
      <s:c r="D597" s="71"/>
      <s:c r="E597" s="95"/>
      <s:c r="F597" s="77" t="str">
        <s:f>IF(ISBLANK(E597),"",IF(E597&gt;='04_Настройки'!$B$11,"ВЧ",IF(E597&gt;='04_Настройки'!$B$12,"СЧ","НЧ")))</s:f>
      </s:c>
      <s:c r="G597" s="78"/>
      <s:c r="H597" s="78"/>
      <s:c r="I597" s="80" t="str">
        <s:f t="shared" si="2"/>
        <s:v/>
      </s:c>
      <s:c r="J597" s="78"/>
      <s:c r="K597" s="81"/>
      <s:c r="L597" s="78"/>
      <s:c r="M597" s="78"/>
      <s:c r="N597" s="78"/>
      <s:c r="O597" s="83"/>
      <s:c r="P597" s="84"/>
      <s:c r="Q597" s="84"/>
      <s:c r="R597" s="77" t="str">
        <s:f t="shared" si="3"/>
        <s:v/>
      </s:c>
      <s:c r="S597" s="85" t="str">
        <s:f t="shared" si="4"/>
        <s:v/>
      </s:c>
      <s:c r="T597" s="85" t="str">
        <s:f t="shared" si="5"/>
        <s:v/>
      </s:c>
      <s:c r="U597" s="85" t="str">
        <s:f>IF(OR(B597="",G597=""),"",ROUND(MAX(0,MIN(100,(G597-IF(J597="",'04_Настройки'!$B$14,J597))/(100-IF(J597="",'04_Настройки'!$B$14,J597))*100)),1))</s:f>
        <s:v/>
      </s:c>
      <s:c r="V597" s="85" t="str">
        <s:f t="shared" si="6"/>
        <s:v/>
      </s:c>
      <s:c r="W597" s="88" t="str">
        <s:f t="shared" si="7"/>
        <s:v/>
      </s:c>
      <s:c r="X597" s="85" t="str">
        <s:f>IF(B597="","",IF(W597&lt;'04_Настройки'!$B$26,"",ROUND((IF(ISBLANK(T597),0,T597*'04_Настройки'!$B$16)+IF(ISBLANK(U597),0,U597*'04_Настройки'!$B$17)+IF(ISBLANK(V597),0,V597*'04_Настройки'!$B$18)+IF(ISBLANK(M597),0,M597/5*100*'04_Настройки'!$B$19)+IF(ISBLANK(N597),0,N597/5*100*'04_Настройки'!$B$20))/(IF(ISBLANK(T597),0,'04_Настройки'!$B$16)+IF(ISBLANK(U597),0,'04_Настройки'!$B$17)+IF(ISBLANK(V597),0,'04_Настройки'!$B$18)+IF(ISBLANK(M597),0,'04_Настройки'!$B$19)+IF(ISBLANK(N597),0,'04_Настройки'!$B$20)),1)))</s:f>
        <s:v/>
      </s:c>
      <s:c r="Y597" s="77" t="str">
        <s:f>IF(B597="","",IF(ISBLANK(X597),"Недостаточно данных",IF(X597&gt;='04_Настройки'!$B$24,"Высокий",IF(X597&gt;='04_Настройки'!$B$25,"Средний","Низкий"))))</s:f>
        <s:v/>
      </s:c>
      <s:c r="Z597" s="80">
        <s:f t="shared" si="8"/>
        <s:v>587</s:v>
      </s:c>
      <s:c r="AA597" s="93" t="str">
        <s:f>IF(B597="","",IF(S597&gt;1,"Проверить и объединить дубли",IF(W597&lt;'04_Настройки'!$B$26,"Дополнить исходные данные",IF(AND(M597&lt;&gt;"",M597&lt;=2),"Проверить соответствие запросу и бизнесу",IF(AND(G597&lt;&gt;"",G597&lt;=IF(J597="",'04_Настройки'!$B$14,J597)),"Удерживать позицию и обновлять контент",IF(Y597="Высокий",IF(O597="","Создать или назначить посадочную страницу","Оптимизировать страницу и усилить содержание"),IF(Y597="Средний","Включить в контент-план","Наблюдать или отложить")))))))</s:f>
        <s:v/>
      </s:c>
    </s:row>
    <s:row r="598" ht="22.5" customHeight="1">
      <s:c r="A598" s="70" t="str">
        <s:f t="shared" si="1"/>
        <s:v/>
      </s:c>
      <s:c r="B598" s="71"/>
      <s:c r="C598" s="71"/>
      <s:c r="D598" s="71"/>
      <s:c r="E598" s="95"/>
      <s:c r="F598" s="77" t="str">
        <s:f>IF(ISBLANK(E598),"",IF(E598&gt;='04_Настройки'!$B$11,"ВЧ",IF(E598&gt;='04_Настройки'!$B$12,"СЧ","НЧ")))</s:f>
      </s:c>
      <s:c r="G598" s="78"/>
      <s:c r="H598" s="78"/>
      <s:c r="I598" s="80" t="str">
        <s:f t="shared" si="2"/>
        <s:v/>
      </s:c>
      <s:c r="J598" s="78"/>
      <s:c r="K598" s="81"/>
      <s:c r="L598" s="78"/>
      <s:c r="M598" s="78"/>
      <s:c r="N598" s="78"/>
      <s:c r="O598" s="83"/>
      <s:c r="P598" s="84"/>
      <s:c r="Q598" s="84"/>
      <s:c r="R598" s="77" t="str">
        <s:f t="shared" si="3"/>
        <s:v/>
      </s:c>
      <s:c r="S598" s="85" t="str">
        <s:f t="shared" si="4"/>
        <s:v/>
      </s:c>
      <s:c r="T598" s="85" t="str">
        <s:f t="shared" si="5"/>
        <s:v/>
      </s:c>
      <s:c r="U598" s="85" t="str">
        <s:f>IF(OR(B598="",G598=""),"",ROUND(MAX(0,MIN(100,(G598-IF(J598="",'04_Настройки'!$B$14,J598))/(100-IF(J598="",'04_Настройки'!$B$14,J598))*100)),1))</s:f>
        <s:v/>
      </s:c>
      <s:c r="V598" s="85" t="str">
        <s:f t="shared" si="6"/>
        <s:v/>
      </s:c>
      <s:c r="W598" s="88" t="str">
        <s:f t="shared" si="7"/>
        <s:v/>
      </s:c>
      <s:c r="X598" s="85" t="str">
        <s:f>IF(B598="","",IF(W598&lt;'04_Настройки'!$B$26,"",ROUND((IF(ISBLANK(T598),0,T598*'04_Настройки'!$B$16)+IF(ISBLANK(U598),0,U598*'04_Настройки'!$B$17)+IF(ISBLANK(V598),0,V598*'04_Настройки'!$B$18)+IF(ISBLANK(M598),0,M598/5*100*'04_Настройки'!$B$19)+IF(ISBLANK(N598),0,N598/5*100*'04_Настройки'!$B$20))/(IF(ISBLANK(T598),0,'04_Настройки'!$B$16)+IF(ISBLANK(U598),0,'04_Настройки'!$B$17)+IF(ISBLANK(V598),0,'04_Настройки'!$B$18)+IF(ISBLANK(M598),0,'04_Настройки'!$B$19)+IF(ISBLANK(N598),0,'04_Настройки'!$B$20)),1)))</s:f>
        <s:v/>
      </s:c>
      <s:c r="Y598" s="77" t="str">
        <s:f>IF(B598="","",IF(ISBLANK(X598),"Недостаточно данных",IF(X598&gt;='04_Настройки'!$B$24,"Высокий",IF(X598&gt;='04_Настройки'!$B$25,"Средний","Низкий"))))</s:f>
        <s:v/>
      </s:c>
      <s:c r="Z598" s="80">
        <s:f t="shared" si="8"/>
        <s:v>588</s:v>
      </s:c>
      <s:c r="AA598" s="93" t="str">
        <s:f>IF(B598="","",IF(S598&gt;1,"Проверить и объединить дубли",IF(W598&lt;'04_Настройки'!$B$26,"Дополнить исходные данные",IF(AND(M598&lt;&gt;"",M598&lt;=2),"Проверить соответствие запросу и бизнесу",IF(AND(G598&lt;&gt;"",G598&lt;=IF(J598="",'04_Настройки'!$B$14,J598)),"Удерживать позицию и обновлять контент",IF(Y598="Высокий",IF(O598="","Создать или назначить посадочную страницу","Оптимизировать страницу и усилить содержание"),IF(Y598="Средний","Включить в контент-план","Наблюдать или отложить")))))))</s:f>
        <s:v/>
      </s:c>
    </s:row>
    <s:row r="599" ht="22.5" customHeight="1">
      <s:c r="A599" s="70" t="str">
        <s:f t="shared" si="1"/>
        <s:v/>
      </s:c>
      <s:c r="B599" s="71"/>
      <s:c r="C599" s="71"/>
      <s:c r="D599" s="71"/>
      <s:c r="E599" s="95"/>
      <s:c r="F599" s="77" t="str">
        <s:f>IF(ISBLANK(E599),"",IF(E599&gt;='04_Настройки'!$B$11,"ВЧ",IF(E599&gt;='04_Настройки'!$B$12,"СЧ","НЧ")))</s:f>
      </s:c>
      <s:c r="G599" s="78"/>
      <s:c r="H599" s="78"/>
      <s:c r="I599" s="80" t="str">
        <s:f t="shared" si="2"/>
        <s:v/>
      </s:c>
      <s:c r="J599" s="78"/>
      <s:c r="K599" s="81"/>
      <s:c r="L599" s="78"/>
      <s:c r="M599" s="78"/>
      <s:c r="N599" s="78"/>
      <s:c r="O599" s="83"/>
      <s:c r="P599" s="84"/>
      <s:c r="Q599" s="84"/>
      <s:c r="R599" s="77" t="str">
        <s:f t="shared" si="3"/>
        <s:v/>
      </s:c>
      <s:c r="S599" s="85" t="str">
        <s:f t="shared" si="4"/>
        <s:v/>
      </s:c>
      <s:c r="T599" s="85" t="str">
        <s:f t="shared" si="5"/>
        <s:v/>
      </s:c>
      <s:c r="U599" s="85" t="str">
        <s:f>IF(OR(B599="",G599=""),"",ROUND(MAX(0,MIN(100,(G599-IF(J599="",'04_Настройки'!$B$14,J599))/(100-IF(J599="",'04_Настройки'!$B$14,J599))*100)),1))</s:f>
        <s:v/>
      </s:c>
      <s:c r="V599" s="85" t="str">
        <s:f t="shared" si="6"/>
        <s:v/>
      </s:c>
      <s:c r="W599" s="88" t="str">
        <s:f t="shared" si="7"/>
        <s:v/>
      </s:c>
      <s:c r="X599" s="85" t="str">
        <s:f>IF(B599="","",IF(W599&lt;'04_Настройки'!$B$26,"",ROUND((IF(ISBLANK(T599),0,T599*'04_Настройки'!$B$16)+IF(ISBLANK(U599),0,U599*'04_Настройки'!$B$17)+IF(ISBLANK(V599),0,V599*'04_Настройки'!$B$18)+IF(ISBLANK(M599),0,M599/5*100*'04_Настройки'!$B$19)+IF(ISBLANK(N599),0,N599/5*100*'04_Настройки'!$B$20))/(IF(ISBLANK(T599),0,'04_Настройки'!$B$16)+IF(ISBLANK(U599),0,'04_Настройки'!$B$17)+IF(ISBLANK(V599),0,'04_Настройки'!$B$18)+IF(ISBLANK(M599),0,'04_Настройки'!$B$19)+IF(ISBLANK(N599),0,'04_Настройки'!$B$20)),1)))</s:f>
        <s:v/>
      </s:c>
      <s:c r="Y599" s="77" t="str">
        <s:f>IF(B599="","",IF(ISBLANK(X599),"Недостаточно данных",IF(X599&gt;='04_Настройки'!$B$24,"Высокий",IF(X599&gt;='04_Настройки'!$B$25,"Средний","Низкий"))))</s:f>
        <s:v/>
      </s:c>
      <s:c r="Z599" s="80">
        <s:f t="shared" si="8"/>
        <s:v>589</s:v>
      </s:c>
      <s:c r="AA599" s="93" t="str">
        <s:f>IF(B599="","",IF(S599&gt;1,"Проверить и объединить дубли",IF(W599&lt;'04_Настройки'!$B$26,"Дополнить исходные данные",IF(AND(M599&lt;&gt;"",M599&lt;=2),"Проверить соответствие запросу и бизнесу",IF(AND(G599&lt;&gt;"",G599&lt;=IF(J599="",'04_Настройки'!$B$14,J599)),"Удерживать позицию и обновлять контент",IF(Y599="Высокий",IF(O599="","Создать или назначить посадочную страницу","Оптимизировать страницу и усилить содержание"),IF(Y599="Средний","Включить в контент-план","Наблюдать или отложить")))))))</s:f>
        <s:v/>
      </s:c>
    </s:row>
    <s:row r="600" ht="22.5" customHeight="1">
      <s:c r="A600" s="70" t="str">
        <s:f t="shared" si="1"/>
        <s:v/>
      </s:c>
      <s:c r="B600" s="71"/>
      <s:c r="C600" s="71"/>
      <s:c r="D600" s="71"/>
      <s:c r="E600" s="95"/>
      <s:c r="F600" s="77" t="str">
        <s:f>IF(ISBLANK(E600),"",IF(E600&gt;='04_Настройки'!$B$11,"ВЧ",IF(E600&gt;='04_Настройки'!$B$12,"СЧ","НЧ")))</s:f>
      </s:c>
      <s:c r="G600" s="78"/>
      <s:c r="H600" s="78"/>
      <s:c r="I600" s="80" t="str">
        <s:f t="shared" si="2"/>
        <s:v/>
      </s:c>
      <s:c r="J600" s="78"/>
      <s:c r="K600" s="81"/>
      <s:c r="L600" s="78"/>
      <s:c r="M600" s="78"/>
      <s:c r="N600" s="78"/>
      <s:c r="O600" s="83"/>
      <s:c r="P600" s="84"/>
      <s:c r="Q600" s="84"/>
      <s:c r="R600" s="77" t="str">
        <s:f t="shared" si="3"/>
        <s:v/>
      </s:c>
      <s:c r="S600" s="85" t="str">
        <s:f t="shared" si="4"/>
        <s:v/>
      </s:c>
      <s:c r="T600" s="85" t="str">
        <s:f t="shared" si="5"/>
        <s:v/>
      </s:c>
      <s:c r="U600" s="85" t="str">
        <s:f>IF(OR(B600="",G600=""),"",ROUND(MAX(0,MIN(100,(G600-IF(J600="",'04_Настройки'!$B$14,J600))/(100-IF(J600="",'04_Настройки'!$B$14,J600))*100)),1))</s:f>
        <s:v/>
      </s:c>
      <s:c r="V600" s="85" t="str">
        <s:f t="shared" si="6"/>
        <s:v/>
      </s:c>
      <s:c r="W600" s="88" t="str">
        <s:f t="shared" si="7"/>
        <s:v/>
      </s:c>
      <s:c r="X600" s="85" t="str">
        <s:f>IF(B600="","",IF(W600&lt;'04_Настройки'!$B$26,"",ROUND((IF(ISBLANK(T600),0,T600*'04_Настройки'!$B$16)+IF(ISBLANK(U600),0,U600*'04_Настройки'!$B$17)+IF(ISBLANK(V600),0,V600*'04_Настройки'!$B$18)+IF(ISBLANK(M600),0,M600/5*100*'04_Настройки'!$B$19)+IF(ISBLANK(N600),0,N600/5*100*'04_Настройки'!$B$20))/(IF(ISBLANK(T600),0,'04_Настройки'!$B$16)+IF(ISBLANK(U600),0,'04_Настройки'!$B$17)+IF(ISBLANK(V600),0,'04_Настройки'!$B$18)+IF(ISBLANK(M600),0,'04_Настройки'!$B$19)+IF(ISBLANK(N600),0,'04_Настройки'!$B$20)),1)))</s:f>
        <s:v/>
      </s:c>
      <s:c r="Y600" s="77" t="str">
        <s:f>IF(B600="","",IF(ISBLANK(X600),"Недостаточно данных",IF(X600&gt;='04_Настройки'!$B$24,"Высокий",IF(X600&gt;='04_Настройки'!$B$25,"Средний","Низкий"))))</s:f>
        <s:v/>
      </s:c>
      <s:c r="Z600" s="80">
        <s:f t="shared" si="8"/>
        <s:v>590</s:v>
      </s:c>
      <s:c r="AA600" s="93" t="str">
        <s:f>IF(B600="","",IF(S600&gt;1,"Проверить и объединить дубли",IF(W600&lt;'04_Настройки'!$B$26,"Дополнить исходные данные",IF(AND(M600&lt;&gt;"",M600&lt;=2),"Проверить соответствие запросу и бизнесу",IF(AND(G600&lt;&gt;"",G600&lt;=IF(J600="",'04_Настройки'!$B$14,J600)),"Удерживать позицию и обновлять контент",IF(Y600="Высокий",IF(O600="","Создать или назначить посадочную страницу","Оптимизировать страницу и усилить содержание"),IF(Y600="Средний","Включить в контент-план","Наблюдать или отложить")))))))</s:f>
        <s:v/>
      </s:c>
    </s:row>
    <s:row r="601" ht="22.5" customHeight="1">
      <s:c r="A601" s="70" t="str">
        <s:f t="shared" si="1"/>
        <s:v/>
      </s:c>
      <s:c r="B601" s="71"/>
      <s:c r="C601" s="71"/>
      <s:c r="D601" s="71"/>
      <s:c r="E601" s="95"/>
      <s:c r="F601" s="77" t="str">
        <s:f>IF(ISBLANK(E601),"",IF(E601&gt;='04_Настройки'!$B$11,"ВЧ",IF(E601&gt;='04_Настройки'!$B$12,"СЧ","НЧ")))</s:f>
      </s:c>
      <s:c r="G601" s="78"/>
      <s:c r="H601" s="78"/>
      <s:c r="I601" s="80" t="str">
        <s:f t="shared" si="2"/>
        <s:v/>
      </s:c>
      <s:c r="J601" s="78"/>
      <s:c r="K601" s="81"/>
      <s:c r="L601" s="78"/>
      <s:c r="M601" s="78"/>
      <s:c r="N601" s="78"/>
      <s:c r="O601" s="83"/>
      <s:c r="P601" s="84"/>
      <s:c r="Q601" s="84"/>
      <s:c r="R601" s="77" t="str">
        <s:f t="shared" si="3"/>
        <s:v/>
      </s:c>
      <s:c r="S601" s="85" t="str">
        <s:f t="shared" si="4"/>
        <s:v/>
      </s:c>
      <s:c r="T601" s="85" t="str">
        <s:f t="shared" si="5"/>
        <s:v/>
      </s:c>
      <s:c r="U601" s="85" t="str">
        <s:f>IF(OR(B601="",G601=""),"",ROUND(MAX(0,MIN(100,(G601-IF(J601="",'04_Настройки'!$B$14,J601))/(100-IF(J601="",'04_Настройки'!$B$14,J601))*100)),1))</s:f>
        <s:v/>
      </s:c>
      <s:c r="V601" s="85" t="str">
        <s:f t="shared" si="6"/>
        <s:v/>
      </s:c>
      <s:c r="W601" s="88" t="str">
        <s:f t="shared" si="7"/>
        <s:v/>
      </s:c>
      <s:c r="X601" s="85" t="str">
        <s:f>IF(B601="","",IF(W601&lt;'04_Настройки'!$B$26,"",ROUND((IF(ISBLANK(T601),0,T601*'04_Настройки'!$B$16)+IF(ISBLANK(U601),0,U601*'04_Настройки'!$B$17)+IF(ISBLANK(V601),0,V601*'04_Настройки'!$B$18)+IF(ISBLANK(M601),0,M601/5*100*'04_Настройки'!$B$19)+IF(ISBLANK(N601),0,N601/5*100*'04_Настройки'!$B$20))/(IF(ISBLANK(T601),0,'04_Настройки'!$B$16)+IF(ISBLANK(U601),0,'04_Настройки'!$B$17)+IF(ISBLANK(V601),0,'04_Настройки'!$B$18)+IF(ISBLANK(M601),0,'04_Настройки'!$B$19)+IF(ISBLANK(N601),0,'04_Настройки'!$B$20)),1)))</s:f>
        <s:v/>
      </s:c>
      <s:c r="Y601" s="77" t="str">
        <s:f>IF(B601="","",IF(ISBLANK(X601),"Недостаточно данных",IF(X601&gt;='04_Настройки'!$B$24,"Высокий",IF(X601&gt;='04_Настройки'!$B$25,"Средний","Низкий"))))</s:f>
        <s:v/>
      </s:c>
      <s:c r="Z601" s="80">
        <s:f t="shared" si="8"/>
        <s:v>591</s:v>
      </s:c>
      <s:c r="AA601" s="93" t="str">
        <s:f>IF(B601="","",IF(S601&gt;1,"Проверить и объединить дубли",IF(W601&lt;'04_Настройки'!$B$26,"Дополнить исходные данные",IF(AND(M601&lt;&gt;"",M601&lt;=2),"Проверить соответствие запросу и бизнесу",IF(AND(G601&lt;&gt;"",G601&lt;=IF(J601="",'04_Настройки'!$B$14,J601)),"Удерживать позицию и обновлять контент",IF(Y601="Высокий",IF(O601="","Создать или назначить посадочную страницу","Оптимизировать страницу и усилить содержание"),IF(Y601="Средний","Включить в контент-план","Наблюдать или отложить")))))))</s:f>
        <s:v/>
      </s:c>
    </s:row>
    <s:row r="602" ht="22.5" customHeight="1">
      <s:c r="A602" s="70" t="str">
        <s:f t="shared" si="1"/>
        <s:v/>
      </s:c>
      <s:c r="B602" s="71"/>
      <s:c r="C602" s="71"/>
      <s:c r="D602" s="71"/>
      <s:c r="E602" s="95"/>
      <s:c r="F602" s="77" t="str">
        <s:f>IF(ISBLANK(E602),"",IF(E602&gt;='04_Настройки'!$B$11,"ВЧ",IF(E602&gt;='04_Настройки'!$B$12,"СЧ","НЧ")))</s:f>
      </s:c>
      <s:c r="G602" s="78"/>
      <s:c r="H602" s="78"/>
      <s:c r="I602" s="80" t="str">
        <s:f t="shared" si="2"/>
        <s:v/>
      </s:c>
      <s:c r="J602" s="78"/>
      <s:c r="K602" s="81"/>
      <s:c r="L602" s="78"/>
      <s:c r="M602" s="78"/>
      <s:c r="N602" s="78"/>
      <s:c r="O602" s="83"/>
      <s:c r="P602" s="84"/>
      <s:c r="Q602" s="84"/>
      <s:c r="R602" s="77" t="str">
        <s:f t="shared" si="3"/>
        <s:v/>
      </s:c>
      <s:c r="S602" s="85" t="str">
        <s:f t="shared" si="4"/>
        <s:v/>
      </s:c>
      <s:c r="T602" s="85" t="str">
        <s:f t="shared" si="5"/>
        <s:v/>
      </s:c>
      <s:c r="U602" s="85" t="str">
        <s:f>IF(OR(B602="",G602=""),"",ROUND(MAX(0,MIN(100,(G602-IF(J602="",'04_Настройки'!$B$14,J602))/(100-IF(J602="",'04_Настройки'!$B$14,J602))*100)),1))</s:f>
        <s:v/>
      </s:c>
      <s:c r="V602" s="85" t="str">
        <s:f t="shared" si="6"/>
        <s:v/>
      </s:c>
      <s:c r="W602" s="88" t="str">
        <s:f t="shared" si="7"/>
        <s:v/>
      </s:c>
      <s:c r="X602" s="85" t="str">
        <s:f>IF(B602="","",IF(W602&lt;'04_Настройки'!$B$26,"",ROUND((IF(ISBLANK(T602),0,T602*'04_Настройки'!$B$16)+IF(ISBLANK(U602),0,U602*'04_Настройки'!$B$17)+IF(ISBLANK(V602),0,V602*'04_Настройки'!$B$18)+IF(ISBLANK(M602),0,M602/5*100*'04_Настройки'!$B$19)+IF(ISBLANK(N602),0,N602/5*100*'04_Настройки'!$B$20))/(IF(ISBLANK(T602),0,'04_Настройки'!$B$16)+IF(ISBLANK(U602),0,'04_Настройки'!$B$17)+IF(ISBLANK(V602),0,'04_Настройки'!$B$18)+IF(ISBLANK(M602),0,'04_Настройки'!$B$19)+IF(ISBLANK(N602),0,'04_Настройки'!$B$20)),1)))</s:f>
        <s:v/>
      </s:c>
      <s:c r="Y602" s="77" t="str">
        <s:f>IF(B602="","",IF(ISBLANK(X602),"Недостаточно данных",IF(X602&gt;='04_Настройки'!$B$24,"Высокий",IF(X602&gt;='04_Настройки'!$B$25,"Средний","Низкий"))))</s:f>
        <s:v/>
      </s:c>
      <s:c r="Z602" s="80">
        <s:f t="shared" si="8"/>
        <s:v>592</s:v>
      </s:c>
      <s:c r="AA602" s="93" t="str">
        <s:f>IF(B602="","",IF(S602&gt;1,"Проверить и объединить дубли",IF(W602&lt;'04_Настройки'!$B$26,"Дополнить исходные данные",IF(AND(M602&lt;&gt;"",M602&lt;=2),"Проверить соответствие запросу и бизнесу",IF(AND(G602&lt;&gt;"",G602&lt;=IF(J602="",'04_Настройки'!$B$14,J602)),"Удерживать позицию и обновлять контент",IF(Y602="Высокий",IF(O602="","Создать или назначить посадочную страницу","Оптимизировать страницу и усилить содержание"),IF(Y602="Средний","Включить в контент-план","Наблюдать или отложить")))))))</s:f>
        <s:v/>
      </s:c>
    </s:row>
    <s:row r="603" ht="22.5" customHeight="1">
      <s:c r="A603" s="70" t="str">
        <s:f t="shared" si="1"/>
        <s:v/>
      </s:c>
      <s:c r="B603" s="71"/>
      <s:c r="C603" s="71"/>
      <s:c r="D603" s="71"/>
      <s:c r="E603" s="95"/>
      <s:c r="F603" s="77" t="str">
        <s:f>IF(ISBLANK(E603),"",IF(E603&gt;='04_Настройки'!$B$11,"ВЧ",IF(E603&gt;='04_Настройки'!$B$12,"СЧ","НЧ")))</s:f>
      </s:c>
      <s:c r="G603" s="78"/>
      <s:c r="H603" s="78"/>
      <s:c r="I603" s="80" t="str">
        <s:f t="shared" si="2"/>
        <s:v/>
      </s:c>
      <s:c r="J603" s="78"/>
      <s:c r="K603" s="81"/>
      <s:c r="L603" s="78"/>
      <s:c r="M603" s="78"/>
      <s:c r="N603" s="78"/>
      <s:c r="O603" s="83"/>
      <s:c r="P603" s="84"/>
      <s:c r="Q603" s="84"/>
      <s:c r="R603" s="77" t="str">
        <s:f t="shared" si="3"/>
        <s:v/>
      </s:c>
      <s:c r="S603" s="85" t="str">
        <s:f t="shared" si="4"/>
        <s:v/>
      </s:c>
      <s:c r="T603" s="85" t="str">
        <s:f t="shared" si="5"/>
        <s:v/>
      </s:c>
      <s:c r="U603" s="85" t="str">
        <s:f>IF(OR(B603="",G603=""),"",ROUND(MAX(0,MIN(100,(G603-IF(J603="",'04_Настройки'!$B$14,J603))/(100-IF(J603="",'04_Настройки'!$B$14,J603))*100)),1))</s:f>
        <s:v/>
      </s:c>
      <s:c r="V603" s="85" t="str">
        <s:f t="shared" si="6"/>
        <s:v/>
      </s:c>
      <s:c r="W603" s="88" t="str">
        <s:f t="shared" si="7"/>
        <s:v/>
      </s:c>
      <s:c r="X603" s="85" t="str">
        <s:f>IF(B603="","",IF(W603&lt;'04_Настройки'!$B$26,"",ROUND((IF(ISBLANK(T603),0,T603*'04_Настройки'!$B$16)+IF(ISBLANK(U603),0,U603*'04_Настройки'!$B$17)+IF(ISBLANK(V603),0,V603*'04_Настройки'!$B$18)+IF(ISBLANK(M603),0,M603/5*100*'04_Настройки'!$B$19)+IF(ISBLANK(N603),0,N603/5*100*'04_Настройки'!$B$20))/(IF(ISBLANK(T603),0,'04_Настройки'!$B$16)+IF(ISBLANK(U603),0,'04_Настройки'!$B$17)+IF(ISBLANK(V603),0,'04_Настройки'!$B$18)+IF(ISBLANK(M603),0,'04_Настройки'!$B$19)+IF(ISBLANK(N603),0,'04_Настройки'!$B$20)),1)))</s:f>
        <s:v/>
      </s:c>
      <s:c r="Y603" s="77" t="str">
        <s:f>IF(B603="","",IF(ISBLANK(X603),"Недостаточно данных",IF(X603&gt;='04_Настройки'!$B$24,"Высокий",IF(X603&gt;='04_Настройки'!$B$25,"Средний","Низкий"))))</s:f>
        <s:v/>
      </s:c>
      <s:c r="Z603" s="80">
        <s:f t="shared" si="8"/>
        <s:v>593</s:v>
      </s:c>
      <s:c r="AA603" s="93" t="str">
        <s:f>IF(B603="","",IF(S603&gt;1,"Проверить и объединить дубли",IF(W603&lt;'04_Настройки'!$B$26,"Дополнить исходные данные",IF(AND(M603&lt;&gt;"",M603&lt;=2),"Проверить соответствие запросу и бизнесу",IF(AND(G603&lt;&gt;"",G603&lt;=IF(J603="",'04_Настройки'!$B$14,J603)),"Удерживать позицию и обновлять контент",IF(Y603="Высокий",IF(O603="","Создать или назначить посадочную страницу","Оптимизировать страницу и усилить содержание"),IF(Y603="Средний","Включить в контент-план","Наблюдать или отложить")))))))</s:f>
        <s:v/>
      </s:c>
    </s:row>
    <s:row r="604" ht="22.5" customHeight="1">
      <s:c r="A604" s="70" t="str">
        <s:f t="shared" si="1"/>
        <s:v/>
      </s:c>
      <s:c r="B604" s="71"/>
      <s:c r="C604" s="71"/>
      <s:c r="D604" s="71"/>
      <s:c r="E604" s="95"/>
      <s:c r="F604" s="77" t="str">
        <s:f>IF(ISBLANK(E604),"",IF(E604&gt;='04_Настройки'!$B$11,"ВЧ",IF(E604&gt;='04_Настройки'!$B$12,"СЧ","НЧ")))</s:f>
      </s:c>
      <s:c r="G604" s="78"/>
      <s:c r="H604" s="78"/>
      <s:c r="I604" s="80" t="str">
        <s:f t="shared" si="2"/>
        <s:v/>
      </s:c>
      <s:c r="J604" s="78"/>
      <s:c r="K604" s="81"/>
      <s:c r="L604" s="78"/>
      <s:c r="M604" s="78"/>
      <s:c r="N604" s="78"/>
      <s:c r="O604" s="83"/>
      <s:c r="P604" s="84"/>
      <s:c r="Q604" s="84"/>
      <s:c r="R604" s="77" t="str">
        <s:f t="shared" si="3"/>
        <s:v/>
      </s:c>
      <s:c r="S604" s="85" t="str">
        <s:f t="shared" si="4"/>
        <s:v/>
      </s:c>
      <s:c r="T604" s="85" t="str">
        <s:f t="shared" si="5"/>
        <s:v/>
      </s:c>
      <s:c r="U604" s="85" t="str">
        <s:f>IF(OR(B604="",G604=""),"",ROUND(MAX(0,MIN(100,(G604-IF(J604="",'04_Настройки'!$B$14,J604))/(100-IF(J604="",'04_Настройки'!$B$14,J604))*100)),1))</s:f>
        <s:v/>
      </s:c>
      <s:c r="V604" s="85" t="str">
        <s:f t="shared" si="6"/>
        <s:v/>
      </s:c>
      <s:c r="W604" s="88" t="str">
        <s:f t="shared" si="7"/>
        <s:v/>
      </s:c>
      <s:c r="X604" s="85" t="str">
        <s:f>IF(B604="","",IF(W604&lt;'04_Настройки'!$B$26,"",ROUND((IF(ISBLANK(T604),0,T604*'04_Настройки'!$B$16)+IF(ISBLANK(U604),0,U604*'04_Настройки'!$B$17)+IF(ISBLANK(V604),0,V604*'04_Настройки'!$B$18)+IF(ISBLANK(M604),0,M604/5*100*'04_Настройки'!$B$19)+IF(ISBLANK(N604),0,N604/5*100*'04_Настройки'!$B$20))/(IF(ISBLANK(T604),0,'04_Настройки'!$B$16)+IF(ISBLANK(U604),0,'04_Настройки'!$B$17)+IF(ISBLANK(V604),0,'04_Настройки'!$B$18)+IF(ISBLANK(M604),0,'04_Настройки'!$B$19)+IF(ISBLANK(N604),0,'04_Настройки'!$B$20)),1)))</s:f>
        <s:v/>
      </s:c>
      <s:c r="Y604" s="77" t="str">
        <s:f>IF(B604="","",IF(ISBLANK(X604),"Недостаточно данных",IF(X604&gt;='04_Настройки'!$B$24,"Высокий",IF(X604&gt;='04_Настройки'!$B$25,"Средний","Низкий"))))</s:f>
        <s:v/>
      </s:c>
      <s:c r="Z604" s="80">
        <s:f t="shared" si="8"/>
        <s:v>594</s:v>
      </s:c>
      <s:c r="AA604" s="93" t="str">
        <s:f>IF(B604="","",IF(S604&gt;1,"Проверить и объединить дубли",IF(W604&lt;'04_Настройки'!$B$26,"Дополнить исходные данные",IF(AND(M604&lt;&gt;"",M604&lt;=2),"Проверить соответствие запросу и бизнесу",IF(AND(G604&lt;&gt;"",G604&lt;=IF(J604="",'04_Настройки'!$B$14,J604)),"Удерживать позицию и обновлять контент",IF(Y604="Высокий",IF(O604="","Создать или назначить посадочную страницу","Оптимизировать страницу и усилить содержание"),IF(Y604="Средний","Включить в контент-план","Наблюдать или отложить")))))))</s:f>
        <s:v/>
      </s:c>
    </s:row>
    <s:row r="605" ht="22.5" customHeight="1">
      <s:c r="A605" s="70" t="str">
        <s:f t="shared" si="1"/>
        <s:v/>
      </s:c>
      <s:c r="B605" s="71"/>
      <s:c r="C605" s="71"/>
      <s:c r="D605" s="71"/>
      <s:c r="E605" s="95"/>
      <s:c r="F605" s="77" t="str">
        <s:f>IF(ISBLANK(E605),"",IF(E605&gt;='04_Настройки'!$B$11,"ВЧ",IF(E605&gt;='04_Настройки'!$B$12,"СЧ","НЧ")))</s:f>
      </s:c>
      <s:c r="G605" s="78"/>
      <s:c r="H605" s="78"/>
      <s:c r="I605" s="80" t="str">
        <s:f t="shared" si="2"/>
        <s:v/>
      </s:c>
      <s:c r="J605" s="78"/>
      <s:c r="K605" s="81"/>
      <s:c r="L605" s="78"/>
      <s:c r="M605" s="78"/>
      <s:c r="N605" s="78"/>
      <s:c r="O605" s="83"/>
      <s:c r="P605" s="84"/>
      <s:c r="Q605" s="84"/>
      <s:c r="R605" s="77" t="str">
        <s:f t="shared" si="3"/>
        <s:v/>
      </s:c>
      <s:c r="S605" s="85" t="str">
        <s:f t="shared" si="4"/>
        <s:v/>
      </s:c>
      <s:c r="T605" s="85" t="str">
        <s:f t="shared" si="5"/>
        <s:v/>
      </s:c>
      <s:c r="U605" s="85" t="str">
        <s:f>IF(OR(B605="",G605=""),"",ROUND(MAX(0,MIN(100,(G605-IF(J605="",'04_Настройки'!$B$14,J605))/(100-IF(J605="",'04_Настройки'!$B$14,J605))*100)),1))</s:f>
        <s:v/>
      </s:c>
      <s:c r="V605" s="85" t="str">
        <s:f t="shared" si="6"/>
        <s:v/>
      </s:c>
      <s:c r="W605" s="88" t="str">
        <s:f t="shared" si="7"/>
        <s:v/>
      </s:c>
      <s:c r="X605" s="85" t="str">
        <s:f>IF(B605="","",IF(W605&lt;'04_Настройки'!$B$26,"",ROUND((IF(ISBLANK(T605),0,T605*'04_Настройки'!$B$16)+IF(ISBLANK(U605),0,U605*'04_Настройки'!$B$17)+IF(ISBLANK(V605),0,V605*'04_Настройки'!$B$18)+IF(ISBLANK(M605),0,M605/5*100*'04_Настройки'!$B$19)+IF(ISBLANK(N605),0,N605/5*100*'04_Настройки'!$B$20))/(IF(ISBLANK(T605),0,'04_Настройки'!$B$16)+IF(ISBLANK(U605),0,'04_Настройки'!$B$17)+IF(ISBLANK(V605),0,'04_Настройки'!$B$18)+IF(ISBLANK(M605),0,'04_Настройки'!$B$19)+IF(ISBLANK(N605),0,'04_Настройки'!$B$20)),1)))</s:f>
        <s:v/>
      </s:c>
      <s:c r="Y605" s="77" t="str">
        <s:f>IF(B605="","",IF(ISBLANK(X605),"Недостаточно данных",IF(X605&gt;='04_Настройки'!$B$24,"Высокий",IF(X605&gt;='04_Настройки'!$B$25,"Средний","Низкий"))))</s:f>
        <s:v/>
      </s:c>
      <s:c r="Z605" s="80">
        <s:f t="shared" si="8"/>
        <s:v>595</s:v>
      </s:c>
      <s:c r="AA605" s="93" t="str">
        <s:f>IF(B605="","",IF(S605&gt;1,"Проверить и объединить дубли",IF(W605&lt;'04_Настройки'!$B$26,"Дополнить исходные данные",IF(AND(M605&lt;&gt;"",M605&lt;=2),"Проверить соответствие запросу и бизнесу",IF(AND(G605&lt;&gt;"",G605&lt;=IF(J605="",'04_Настройки'!$B$14,J605)),"Удерживать позицию и обновлять контент",IF(Y605="Высокий",IF(O605="","Создать или назначить посадочную страницу","Оптимизировать страницу и усилить содержание"),IF(Y605="Средний","Включить в контент-план","Наблюдать или отложить")))))))</s:f>
        <s:v/>
      </s:c>
    </s:row>
    <s:row r="606" ht="22.5" customHeight="1">
      <s:c r="A606" s="70" t="str">
        <s:f t="shared" si="1"/>
        <s:v/>
      </s:c>
      <s:c r="B606" s="71"/>
      <s:c r="C606" s="71"/>
      <s:c r="D606" s="71"/>
      <s:c r="E606" s="95"/>
      <s:c r="F606" s="77" t="str">
        <s:f>IF(ISBLANK(E606),"",IF(E606&gt;='04_Настройки'!$B$11,"ВЧ",IF(E606&gt;='04_Настройки'!$B$12,"СЧ","НЧ")))</s:f>
      </s:c>
      <s:c r="G606" s="78"/>
      <s:c r="H606" s="78"/>
      <s:c r="I606" s="80" t="str">
        <s:f t="shared" si="2"/>
        <s:v/>
      </s:c>
      <s:c r="J606" s="78"/>
      <s:c r="K606" s="81"/>
      <s:c r="L606" s="78"/>
      <s:c r="M606" s="78"/>
      <s:c r="N606" s="78"/>
      <s:c r="O606" s="83"/>
      <s:c r="P606" s="84"/>
      <s:c r="Q606" s="84"/>
      <s:c r="R606" s="77" t="str">
        <s:f t="shared" si="3"/>
        <s:v/>
      </s:c>
      <s:c r="S606" s="85" t="str">
        <s:f t="shared" si="4"/>
        <s:v/>
      </s:c>
      <s:c r="T606" s="85" t="str">
        <s:f t="shared" si="5"/>
        <s:v/>
      </s:c>
      <s:c r="U606" s="85" t="str">
        <s:f>IF(OR(B606="",G606=""),"",ROUND(MAX(0,MIN(100,(G606-IF(J606="",'04_Настройки'!$B$14,J606))/(100-IF(J606="",'04_Настройки'!$B$14,J606))*100)),1))</s:f>
        <s:v/>
      </s:c>
      <s:c r="V606" s="85" t="str">
        <s:f t="shared" si="6"/>
        <s:v/>
      </s:c>
      <s:c r="W606" s="88" t="str">
        <s:f t="shared" si="7"/>
        <s:v/>
      </s:c>
      <s:c r="X606" s="85" t="str">
        <s:f>IF(B606="","",IF(W606&lt;'04_Настройки'!$B$26,"",ROUND((IF(ISBLANK(T606),0,T606*'04_Настройки'!$B$16)+IF(ISBLANK(U606),0,U606*'04_Настройки'!$B$17)+IF(ISBLANK(V606),0,V606*'04_Настройки'!$B$18)+IF(ISBLANK(M606),0,M606/5*100*'04_Настройки'!$B$19)+IF(ISBLANK(N606),0,N606/5*100*'04_Настройки'!$B$20))/(IF(ISBLANK(T606),0,'04_Настройки'!$B$16)+IF(ISBLANK(U606),0,'04_Настройки'!$B$17)+IF(ISBLANK(V606),0,'04_Настройки'!$B$18)+IF(ISBLANK(M606),0,'04_Настройки'!$B$19)+IF(ISBLANK(N606),0,'04_Настройки'!$B$20)),1)))</s:f>
        <s:v/>
      </s:c>
      <s:c r="Y606" s="77" t="str">
        <s:f>IF(B606="","",IF(ISBLANK(X606),"Недостаточно данных",IF(X606&gt;='04_Настройки'!$B$24,"Высокий",IF(X606&gt;='04_Настройки'!$B$25,"Средний","Низкий"))))</s:f>
        <s:v/>
      </s:c>
      <s:c r="Z606" s="80">
        <s:f t="shared" si="8"/>
        <s:v>596</s:v>
      </s:c>
      <s:c r="AA606" s="93" t="str">
        <s:f>IF(B606="","",IF(S606&gt;1,"Проверить и объединить дубли",IF(W606&lt;'04_Настройки'!$B$26,"Дополнить исходные данные",IF(AND(M606&lt;&gt;"",M606&lt;=2),"Проверить соответствие запросу и бизнесу",IF(AND(G606&lt;&gt;"",G606&lt;=IF(J606="",'04_Настройки'!$B$14,J606)),"Удерживать позицию и обновлять контент",IF(Y606="Высокий",IF(O606="","Создать или назначить посадочную страницу","Оптимизировать страницу и усилить содержание"),IF(Y606="Средний","Включить в контент-план","Наблюдать или отложить")))))))</s:f>
        <s:v/>
      </s:c>
    </s:row>
    <s:row r="607" ht="22.5" customHeight="1">
      <s:c r="A607" s="70" t="str">
        <s:f t="shared" si="1"/>
        <s:v/>
      </s:c>
      <s:c r="B607" s="71"/>
      <s:c r="C607" s="71"/>
      <s:c r="D607" s="71"/>
      <s:c r="E607" s="95"/>
      <s:c r="F607" s="77" t="str">
        <s:f>IF(ISBLANK(E607),"",IF(E607&gt;='04_Настройки'!$B$11,"ВЧ",IF(E607&gt;='04_Настройки'!$B$12,"СЧ","НЧ")))</s:f>
      </s:c>
      <s:c r="G607" s="78"/>
      <s:c r="H607" s="78"/>
      <s:c r="I607" s="80" t="str">
        <s:f t="shared" si="2"/>
        <s:v/>
      </s:c>
      <s:c r="J607" s="78"/>
      <s:c r="K607" s="81"/>
      <s:c r="L607" s="78"/>
      <s:c r="M607" s="78"/>
      <s:c r="N607" s="78"/>
      <s:c r="O607" s="83"/>
      <s:c r="P607" s="84"/>
      <s:c r="Q607" s="84"/>
      <s:c r="R607" s="77" t="str">
        <s:f t="shared" si="3"/>
        <s:v/>
      </s:c>
      <s:c r="S607" s="85" t="str">
        <s:f t="shared" si="4"/>
        <s:v/>
      </s:c>
      <s:c r="T607" s="85" t="str">
        <s:f t="shared" si="5"/>
        <s:v/>
      </s:c>
      <s:c r="U607" s="85" t="str">
        <s:f>IF(OR(B607="",G607=""),"",ROUND(MAX(0,MIN(100,(G607-IF(J607="",'04_Настройки'!$B$14,J607))/(100-IF(J607="",'04_Настройки'!$B$14,J607))*100)),1))</s:f>
        <s:v/>
      </s:c>
      <s:c r="V607" s="85" t="str">
        <s:f t="shared" si="6"/>
        <s:v/>
      </s:c>
      <s:c r="W607" s="88" t="str">
        <s:f t="shared" si="7"/>
        <s:v/>
      </s:c>
      <s:c r="X607" s="85" t="str">
        <s:f>IF(B607="","",IF(W607&lt;'04_Настройки'!$B$26,"",ROUND((IF(ISBLANK(T607),0,T607*'04_Настройки'!$B$16)+IF(ISBLANK(U607),0,U607*'04_Настройки'!$B$17)+IF(ISBLANK(V607),0,V607*'04_Настройки'!$B$18)+IF(ISBLANK(M607),0,M607/5*100*'04_Настройки'!$B$19)+IF(ISBLANK(N607),0,N607/5*100*'04_Настройки'!$B$20))/(IF(ISBLANK(T607),0,'04_Настройки'!$B$16)+IF(ISBLANK(U607),0,'04_Настройки'!$B$17)+IF(ISBLANK(V607),0,'04_Настройки'!$B$18)+IF(ISBLANK(M607),0,'04_Настройки'!$B$19)+IF(ISBLANK(N607),0,'04_Настройки'!$B$20)),1)))</s:f>
        <s:v/>
      </s:c>
      <s:c r="Y607" s="77" t="str">
        <s:f>IF(B607="","",IF(ISBLANK(X607),"Недостаточно данных",IF(X607&gt;='04_Настройки'!$B$24,"Высокий",IF(X607&gt;='04_Настройки'!$B$25,"Средний","Низкий"))))</s:f>
        <s:v/>
      </s:c>
      <s:c r="Z607" s="80">
        <s:f t="shared" si="8"/>
        <s:v>597</s:v>
      </s:c>
      <s:c r="AA607" s="93" t="str">
        <s:f>IF(B607="","",IF(S607&gt;1,"Проверить и объединить дубли",IF(W607&lt;'04_Настройки'!$B$26,"Дополнить исходные данные",IF(AND(M607&lt;&gt;"",M607&lt;=2),"Проверить соответствие запросу и бизнесу",IF(AND(G607&lt;&gt;"",G607&lt;=IF(J607="",'04_Настройки'!$B$14,J607)),"Удерживать позицию и обновлять контент",IF(Y607="Высокий",IF(O607="","Создать или назначить посадочную страницу","Оптимизировать страницу и усилить содержание"),IF(Y607="Средний","Включить в контент-план","Наблюдать или отложить")))))))</s:f>
        <s:v/>
      </s:c>
    </s:row>
    <s:row r="608" ht="22.5" customHeight="1">
      <s:c r="A608" s="70" t="str">
        <s:f t="shared" si="1"/>
        <s:v/>
      </s:c>
      <s:c r="B608" s="71"/>
      <s:c r="C608" s="71"/>
      <s:c r="D608" s="71"/>
      <s:c r="E608" s="95"/>
      <s:c r="F608" s="77" t="str">
        <s:f>IF(ISBLANK(E608),"",IF(E608&gt;='04_Настройки'!$B$11,"ВЧ",IF(E608&gt;='04_Настройки'!$B$12,"СЧ","НЧ")))</s:f>
      </s:c>
      <s:c r="G608" s="78"/>
      <s:c r="H608" s="78"/>
      <s:c r="I608" s="80" t="str">
        <s:f t="shared" si="2"/>
        <s:v/>
      </s:c>
      <s:c r="J608" s="78"/>
      <s:c r="K608" s="81"/>
      <s:c r="L608" s="78"/>
      <s:c r="M608" s="78"/>
      <s:c r="N608" s="78"/>
      <s:c r="O608" s="83"/>
      <s:c r="P608" s="84"/>
      <s:c r="Q608" s="84"/>
      <s:c r="R608" s="77" t="str">
        <s:f t="shared" si="3"/>
        <s:v/>
      </s:c>
      <s:c r="S608" s="85" t="str">
        <s:f t="shared" si="4"/>
        <s:v/>
      </s:c>
      <s:c r="T608" s="85" t="str">
        <s:f t="shared" si="5"/>
        <s:v/>
      </s:c>
      <s:c r="U608" s="85" t="str">
        <s:f>IF(OR(B608="",G608=""),"",ROUND(MAX(0,MIN(100,(G608-IF(J608="",'04_Настройки'!$B$14,J608))/(100-IF(J608="",'04_Настройки'!$B$14,J608))*100)),1))</s:f>
        <s:v/>
      </s:c>
      <s:c r="V608" s="85" t="str">
        <s:f t="shared" si="6"/>
        <s:v/>
      </s:c>
      <s:c r="W608" s="88" t="str">
        <s:f t="shared" si="7"/>
        <s:v/>
      </s:c>
      <s:c r="X608" s="85" t="str">
        <s:f>IF(B608="","",IF(W608&lt;'04_Настройки'!$B$26,"",ROUND((IF(ISBLANK(T608),0,T608*'04_Настройки'!$B$16)+IF(ISBLANK(U608),0,U608*'04_Настройки'!$B$17)+IF(ISBLANK(V608),0,V608*'04_Настройки'!$B$18)+IF(ISBLANK(M608),0,M608/5*100*'04_Настройки'!$B$19)+IF(ISBLANK(N608),0,N608/5*100*'04_Настройки'!$B$20))/(IF(ISBLANK(T608),0,'04_Настройки'!$B$16)+IF(ISBLANK(U608),0,'04_Настройки'!$B$17)+IF(ISBLANK(V608),0,'04_Настройки'!$B$18)+IF(ISBLANK(M608),0,'04_Настройки'!$B$19)+IF(ISBLANK(N608),0,'04_Настройки'!$B$20)),1)))</s:f>
        <s:v/>
      </s:c>
      <s:c r="Y608" s="77" t="str">
        <s:f>IF(B608="","",IF(ISBLANK(X608),"Недостаточно данных",IF(X608&gt;='04_Настройки'!$B$24,"Высокий",IF(X608&gt;='04_Настройки'!$B$25,"Средний","Низкий"))))</s:f>
        <s:v/>
      </s:c>
      <s:c r="Z608" s="80">
        <s:f t="shared" si="8"/>
        <s:v>598</s:v>
      </s:c>
      <s:c r="AA608" s="93" t="str">
        <s:f>IF(B608="","",IF(S608&gt;1,"Проверить и объединить дубли",IF(W608&lt;'04_Настройки'!$B$26,"Дополнить исходные данные",IF(AND(M608&lt;&gt;"",M608&lt;=2),"Проверить соответствие запросу и бизнесу",IF(AND(G608&lt;&gt;"",G608&lt;=IF(J608="",'04_Настройки'!$B$14,J608)),"Удерживать позицию и обновлять контент",IF(Y608="Высокий",IF(O608="","Создать или назначить посадочную страницу","Оптимизировать страницу и усилить содержание"),IF(Y608="Средний","Включить в контент-план","Наблюдать или отложить")))))))</s:f>
        <s:v/>
      </s:c>
    </s:row>
    <s:row r="609" ht="22.5" customHeight="1">
      <s:c r="A609" s="70" t="str">
        <s:f t="shared" si="1"/>
        <s:v/>
      </s:c>
      <s:c r="B609" s="71"/>
      <s:c r="C609" s="71"/>
      <s:c r="D609" s="71"/>
      <s:c r="E609" s="95"/>
      <s:c r="F609" s="77" t="str">
        <s:f>IF(ISBLANK(E609),"",IF(E609&gt;='04_Настройки'!$B$11,"ВЧ",IF(E609&gt;='04_Настройки'!$B$12,"СЧ","НЧ")))</s:f>
      </s:c>
      <s:c r="G609" s="78"/>
      <s:c r="H609" s="78"/>
      <s:c r="I609" s="80" t="str">
        <s:f t="shared" si="2"/>
        <s:v/>
      </s:c>
      <s:c r="J609" s="78"/>
      <s:c r="K609" s="81"/>
      <s:c r="L609" s="78"/>
      <s:c r="M609" s="78"/>
      <s:c r="N609" s="78"/>
      <s:c r="O609" s="83"/>
      <s:c r="P609" s="84"/>
      <s:c r="Q609" s="84"/>
      <s:c r="R609" s="77" t="str">
        <s:f t="shared" si="3"/>
        <s:v/>
      </s:c>
      <s:c r="S609" s="85" t="str">
        <s:f t="shared" si="4"/>
        <s:v/>
      </s:c>
      <s:c r="T609" s="85" t="str">
        <s:f t="shared" si="5"/>
        <s:v/>
      </s:c>
      <s:c r="U609" s="85" t="str">
        <s:f>IF(OR(B609="",G609=""),"",ROUND(MAX(0,MIN(100,(G609-IF(J609="",'04_Настройки'!$B$14,J609))/(100-IF(J609="",'04_Настройки'!$B$14,J609))*100)),1))</s:f>
        <s:v/>
      </s:c>
      <s:c r="V609" s="85" t="str">
        <s:f t="shared" si="6"/>
        <s:v/>
      </s:c>
      <s:c r="W609" s="88" t="str">
        <s:f t="shared" si="7"/>
        <s:v/>
      </s:c>
      <s:c r="X609" s="85" t="str">
        <s:f>IF(B609="","",IF(W609&lt;'04_Настройки'!$B$26,"",ROUND((IF(ISBLANK(T609),0,T609*'04_Настройки'!$B$16)+IF(ISBLANK(U609),0,U609*'04_Настройки'!$B$17)+IF(ISBLANK(V609),0,V609*'04_Настройки'!$B$18)+IF(ISBLANK(M609),0,M609/5*100*'04_Настройки'!$B$19)+IF(ISBLANK(N609),0,N609/5*100*'04_Настройки'!$B$20))/(IF(ISBLANK(T609),0,'04_Настройки'!$B$16)+IF(ISBLANK(U609),0,'04_Настройки'!$B$17)+IF(ISBLANK(V609),0,'04_Настройки'!$B$18)+IF(ISBLANK(M609),0,'04_Настройки'!$B$19)+IF(ISBLANK(N609),0,'04_Настройки'!$B$20)),1)))</s:f>
        <s:v/>
      </s:c>
      <s:c r="Y609" s="77" t="str">
        <s:f>IF(B609="","",IF(ISBLANK(X609),"Недостаточно данных",IF(X609&gt;='04_Настройки'!$B$24,"Высокий",IF(X609&gt;='04_Настройки'!$B$25,"Средний","Низкий"))))</s:f>
        <s:v/>
      </s:c>
      <s:c r="Z609" s="80">
        <s:f t="shared" si="8"/>
        <s:v>599</s:v>
      </s:c>
      <s:c r="AA609" s="93" t="str">
        <s:f>IF(B609="","",IF(S609&gt;1,"Проверить и объединить дубли",IF(W609&lt;'04_Настройки'!$B$26,"Дополнить исходные данные",IF(AND(M609&lt;&gt;"",M609&lt;=2),"Проверить соответствие запросу и бизнесу",IF(AND(G609&lt;&gt;"",G609&lt;=IF(J609="",'04_Настройки'!$B$14,J609)),"Удерживать позицию и обновлять контент",IF(Y609="Высокий",IF(O609="","Создать или назначить посадочную страницу","Оптимизировать страницу и усилить содержание"),IF(Y609="Средний","Включить в контент-план","Наблюдать или отложить")))))))</s:f>
        <s:v/>
      </s:c>
    </s:row>
    <s:row r="610" ht="22.5" customHeight="1">
      <s:c r="A610" s="70" t="str">
        <s:f t="shared" si="1"/>
        <s:v/>
      </s:c>
      <s:c r="B610" s="71"/>
      <s:c r="C610" s="71"/>
      <s:c r="D610" s="71"/>
      <s:c r="E610" s="95"/>
      <s:c r="F610" s="77" t="str">
        <s:f>IF(ISBLANK(E610),"",IF(E610&gt;='04_Настройки'!$B$11,"ВЧ",IF(E610&gt;='04_Настройки'!$B$12,"СЧ","НЧ")))</s:f>
      </s:c>
      <s:c r="G610" s="78"/>
      <s:c r="H610" s="78"/>
      <s:c r="I610" s="80" t="str">
        <s:f t="shared" si="2"/>
        <s:v/>
      </s:c>
      <s:c r="J610" s="78"/>
      <s:c r="K610" s="81"/>
      <s:c r="L610" s="78"/>
      <s:c r="M610" s="78"/>
      <s:c r="N610" s="78"/>
      <s:c r="O610" s="83"/>
      <s:c r="P610" s="84"/>
      <s:c r="Q610" s="84"/>
      <s:c r="R610" s="77" t="str">
        <s:f t="shared" si="3"/>
        <s:v/>
      </s:c>
      <s:c r="S610" s="85" t="str">
        <s:f t="shared" si="4"/>
        <s:v/>
      </s:c>
      <s:c r="T610" s="85" t="str">
        <s:f t="shared" si="5"/>
        <s:v/>
      </s:c>
      <s:c r="U610" s="85" t="str">
        <s:f>IF(OR(B610="",G610=""),"",ROUND(MAX(0,MIN(100,(G610-IF(J610="",'04_Настройки'!$B$14,J610))/(100-IF(J610="",'04_Настройки'!$B$14,J610))*100)),1))</s:f>
        <s:v/>
      </s:c>
      <s:c r="V610" s="85" t="str">
        <s:f t="shared" si="6"/>
        <s:v/>
      </s:c>
      <s:c r="W610" s="88" t="str">
        <s:f t="shared" si="7"/>
        <s:v/>
      </s:c>
      <s:c r="X610" s="85" t="str">
        <s:f>IF(B610="","",IF(W610&lt;'04_Настройки'!$B$26,"",ROUND((IF(ISBLANK(T610),0,T610*'04_Настройки'!$B$16)+IF(ISBLANK(U610),0,U610*'04_Настройки'!$B$17)+IF(ISBLANK(V610),0,V610*'04_Настройки'!$B$18)+IF(ISBLANK(M610),0,M610/5*100*'04_Настройки'!$B$19)+IF(ISBLANK(N610),0,N610/5*100*'04_Настройки'!$B$20))/(IF(ISBLANK(T610),0,'04_Настройки'!$B$16)+IF(ISBLANK(U610),0,'04_Настройки'!$B$17)+IF(ISBLANK(V610),0,'04_Настройки'!$B$18)+IF(ISBLANK(M610),0,'04_Настройки'!$B$19)+IF(ISBLANK(N610),0,'04_Настройки'!$B$20)),1)))</s:f>
        <s:v/>
      </s:c>
      <s:c r="Y610" s="77" t="str">
        <s:f>IF(B610="","",IF(ISBLANK(X610),"Недостаточно данных",IF(X610&gt;='04_Настройки'!$B$24,"Высокий",IF(X610&gt;='04_Настройки'!$B$25,"Средний","Низкий"))))</s:f>
        <s:v/>
      </s:c>
      <s:c r="Z610" s="80">
        <s:f t="shared" si="8"/>
        <s:v>600</s:v>
      </s:c>
      <s:c r="AA610" s="93" t="str">
        <s:f>IF(B610="","",IF(S610&gt;1,"Проверить и объединить дубли",IF(W610&lt;'04_Настройки'!$B$26,"Дополнить исходные данные",IF(AND(M610&lt;&gt;"",M610&lt;=2),"Проверить соответствие запросу и бизнесу",IF(AND(G610&lt;&gt;"",G610&lt;=IF(J610="",'04_Настройки'!$B$14,J610)),"Удерживать позицию и обновлять контент",IF(Y610="Высокий",IF(O610="","Создать или назначить посадочную страницу","Оптимизировать страницу и усилить содержание"),IF(Y610="Средний","Включить в контент-план","Наблюдать или отложить")))))))</s:f>
        <s:v/>
      </s:c>
    </s:row>
    <s:row r="611" ht="22.5" customHeight="1">
      <s:c r="A611" s="70" t="str">
        <s:f t="shared" si="1"/>
        <s:v/>
      </s:c>
      <s:c r="B611" s="71"/>
      <s:c r="C611" s="71"/>
      <s:c r="D611" s="71"/>
      <s:c r="E611" s="95"/>
      <s:c r="F611" s="77" t="str">
        <s:f>IF(ISBLANK(E611),"",IF(E611&gt;='04_Настройки'!$B$11,"ВЧ",IF(E611&gt;='04_Настройки'!$B$12,"СЧ","НЧ")))</s:f>
      </s:c>
      <s:c r="G611" s="78"/>
      <s:c r="H611" s="78"/>
      <s:c r="I611" s="80" t="str">
        <s:f t="shared" si="2"/>
        <s:v/>
      </s:c>
      <s:c r="J611" s="78"/>
      <s:c r="K611" s="81"/>
      <s:c r="L611" s="78"/>
      <s:c r="M611" s="78"/>
      <s:c r="N611" s="78"/>
      <s:c r="O611" s="83"/>
      <s:c r="P611" s="84"/>
      <s:c r="Q611" s="84"/>
      <s:c r="R611" s="77" t="str">
        <s:f t="shared" si="3"/>
        <s:v/>
      </s:c>
      <s:c r="S611" s="85" t="str">
        <s:f t="shared" si="4"/>
        <s:v/>
      </s:c>
      <s:c r="T611" s="85" t="str">
        <s:f t="shared" si="5"/>
        <s:v/>
      </s:c>
      <s:c r="U611" s="85" t="str">
        <s:f>IF(OR(B611="",G611=""),"",ROUND(MAX(0,MIN(100,(G611-IF(J611="",'04_Настройки'!$B$14,J611))/(100-IF(J611="",'04_Настройки'!$B$14,J611))*100)),1))</s:f>
        <s:v/>
      </s:c>
      <s:c r="V611" s="85" t="str">
        <s:f t="shared" si="6"/>
        <s:v/>
      </s:c>
      <s:c r="W611" s="88" t="str">
        <s:f t="shared" si="7"/>
        <s:v/>
      </s:c>
      <s:c r="X611" s="85" t="str">
        <s:f>IF(B611="","",IF(W611&lt;'04_Настройки'!$B$26,"",ROUND((IF(ISBLANK(T611),0,T611*'04_Настройки'!$B$16)+IF(ISBLANK(U611),0,U611*'04_Настройки'!$B$17)+IF(ISBLANK(V611),0,V611*'04_Настройки'!$B$18)+IF(ISBLANK(M611),0,M611/5*100*'04_Настройки'!$B$19)+IF(ISBLANK(N611),0,N611/5*100*'04_Настройки'!$B$20))/(IF(ISBLANK(T611),0,'04_Настройки'!$B$16)+IF(ISBLANK(U611),0,'04_Настройки'!$B$17)+IF(ISBLANK(V611),0,'04_Настройки'!$B$18)+IF(ISBLANK(M611),0,'04_Настройки'!$B$19)+IF(ISBLANK(N611),0,'04_Настройки'!$B$20)),1)))</s:f>
        <s:v/>
      </s:c>
      <s:c r="Y611" s="77" t="str">
        <s:f>IF(B611="","",IF(ISBLANK(X611),"Недостаточно данных",IF(X611&gt;='04_Настройки'!$B$24,"Высокий",IF(X611&gt;='04_Настройки'!$B$25,"Средний","Низкий"))))</s:f>
        <s:v/>
      </s:c>
      <s:c r="Z611" s="80">
        <s:f t="shared" si="8"/>
        <s:v>601</s:v>
      </s:c>
      <s:c r="AA611" s="93" t="str">
        <s:f>IF(B611="","",IF(S611&gt;1,"Проверить и объединить дубли",IF(W611&lt;'04_Настройки'!$B$26,"Дополнить исходные данные",IF(AND(M611&lt;&gt;"",M611&lt;=2),"Проверить соответствие запросу и бизнесу",IF(AND(G611&lt;&gt;"",G611&lt;=IF(J611="",'04_Настройки'!$B$14,J611)),"Удерживать позицию и обновлять контент",IF(Y611="Высокий",IF(O611="","Создать или назначить посадочную страницу","Оптимизировать страницу и усилить содержание"),IF(Y611="Средний","Включить в контент-план","Наблюдать или отложить")))))))</s:f>
        <s:v/>
      </s:c>
    </s:row>
    <s:row r="612" ht="22.5" customHeight="1">
      <s:c r="A612" s="70" t="str">
        <s:f t="shared" si="1"/>
        <s:v/>
      </s:c>
      <s:c r="B612" s="71"/>
      <s:c r="C612" s="71"/>
      <s:c r="D612" s="71"/>
      <s:c r="E612" s="95"/>
      <s:c r="F612" s="77" t="str">
        <s:f>IF(ISBLANK(E612),"",IF(E612&gt;='04_Настройки'!$B$11,"ВЧ",IF(E612&gt;='04_Настройки'!$B$12,"СЧ","НЧ")))</s:f>
      </s:c>
      <s:c r="G612" s="78"/>
      <s:c r="H612" s="78"/>
      <s:c r="I612" s="80" t="str">
        <s:f t="shared" si="2"/>
        <s:v/>
      </s:c>
      <s:c r="J612" s="78"/>
      <s:c r="K612" s="81"/>
      <s:c r="L612" s="78"/>
      <s:c r="M612" s="78"/>
      <s:c r="N612" s="78"/>
      <s:c r="O612" s="83"/>
      <s:c r="P612" s="84"/>
      <s:c r="Q612" s="84"/>
      <s:c r="R612" s="77" t="str">
        <s:f t="shared" si="3"/>
        <s:v/>
      </s:c>
      <s:c r="S612" s="85" t="str">
        <s:f t="shared" si="4"/>
        <s:v/>
      </s:c>
      <s:c r="T612" s="85" t="str">
        <s:f t="shared" si="5"/>
        <s:v/>
      </s:c>
      <s:c r="U612" s="85" t="str">
        <s:f>IF(OR(B612="",G612=""),"",ROUND(MAX(0,MIN(100,(G612-IF(J612="",'04_Настройки'!$B$14,J612))/(100-IF(J612="",'04_Настройки'!$B$14,J612))*100)),1))</s:f>
        <s:v/>
      </s:c>
      <s:c r="V612" s="85" t="str">
        <s:f t="shared" si="6"/>
        <s:v/>
      </s:c>
      <s:c r="W612" s="88" t="str">
        <s:f t="shared" si="7"/>
        <s:v/>
      </s:c>
      <s:c r="X612" s="85" t="str">
        <s:f>IF(B612="","",IF(W612&lt;'04_Настройки'!$B$26,"",ROUND((IF(ISBLANK(T612),0,T612*'04_Настройки'!$B$16)+IF(ISBLANK(U612),0,U612*'04_Настройки'!$B$17)+IF(ISBLANK(V612),0,V612*'04_Настройки'!$B$18)+IF(ISBLANK(M612),0,M612/5*100*'04_Настройки'!$B$19)+IF(ISBLANK(N612),0,N612/5*100*'04_Настройки'!$B$20))/(IF(ISBLANK(T612),0,'04_Настройки'!$B$16)+IF(ISBLANK(U612),0,'04_Настройки'!$B$17)+IF(ISBLANK(V612),0,'04_Настройки'!$B$18)+IF(ISBLANK(M612),0,'04_Настройки'!$B$19)+IF(ISBLANK(N612),0,'04_Настройки'!$B$20)),1)))</s:f>
        <s:v/>
      </s:c>
      <s:c r="Y612" s="77" t="str">
        <s:f>IF(B612="","",IF(ISBLANK(X612),"Недостаточно данных",IF(X612&gt;='04_Настройки'!$B$24,"Высокий",IF(X612&gt;='04_Настройки'!$B$25,"Средний","Низкий"))))</s:f>
        <s:v/>
      </s:c>
      <s:c r="Z612" s="80">
        <s:f t="shared" si="8"/>
        <s:v>602</s:v>
      </s:c>
      <s:c r="AA612" s="93" t="str">
        <s:f>IF(B612="","",IF(S612&gt;1,"Проверить и объединить дубли",IF(W612&lt;'04_Настройки'!$B$26,"Дополнить исходные данные",IF(AND(M612&lt;&gt;"",M612&lt;=2),"Проверить соответствие запросу и бизнесу",IF(AND(G612&lt;&gt;"",G612&lt;=IF(J612="",'04_Настройки'!$B$14,J612)),"Удерживать позицию и обновлять контент",IF(Y612="Высокий",IF(O612="","Создать или назначить посадочную страницу","Оптимизировать страницу и усилить содержание"),IF(Y612="Средний","Включить в контент-план","Наблюдать или отложить")))))))</s:f>
        <s:v/>
      </s:c>
    </s:row>
    <s:row r="613" ht="22.5" customHeight="1">
      <s:c r="A613" s="70" t="str">
        <s:f t="shared" si="1"/>
        <s:v/>
      </s:c>
      <s:c r="B613" s="71"/>
      <s:c r="C613" s="71"/>
      <s:c r="D613" s="71"/>
      <s:c r="E613" s="95"/>
      <s:c r="F613" s="77" t="str">
        <s:f>IF(ISBLANK(E613),"",IF(E613&gt;='04_Настройки'!$B$11,"ВЧ",IF(E613&gt;='04_Настройки'!$B$12,"СЧ","НЧ")))</s:f>
      </s:c>
      <s:c r="G613" s="78"/>
      <s:c r="H613" s="78"/>
      <s:c r="I613" s="80" t="str">
        <s:f t="shared" si="2"/>
        <s:v/>
      </s:c>
      <s:c r="J613" s="78"/>
      <s:c r="K613" s="81"/>
      <s:c r="L613" s="78"/>
      <s:c r="M613" s="78"/>
      <s:c r="N613" s="78"/>
      <s:c r="O613" s="83"/>
      <s:c r="P613" s="84"/>
      <s:c r="Q613" s="84"/>
      <s:c r="R613" s="77" t="str">
        <s:f t="shared" si="3"/>
        <s:v/>
      </s:c>
      <s:c r="S613" s="85" t="str">
        <s:f t="shared" si="4"/>
        <s:v/>
      </s:c>
      <s:c r="T613" s="85" t="str">
        <s:f t="shared" si="5"/>
        <s:v/>
      </s:c>
      <s:c r="U613" s="85" t="str">
        <s:f>IF(OR(B613="",G613=""),"",ROUND(MAX(0,MIN(100,(G613-IF(J613="",'04_Настройки'!$B$14,J613))/(100-IF(J613="",'04_Настройки'!$B$14,J613))*100)),1))</s:f>
        <s:v/>
      </s:c>
      <s:c r="V613" s="85" t="str">
        <s:f t="shared" si="6"/>
        <s:v/>
      </s:c>
      <s:c r="W613" s="88" t="str">
        <s:f t="shared" si="7"/>
        <s:v/>
      </s:c>
      <s:c r="X613" s="85" t="str">
        <s:f>IF(B613="","",IF(W613&lt;'04_Настройки'!$B$26,"",ROUND((IF(ISBLANK(T613),0,T613*'04_Настройки'!$B$16)+IF(ISBLANK(U613),0,U613*'04_Настройки'!$B$17)+IF(ISBLANK(V613),0,V613*'04_Настройки'!$B$18)+IF(ISBLANK(M613),0,M613/5*100*'04_Настройки'!$B$19)+IF(ISBLANK(N613),0,N613/5*100*'04_Настройки'!$B$20))/(IF(ISBLANK(T613),0,'04_Настройки'!$B$16)+IF(ISBLANK(U613),0,'04_Настройки'!$B$17)+IF(ISBLANK(V613),0,'04_Настройки'!$B$18)+IF(ISBLANK(M613),0,'04_Настройки'!$B$19)+IF(ISBLANK(N613),0,'04_Настройки'!$B$20)),1)))</s:f>
        <s:v/>
      </s:c>
      <s:c r="Y613" s="77" t="str">
        <s:f>IF(B613="","",IF(ISBLANK(X613),"Недостаточно данных",IF(X613&gt;='04_Настройки'!$B$24,"Высокий",IF(X613&gt;='04_Настройки'!$B$25,"Средний","Низкий"))))</s:f>
        <s:v/>
      </s:c>
      <s:c r="Z613" s="80">
        <s:f t="shared" si="8"/>
        <s:v>603</s:v>
      </s:c>
      <s:c r="AA613" s="93" t="str">
        <s:f>IF(B613="","",IF(S613&gt;1,"Проверить и объединить дубли",IF(W613&lt;'04_Настройки'!$B$26,"Дополнить исходные данные",IF(AND(M613&lt;&gt;"",M613&lt;=2),"Проверить соответствие запросу и бизнесу",IF(AND(G613&lt;&gt;"",G613&lt;=IF(J613="",'04_Настройки'!$B$14,J613)),"Удерживать позицию и обновлять контент",IF(Y613="Высокий",IF(O613="","Создать или назначить посадочную страницу","Оптимизировать страницу и усилить содержание"),IF(Y613="Средний","Включить в контент-план","Наблюдать или отложить")))))))</s:f>
        <s:v/>
      </s:c>
    </s:row>
    <s:row r="614" ht="22.5" customHeight="1">
      <s:c r="A614" s="70" t="str">
        <s:f t="shared" si="1"/>
        <s:v/>
      </s:c>
      <s:c r="B614" s="71"/>
      <s:c r="C614" s="71"/>
      <s:c r="D614" s="71"/>
      <s:c r="E614" s="95"/>
      <s:c r="F614" s="77" t="str">
        <s:f>IF(ISBLANK(E614),"",IF(E614&gt;='04_Настройки'!$B$11,"ВЧ",IF(E614&gt;='04_Настройки'!$B$12,"СЧ","НЧ")))</s:f>
      </s:c>
      <s:c r="G614" s="78"/>
      <s:c r="H614" s="78"/>
      <s:c r="I614" s="80" t="str">
        <s:f t="shared" si="2"/>
        <s:v/>
      </s:c>
      <s:c r="J614" s="78"/>
      <s:c r="K614" s="81"/>
      <s:c r="L614" s="78"/>
      <s:c r="M614" s="78"/>
      <s:c r="N614" s="78"/>
      <s:c r="O614" s="83"/>
      <s:c r="P614" s="84"/>
      <s:c r="Q614" s="84"/>
      <s:c r="R614" s="77" t="str">
        <s:f t="shared" si="3"/>
        <s:v/>
      </s:c>
      <s:c r="S614" s="85" t="str">
        <s:f t="shared" si="4"/>
        <s:v/>
      </s:c>
      <s:c r="T614" s="85" t="str">
        <s:f t="shared" si="5"/>
        <s:v/>
      </s:c>
      <s:c r="U614" s="85" t="str">
        <s:f>IF(OR(B614="",G614=""),"",ROUND(MAX(0,MIN(100,(G614-IF(J614="",'04_Настройки'!$B$14,J614))/(100-IF(J614="",'04_Настройки'!$B$14,J614))*100)),1))</s:f>
        <s:v/>
      </s:c>
      <s:c r="V614" s="85" t="str">
        <s:f t="shared" si="6"/>
        <s:v/>
      </s:c>
      <s:c r="W614" s="88" t="str">
        <s:f t="shared" si="7"/>
        <s:v/>
      </s:c>
      <s:c r="X614" s="85" t="str">
        <s:f>IF(B614="","",IF(W614&lt;'04_Настройки'!$B$26,"",ROUND((IF(ISBLANK(T614),0,T614*'04_Настройки'!$B$16)+IF(ISBLANK(U614),0,U614*'04_Настройки'!$B$17)+IF(ISBLANK(V614),0,V614*'04_Настройки'!$B$18)+IF(ISBLANK(M614),0,M614/5*100*'04_Настройки'!$B$19)+IF(ISBLANK(N614),0,N614/5*100*'04_Настройки'!$B$20))/(IF(ISBLANK(T614),0,'04_Настройки'!$B$16)+IF(ISBLANK(U614),0,'04_Настройки'!$B$17)+IF(ISBLANK(V614),0,'04_Настройки'!$B$18)+IF(ISBLANK(M614),0,'04_Настройки'!$B$19)+IF(ISBLANK(N614),0,'04_Настройки'!$B$20)),1)))</s:f>
        <s:v/>
      </s:c>
      <s:c r="Y614" s="77" t="str">
        <s:f>IF(B614="","",IF(ISBLANK(X614),"Недостаточно данных",IF(X614&gt;='04_Настройки'!$B$24,"Высокий",IF(X614&gt;='04_Настройки'!$B$25,"Средний","Низкий"))))</s:f>
        <s:v/>
      </s:c>
      <s:c r="Z614" s="80">
        <s:f t="shared" si="8"/>
        <s:v>604</s:v>
      </s:c>
      <s:c r="AA614" s="93" t="str">
        <s:f>IF(B614="","",IF(S614&gt;1,"Проверить и объединить дубли",IF(W614&lt;'04_Настройки'!$B$26,"Дополнить исходные данные",IF(AND(M614&lt;&gt;"",M614&lt;=2),"Проверить соответствие запросу и бизнесу",IF(AND(G614&lt;&gt;"",G614&lt;=IF(J614="",'04_Настройки'!$B$14,J614)),"Удерживать позицию и обновлять контент",IF(Y614="Высокий",IF(O614="","Создать или назначить посадочную страницу","Оптимизировать страницу и усилить содержание"),IF(Y614="Средний","Включить в контент-план","Наблюдать или отложить")))))))</s:f>
        <s:v/>
      </s:c>
    </s:row>
    <s:row r="615" ht="22.5" customHeight="1">
      <s:c r="A615" s="70" t="str">
        <s:f t="shared" si="1"/>
        <s:v/>
      </s:c>
      <s:c r="B615" s="71"/>
      <s:c r="C615" s="71"/>
      <s:c r="D615" s="71"/>
      <s:c r="E615" s="95"/>
      <s:c r="F615" s="77" t="str">
        <s:f>IF(ISBLANK(E615),"",IF(E615&gt;='04_Настройки'!$B$11,"ВЧ",IF(E615&gt;='04_Настройки'!$B$12,"СЧ","НЧ")))</s:f>
      </s:c>
      <s:c r="G615" s="78"/>
      <s:c r="H615" s="78"/>
      <s:c r="I615" s="80" t="str">
        <s:f t="shared" si="2"/>
        <s:v/>
      </s:c>
      <s:c r="J615" s="78"/>
      <s:c r="K615" s="81"/>
      <s:c r="L615" s="78"/>
      <s:c r="M615" s="78"/>
      <s:c r="N615" s="78"/>
      <s:c r="O615" s="83"/>
      <s:c r="P615" s="84"/>
      <s:c r="Q615" s="84"/>
      <s:c r="R615" s="77" t="str">
        <s:f t="shared" si="3"/>
        <s:v/>
      </s:c>
      <s:c r="S615" s="85" t="str">
        <s:f t="shared" si="4"/>
        <s:v/>
      </s:c>
      <s:c r="T615" s="85" t="str">
        <s:f t="shared" si="5"/>
        <s:v/>
      </s:c>
      <s:c r="U615" s="85" t="str">
        <s:f>IF(OR(B615="",G615=""),"",ROUND(MAX(0,MIN(100,(G615-IF(J615="",'04_Настройки'!$B$14,J615))/(100-IF(J615="",'04_Настройки'!$B$14,J615))*100)),1))</s:f>
        <s:v/>
      </s:c>
      <s:c r="V615" s="85" t="str">
        <s:f t="shared" si="6"/>
        <s:v/>
      </s:c>
      <s:c r="W615" s="88" t="str">
        <s:f t="shared" si="7"/>
        <s:v/>
      </s:c>
      <s:c r="X615" s="85" t="str">
        <s:f>IF(B615="","",IF(W615&lt;'04_Настройки'!$B$26,"",ROUND((IF(ISBLANK(T615),0,T615*'04_Настройки'!$B$16)+IF(ISBLANK(U615),0,U615*'04_Настройки'!$B$17)+IF(ISBLANK(V615),0,V615*'04_Настройки'!$B$18)+IF(ISBLANK(M615),0,M615/5*100*'04_Настройки'!$B$19)+IF(ISBLANK(N615),0,N615/5*100*'04_Настройки'!$B$20))/(IF(ISBLANK(T615),0,'04_Настройки'!$B$16)+IF(ISBLANK(U615),0,'04_Настройки'!$B$17)+IF(ISBLANK(V615),0,'04_Настройки'!$B$18)+IF(ISBLANK(M615),0,'04_Настройки'!$B$19)+IF(ISBLANK(N615),0,'04_Настройки'!$B$20)),1)))</s:f>
        <s:v/>
      </s:c>
      <s:c r="Y615" s="77" t="str">
        <s:f>IF(B615="","",IF(ISBLANK(X615),"Недостаточно данных",IF(X615&gt;='04_Настройки'!$B$24,"Высокий",IF(X615&gt;='04_Настройки'!$B$25,"Средний","Низкий"))))</s:f>
        <s:v/>
      </s:c>
      <s:c r="Z615" s="80">
        <s:f t="shared" si="8"/>
        <s:v>605</s:v>
      </s:c>
      <s:c r="AA615" s="93" t="str">
        <s:f>IF(B615="","",IF(S615&gt;1,"Проверить и объединить дубли",IF(W615&lt;'04_Настройки'!$B$26,"Дополнить исходные данные",IF(AND(M615&lt;&gt;"",M615&lt;=2),"Проверить соответствие запросу и бизнесу",IF(AND(G615&lt;&gt;"",G615&lt;=IF(J615="",'04_Настройки'!$B$14,J615)),"Удерживать позицию и обновлять контент",IF(Y615="Высокий",IF(O615="","Создать или назначить посадочную страницу","Оптимизировать страницу и усилить содержание"),IF(Y615="Средний","Включить в контент-план","Наблюдать или отложить")))))))</s:f>
        <s:v/>
      </s:c>
    </s:row>
    <s:row r="616" ht="22.5" customHeight="1">
      <s:c r="A616" s="70" t="str">
        <s:f t="shared" si="1"/>
        <s:v/>
      </s:c>
      <s:c r="B616" s="71"/>
      <s:c r="C616" s="71"/>
      <s:c r="D616" s="71"/>
      <s:c r="E616" s="95"/>
      <s:c r="F616" s="77" t="str">
        <s:f>IF(ISBLANK(E616),"",IF(E616&gt;='04_Настройки'!$B$11,"ВЧ",IF(E616&gt;='04_Настройки'!$B$12,"СЧ","НЧ")))</s:f>
      </s:c>
      <s:c r="G616" s="78"/>
      <s:c r="H616" s="78"/>
      <s:c r="I616" s="80" t="str">
        <s:f t="shared" si="2"/>
        <s:v/>
      </s:c>
      <s:c r="J616" s="78"/>
      <s:c r="K616" s="81"/>
      <s:c r="L616" s="78"/>
      <s:c r="M616" s="78"/>
      <s:c r="N616" s="78"/>
      <s:c r="O616" s="83"/>
      <s:c r="P616" s="84"/>
      <s:c r="Q616" s="84"/>
      <s:c r="R616" s="77" t="str">
        <s:f t="shared" si="3"/>
        <s:v/>
      </s:c>
      <s:c r="S616" s="85" t="str">
        <s:f t="shared" si="4"/>
        <s:v/>
      </s:c>
      <s:c r="T616" s="85" t="str">
        <s:f t="shared" si="5"/>
        <s:v/>
      </s:c>
      <s:c r="U616" s="85" t="str">
        <s:f>IF(OR(B616="",G616=""),"",ROUND(MAX(0,MIN(100,(G616-IF(J616="",'04_Настройки'!$B$14,J616))/(100-IF(J616="",'04_Настройки'!$B$14,J616))*100)),1))</s:f>
        <s:v/>
      </s:c>
      <s:c r="V616" s="85" t="str">
        <s:f t="shared" si="6"/>
        <s:v/>
      </s:c>
      <s:c r="W616" s="88" t="str">
        <s:f t="shared" si="7"/>
        <s:v/>
      </s:c>
      <s:c r="X616" s="85" t="str">
        <s:f>IF(B616="","",IF(W616&lt;'04_Настройки'!$B$26,"",ROUND((IF(ISBLANK(T616),0,T616*'04_Настройки'!$B$16)+IF(ISBLANK(U616),0,U616*'04_Настройки'!$B$17)+IF(ISBLANK(V616),0,V616*'04_Настройки'!$B$18)+IF(ISBLANK(M616),0,M616/5*100*'04_Настройки'!$B$19)+IF(ISBLANK(N616),0,N616/5*100*'04_Настройки'!$B$20))/(IF(ISBLANK(T616),0,'04_Настройки'!$B$16)+IF(ISBLANK(U616),0,'04_Настройки'!$B$17)+IF(ISBLANK(V616),0,'04_Настройки'!$B$18)+IF(ISBLANK(M616),0,'04_Настройки'!$B$19)+IF(ISBLANK(N616),0,'04_Настройки'!$B$20)),1)))</s:f>
        <s:v/>
      </s:c>
      <s:c r="Y616" s="77" t="str">
        <s:f>IF(B616="","",IF(ISBLANK(X616),"Недостаточно данных",IF(X616&gt;='04_Настройки'!$B$24,"Высокий",IF(X616&gt;='04_Настройки'!$B$25,"Средний","Низкий"))))</s:f>
        <s:v/>
      </s:c>
      <s:c r="Z616" s="80">
        <s:f t="shared" si="8"/>
        <s:v>606</s:v>
      </s:c>
      <s:c r="AA616" s="93" t="str">
        <s:f>IF(B616="","",IF(S616&gt;1,"Проверить и объединить дубли",IF(W616&lt;'04_Настройки'!$B$26,"Дополнить исходные данные",IF(AND(M616&lt;&gt;"",M616&lt;=2),"Проверить соответствие запросу и бизнесу",IF(AND(G616&lt;&gt;"",G616&lt;=IF(J616="",'04_Настройки'!$B$14,J616)),"Удерживать позицию и обновлять контент",IF(Y616="Высокий",IF(O616="","Создать или назначить посадочную страницу","Оптимизировать страницу и усилить содержание"),IF(Y616="Средний","Включить в контент-план","Наблюдать или отложить")))))))</s:f>
        <s:v/>
      </s:c>
    </s:row>
    <s:row r="617" ht="22.5" customHeight="1">
      <s:c r="A617" s="70" t="str">
        <s:f t="shared" si="1"/>
        <s:v/>
      </s:c>
      <s:c r="B617" s="71"/>
      <s:c r="C617" s="71"/>
      <s:c r="D617" s="71"/>
      <s:c r="E617" s="95"/>
      <s:c r="F617" s="77" t="str">
        <s:f>IF(ISBLANK(E617),"",IF(E617&gt;='04_Настройки'!$B$11,"ВЧ",IF(E617&gt;='04_Настройки'!$B$12,"СЧ","НЧ")))</s:f>
      </s:c>
      <s:c r="G617" s="78"/>
      <s:c r="H617" s="78"/>
      <s:c r="I617" s="80" t="str">
        <s:f t="shared" si="2"/>
        <s:v/>
      </s:c>
      <s:c r="J617" s="78"/>
      <s:c r="K617" s="81"/>
      <s:c r="L617" s="78"/>
      <s:c r="M617" s="78"/>
      <s:c r="N617" s="78"/>
      <s:c r="O617" s="83"/>
      <s:c r="P617" s="84"/>
      <s:c r="Q617" s="84"/>
      <s:c r="R617" s="77" t="str">
        <s:f t="shared" si="3"/>
        <s:v/>
      </s:c>
      <s:c r="S617" s="85" t="str">
        <s:f t="shared" si="4"/>
        <s:v/>
      </s:c>
      <s:c r="T617" s="85" t="str">
        <s:f t="shared" si="5"/>
        <s:v/>
      </s:c>
      <s:c r="U617" s="85" t="str">
        <s:f>IF(OR(B617="",G617=""),"",ROUND(MAX(0,MIN(100,(G617-IF(J617="",'04_Настройки'!$B$14,J617))/(100-IF(J617="",'04_Настройки'!$B$14,J617))*100)),1))</s:f>
        <s:v/>
      </s:c>
      <s:c r="V617" s="85" t="str">
        <s:f t="shared" si="6"/>
        <s:v/>
      </s:c>
      <s:c r="W617" s="88" t="str">
        <s:f t="shared" si="7"/>
        <s:v/>
      </s:c>
      <s:c r="X617" s="85" t="str">
        <s:f>IF(B617="","",IF(W617&lt;'04_Настройки'!$B$26,"",ROUND((IF(ISBLANK(T617),0,T617*'04_Настройки'!$B$16)+IF(ISBLANK(U617),0,U617*'04_Настройки'!$B$17)+IF(ISBLANK(V617),0,V617*'04_Настройки'!$B$18)+IF(ISBLANK(M617),0,M617/5*100*'04_Настройки'!$B$19)+IF(ISBLANK(N617),0,N617/5*100*'04_Настройки'!$B$20))/(IF(ISBLANK(T617),0,'04_Настройки'!$B$16)+IF(ISBLANK(U617),0,'04_Настройки'!$B$17)+IF(ISBLANK(V617),0,'04_Настройки'!$B$18)+IF(ISBLANK(M617),0,'04_Настройки'!$B$19)+IF(ISBLANK(N617),0,'04_Настройки'!$B$20)),1)))</s:f>
        <s:v/>
      </s:c>
      <s:c r="Y617" s="77" t="str">
        <s:f>IF(B617="","",IF(ISBLANK(X617),"Недостаточно данных",IF(X617&gt;='04_Настройки'!$B$24,"Высокий",IF(X617&gt;='04_Настройки'!$B$25,"Средний","Низкий"))))</s:f>
        <s:v/>
      </s:c>
      <s:c r="Z617" s="80">
        <s:f t="shared" si="8"/>
        <s:v>607</s:v>
      </s:c>
      <s:c r="AA617" s="93" t="str">
        <s:f>IF(B617="","",IF(S617&gt;1,"Проверить и объединить дубли",IF(W617&lt;'04_Настройки'!$B$26,"Дополнить исходные данные",IF(AND(M617&lt;&gt;"",M617&lt;=2),"Проверить соответствие запросу и бизнесу",IF(AND(G617&lt;&gt;"",G617&lt;=IF(J617="",'04_Настройки'!$B$14,J617)),"Удерживать позицию и обновлять контент",IF(Y617="Высокий",IF(O617="","Создать или назначить посадочную страницу","Оптимизировать страницу и усилить содержание"),IF(Y617="Средний","Включить в контент-план","Наблюдать или отложить")))))))</s:f>
        <s:v/>
      </s:c>
    </s:row>
    <s:row r="618" ht="22.5" customHeight="1">
      <s:c r="A618" s="70" t="str">
        <s:f t="shared" si="1"/>
        <s:v/>
      </s:c>
      <s:c r="B618" s="71"/>
      <s:c r="C618" s="71"/>
      <s:c r="D618" s="71"/>
      <s:c r="E618" s="95"/>
      <s:c r="F618" s="77" t="str">
        <s:f>IF(ISBLANK(E618),"",IF(E618&gt;='04_Настройки'!$B$11,"ВЧ",IF(E618&gt;='04_Настройки'!$B$12,"СЧ","НЧ")))</s:f>
      </s:c>
      <s:c r="G618" s="78"/>
      <s:c r="H618" s="78"/>
      <s:c r="I618" s="80" t="str">
        <s:f t="shared" si="2"/>
        <s:v/>
      </s:c>
      <s:c r="J618" s="78"/>
      <s:c r="K618" s="81"/>
      <s:c r="L618" s="78"/>
      <s:c r="M618" s="78"/>
      <s:c r="N618" s="78"/>
      <s:c r="O618" s="83"/>
      <s:c r="P618" s="84"/>
      <s:c r="Q618" s="84"/>
      <s:c r="R618" s="77" t="str">
        <s:f t="shared" si="3"/>
        <s:v/>
      </s:c>
      <s:c r="S618" s="85" t="str">
        <s:f t="shared" si="4"/>
        <s:v/>
      </s:c>
      <s:c r="T618" s="85" t="str">
        <s:f t="shared" si="5"/>
        <s:v/>
      </s:c>
      <s:c r="U618" s="85" t="str">
        <s:f>IF(OR(B618="",G618=""),"",ROUND(MAX(0,MIN(100,(G618-IF(J618="",'04_Настройки'!$B$14,J618))/(100-IF(J618="",'04_Настройки'!$B$14,J618))*100)),1))</s:f>
        <s:v/>
      </s:c>
      <s:c r="V618" s="85" t="str">
        <s:f t="shared" si="6"/>
        <s:v/>
      </s:c>
      <s:c r="W618" s="88" t="str">
        <s:f t="shared" si="7"/>
        <s:v/>
      </s:c>
      <s:c r="X618" s="85" t="str">
        <s:f>IF(B618="","",IF(W618&lt;'04_Настройки'!$B$26,"",ROUND((IF(ISBLANK(T618),0,T618*'04_Настройки'!$B$16)+IF(ISBLANK(U618),0,U618*'04_Настройки'!$B$17)+IF(ISBLANK(V618),0,V618*'04_Настройки'!$B$18)+IF(ISBLANK(M618),0,M618/5*100*'04_Настройки'!$B$19)+IF(ISBLANK(N618),0,N618/5*100*'04_Настройки'!$B$20))/(IF(ISBLANK(T618),0,'04_Настройки'!$B$16)+IF(ISBLANK(U618),0,'04_Настройки'!$B$17)+IF(ISBLANK(V618),0,'04_Настройки'!$B$18)+IF(ISBLANK(M618),0,'04_Настройки'!$B$19)+IF(ISBLANK(N618),0,'04_Настройки'!$B$20)),1)))</s:f>
        <s:v/>
      </s:c>
      <s:c r="Y618" s="77" t="str">
        <s:f>IF(B618="","",IF(ISBLANK(X618),"Недостаточно данных",IF(X618&gt;='04_Настройки'!$B$24,"Высокий",IF(X618&gt;='04_Настройки'!$B$25,"Средний","Низкий"))))</s:f>
        <s:v/>
      </s:c>
      <s:c r="Z618" s="80">
        <s:f t="shared" si="8"/>
        <s:v>608</s:v>
      </s:c>
      <s:c r="AA618" s="93" t="str">
        <s:f>IF(B618="","",IF(S618&gt;1,"Проверить и объединить дубли",IF(W618&lt;'04_Настройки'!$B$26,"Дополнить исходные данные",IF(AND(M618&lt;&gt;"",M618&lt;=2),"Проверить соответствие запросу и бизнесу",IF(AND(G618&lt;&gt;"",G618&lt;=IF(J618="",'04_Настройки'!$B$14,J618)),"Удерживать позицию и обновлять контент",IF(Y618="Высокий",IF(O618="","Создать или назначить посадочную страницу","Оптимизировать страницу и усилить содержание"),IF(Y618="Средний","Включить в контент-план","Наблюдать или отложить")))))))</s:f>
        <s:v/>
      </s:c>
    </s:row>
    <s:row r="619" ht="22.5" customHeight="1">
      <s:c r="A619" s="70" t="str">
        <s:f t="shared" si="1"/>
        <s:v/>
      </s:c>
      <s:c r="B619" s="71"/>
      <s:c r="C619" s="71"/>
      <s:c r="D619" s="71"/>
      <s:c r="E619" s="95"/>
      <s:c r="F619" s="77" t="str">
        <s:f>IF(ISBLANK(E619),"",IF(E619&gt;='04_Настройки'!$B$11,"ВЧ",IF(E619&gt;='04_Настройки'!$B$12,"СЧ","НЧ")))</s:f>
      </s:c>
      <s:c r="G619" s="78"/>
      <s:c r="H619" s="78"/>
      <s:c r="I619" s="80" t="str">
        <s:f t="shared" si="2"/>
        <s:v/>
      </s:c>
      <s:c r="J619" s="78"/>
      <s:c r="K619" s="81"/>
      <s:c r="L619" s="78"/>
      <s:c r="M619" s="78"/>
      <s:c r="N619" s="78"/>
      <s:c r="O619" s="83"/>
      <s:c r="P619" s="84"/>
      <s:c r="Q619" s="84"/>
      <s:c r="R619" s="77" t="str">
        <s:f t="shared" si="3"/>
        <s:v/>
      </s:c>
      <s:c r="S619" s="85" t="str">
        <s:f t="shared" si="4"/>
        <s:v/>
      </s:c>
      <s:c r="T619" s="85" t="str">
        <s:f t="shared" si="5"/>
        <s:v/>
      </s:c>
      <s:c r="U619" s="85" t="str">
        <s:f>IF(OR(B619="",G619=""),"",ROUND(MAX(0,MIN(100,(G619-IF(J619="",'04_Настройки'!$B$14,J619))/(100-IF(J619="",'04_Настройки'!$B$14,J619))*100)),1))</s:f>
        <s:v/>
      </s:c>
      <s:c r="V619" s="85" t="str">
        <s:f t="shared" si="6"/>
        <s:v/>
      </s:c>
      <s:c r="W619" s="88" t="str">
        <s:f t="shared" si="7"/>
        <s:v/>
      </s:c>
      <s:c r="X619" s="85" t="str">
        <s:f>IF(B619="","",IF(W619&lt;'04_Настройки'!$B$26,"",ROUND((IF(ISBLANK(T619),0,T619*'04_Настройки'!$B$16)+IF(ISBLANK(U619),0,U619*'04_Настройки'!$B$17)+IF(ISBLANK(V619),0,V619*'04_Настройки'!$B$18)+IF(ISBLANK(M619),0,M619/5*100*'04_Настройки'!$B$19)+IF(ISBLANK(N619),0,N619/5*100*'04_Настройки'!$B$20))/(IF(ISBLANK(T619),0,'04_Настройки'!$B$16)+IF(ISBLANK(U619),0,'04_Настройки'!$B$17)+IF(ISBLANK(V619),0,'04_Настройки'!$B$18)+IF(ISBLANK(M619),0,'04_Настройки'!$B$19)+IF(ISBLANK(N619),0,'04_Настройки'!$B$20)),1)))</s:f>
        <s:v/>
      </s:c>
      <s:c r="Y619" s="77" t="str">
        <s:f>IF(B619="","",IF(ISBLANK(X619),"Недостаточно данных",IF(X619&gt;='04_Настройки'!$B$24,"Высокий",IF(X619&gt;='04_Настройки'!$B$25,"Средний","Низкий"))))</s:f>
        <s:v/>
      </s:c>
      <s:c r="Z619" s="80">
        <s:f t="shared" si="8"/>
        <s:v>609</s:v>
      </s:c>
      <s:c r="AA619" s="93" t="str">
        <s:f>IF(B619="","",IF(S619&gt;1,"Проверить и объединить дубли",IF(W619&lt;'04_Настройки'!$B$26,"Дополнить исходные данные",IF(AND(M619&lt;&gt;"",M619&lt;=2),"Проверить соответствие запросу и бизнесу",IF(AND(G619&lt;&gt;"",G619&lt;=IF(J619="",'04_Настройки'!$B$14,J619)),"Удерживать позицию и обновлять контент",IF(Y619="Высокий",IF(O619="","Создать или назначить посадочную страницу","Оптимизировать страницу и усилить содержание"),IF(Y619="Средний","Включить в контент-план","Наблюдать или отложить")))))))</s:f>
        <s:v/>
      </s:c>
    </s:row>
    <s:row r="620" ht="22.5" customHeight="1">
      <s:c r="A620" s="70" t="str">
        <s:f t="shared" si="1"/>
        <s:v/>
      </s:c>
      <s:c r="B620" s="71"/>
      <s:c r="C620" s="71"/>
      <s:c r="D620" s="71"/>
      <s:c r="E620" s="95"/>
      <s:c r="F620" s="77" t="str">
        <s:f>IF(ISBLANK(E620),"",IF(E620&gt;='04_Настройки'!$B$11,"ВЧ",IF(E620&gt;='04_Настройки'!$B$12,"СЧ","НЧ")))</s:f>
      </s:c>
      <s:c r="G620" s="78"/>
      <s:c r="H620" s="78"/>
      <s:c r="I620" s="80" t="str">
        <s:f t="shared" si="2"/>
        <s:v/>
      </s:c>
      <s:c r="J620" s="78"/>
      <s:c r="K620" s="81"/>
      <s:c r="L620" s="78"/>
      <s:c r="M620" s="78"/>
      <s:c r="N620" s="78"/>
      <s:c r="O620" s="83"/>
      <s:c r="P620" s="84"/>
      <s:c r="Q620" s="84"/>
      <s:c r="R620" s="77" t="str">
        <s:f t="shared" si="3"/>
        <s:v/>
      </s:c>
      <s:c r="S620" s="85" t="str">
        <s:f t="shared" si="4"/>
        <s:v/>
      </s:c>
      <s:c r="T620" s="85" t="str">
        <s:f t="shared" si="5"/>
        <s:v/>
      </s:c>
      <s:c r="U620" s="85" t="str">
        <s:f>IF(OR(B620="",G620=""),"",ROUND(MAX(0,MIN(100,(G620-IF(J620="",'04_Настройки'!$B$14,J620))/(100-IF(J620="",'04_Настройки'!$B$14,J620))*100)),1))</s:f>
        <s:v/>
      </s:c>
      <s:c r="V620" s="85" t="str">
        <s:f t="shared" si="6"/>
        <s:v/>
      </s:c>
      <s:c r="W620" s="88" t="str">
        <s:f t="shared" si="7"/>
        <s:v/>
      </s:c>
      <s:c r="X620" s="85" t="str">
        <s:f>IF(B620="","",IF(W620&lt;'04_Настройки'!$B$26,"",ROUND((IF(ISBLANK(T620),0,T620*'04_Настройки'!$B$16)+IF(ISBLANK(U620),0,U620*'04_Настройки'!$B$17)+IF(ISBLANK(V620),0,V620*'04_Настройки'!$B$18)+IF(ISBLANK(M620),0,M620/5*100*'04_Настройки'!$B$19)+IF(ISBLANK(N620),0,N620/5*100*'04_Настройки'!$B$20))/(IF(ISBLANK(T620),0,'04_Настройки'!$B$16)+IF(ISBLANK(U620),0,'04_Настройки'!$B$17)+IF(ISBLANK(V620),0,'04_Настройки'!$B$18)+IF(ISBLANK(M620),0,'04_Настройки'!$B$19)+IF(ISBLANK(N620),0,'04_Настройки'!$B$20)),1)))</s:f>
        <s:v/>
      </s:c>
      <s:c r="Y620" s="77" t="str">
        <s:f>IF(B620="","",IF(ISBLANK(X620),"Недостаточно данных",IF(X620&gt;='04_Настройки'!$B$24,"Высокий",IF(X620&gt;='04_Настройки'!$B$25,"Средний","Низкий"))))</s:f>
        <s:v/>
      </s:c>
      <s:c r="Z620" s="80">
        <s:f t="shared" si="8"/>
        <s:v>610</s:v>
      </s:c>
      <s:c r="AA620" s="93" t="str">
        <s:f>IF(B620="","",IF(S620&gt;1,"Проверить и объединить дубли",IF(W620&lt;'04_Настройки'!$B$26,"Дополнить исходные данные",IF(AND(M620&lt;&gt;"",M620&lt;=2),"Проверить соответствие запросу и бизнесу",IF(AND(G620&lt;&gt;"",G620&lt;=IF(J620="",'04_Настройки'!$B$14,J620)),"Удерживать позицию и обновлять контент",IF(Y620="Высокий",IF(O620="","Создать или назначить посадочную страницу","Оптимизировать страницу и усилить содержание"),IF(Y620="Средний","Включить в контент-план","Наблюдать или отложить")))))))</s:f>
        <s:v/>
      </s:c>
    </s:row>
    <s:row r="621" ht="22.5" customHeight="1">
      <s:c r="A621" s="70" t="str">
        <s:f t="shared" si="1"/>
        <s:v/>
      </s:c>
      <s:c r="B621" s="71"/>
      <s:c r="C621" s="71"/>
      <s:c r="D621" s="71"/>
      <s:c r="E621" s="95"/>
      <s:c r="F621" s="77" t="str">
        <s:f>IF(ISBLANK(E621),"",IF(E621&gt;='04_Настройки'!$B$11,"ВЧ",IF(E621&gt;='04_Настройки'!$B$12,"СЧ","НЧ")))</s:f>
      </s:c>
      <s:c r="G621" s="78"/>
      <s:c r="H621" s="78"/>
      <s:c r="I621" s="80" t="str">
        <s:f t="shared" si="2"/>
        <s:v/>
      </s:c>
      <s:c r="J621" s="78"/>
      <s:c r="K621" s="81"/>
      <s:c r="L621" s="78"/>
      <s:c r="M621" s="78"/>
      <s:c r="N621" s="78"/>
      <s:c r="O621" s="83"/>
      <s:c r="P621" s="84"/>
      <s:c r="Q621" s="84"/>
      <s:c r="R621" s="77" t="str">
        <s:f t="shared" si="3"/>
        <s:v/>
      </s:c>
      <s:c r="S621" s="85" t="str">
        <s:f t="shared" si="4"/>
        <s:v/>
      </s:c>
      <s:c r="T621" s="85" t="str">
        <s:f t="shared" si="5"/>
        <s:v/>
      </s:c>
      <s:c r="U621" s="85" t="str">
        <s:f>IF(OR(B621="",G621=""),"",ROUND(MAX(0,MIN(100,(G621-IF(J621="",'04_Настройки'!$B$14,J621))/(100-IF(J621="",'04_Настройки'!$B$14,J621))*100)),1))</s:f>
        <s:v/>
      </s:c>
      <s:c r="V621" s="85" t="str">
        <s:f t="shared" si="6"/>
        <s:v/>
      </s:c>
      <s:c r="W621" s="88" t="str">
        <s:f t="shared" si="7"/>
        <s:v/>
      </s:c>
      <s:c r="X621" s="85" t="str">
        <s:f>IF(B621="","",IF(W621&lt;'04_Настройки'!$B$26,"",ROUND((IF(ISBLANK(T621),0,T621*'04_Настройки'!$B$16)+IF(ISBLANK(U621),0,U621*'04_Настройки'!$B$17)+IF(ISBLANK(V621),0,V621*'04_Настройки'!$B$18)+IF(ISBLANK(M621),0,M621/5*100*'04_Настройки'!$B$19)+IF(ISBLANK(N621),0,N621/5*100*'04_Настройки'!$B$20))/(IF(ISBLANK(T621),0,'04_Настройки'!$B$16)+IF(ISBLANK(U621),0,'04_Настройки'!$B$17)+IF(ISBLANK(V621),0,'04_Настройки'!$B$18)+IF(ISBLANK(M621),0,'04_Настройки'!$B$19)+IF(ISBLANK(N621),0,'04_Настройки'!$B$20)),1)))</s:f>
        <s:v/>
      </s:c>
      <s:c r="Y621" s="77" t="str">
        <s:f>IF(B621="","",IF(ISBLANK(X621),"Недостаточно данных",IF(X621&gt;='04_Настройки'!$B$24,"Высокий",IF(X621&gt;='04_Настройки'!$B$25,"Средний","Низкий"))))</s:f>
        <s:v/>
      </s:c>
      <s:c r="Z621" s="80">
        <s:f t="shared" si="8"/>
        <s:v>611</s:v>
      </s:c>
      <s:c r="AA621" s="93" t="str">
        <s:f>IF(B621="","",IF(S621&gt;1,"Проверить и объединить дубли",IF(W621&lt;'04_Настройки'!$B$26,"Дополнить исходные данные",IF(AND(M621&lt;&gt;"",M621&lt;=2),"Проверить соответствие запросу и бизнесу",IF(AND(G621&lt;&gt;"",G621&lt;=IF(J621="",'04_Настройки'!$B$14,J621)),"Удерживать позицию и обновлять контент",IF(Y621="Высокий",IF(O621="","Создать или назначить посадочную страницу","Оптимизировать страницу и усилить содержание"),IF(Y621="Средний","Включить в контент-план","Наблюдать или отложить")))))))</s:f>
        <s:v/>
      </s:c>
    </s:row>
    <s:row r="622" ht="22.5" customHeight="1">
      <s:c r="A622" s="70" t="str">
        <s:f t="shared" si="1"/>
        <s:v/>
      </s:c>
      <s:c r="B622" s="71"/>
      <s:c r="C622" s="71"/>
      <s:c r="D622" s="71"/>
      <s:c r="E622" s="95"/>
      <s:c r="F622" s="77" t="str">
        <s:f>IF(ISBLANK(E622),"",IF(E622&gt;='04_Настройки'!$B$11,"ВЧ",IF(E622&gt;='04_Настройки'!$B$12,"СЧ","НЧ")))</s:f>
      </s:c>
      <s:c r="G622" s="78"/>
      <s:c r="H622" s="78"/>
      <s:c r="I622" s="80" t="str">
        <s:f t="shared" si="2"/>
        <s:v/>
      </s:c>
      <s:c r="J622" s="78"/>
      <s:c r="K622" s="81"/>
      <s:c r="L622" s="78"/>
      <s:c r="M622" s="78"/>
      <s:c r="N622" s="78"/>
      <s:c r="O622" s="83"/>
      <s:c r="P622" s="84"/>
      <s:c r="Q622" s="84"/>
      <s:c r="R622" s="77" t="str">
        <s:f t="shared" si="3"/>
        <s:v/>
      </s:c>
      <s:c r="S622" s="85" t="str">
        <s:f t="shared" si="4"/>
        <s:v/>
      </s:c>
      <s:c r="T622" s="85" t="str">
        <s:f t="shared" si="5"/>
        <s:v/>
      </s:c>
      <s:c r="U622" s="85" t="str">
        <s:f>IF(OR(B622="",G622=""),"",ROUND(MAX(0,MIN(100,(G622-IF(J622="",'04_Настройки'!$B$14,J622))/(100-IF(J622="",'04_Настройки'!$B$14,J622))*100)),1))</s:f>
        <s:v/>
      </s:c>
      <s:c r="V622" s="85" t="str">
        <s:f t="shared" si="6"/>
        <s:v/>
      </s:c>
      <s:c r="W622" s="88" t="str">
        <s:f t="shared" si="7"/>
        <s:v/>
      </s:c>
      <s:c r="X622" s="85" t="str">
        <s:f>IF(B622="","",IF(W622&lt;'04_Настройки'!$B$26,"",ROUND((IF(ISBLANK(T622),0,T622*'04_Настройки'!$B$16)+IF(ISBLANK(U622),0,U622*'04_Настройки'!$B$17)+IF(ISBLANK(V622),0,V622*'04_Настройки'!$B$18)+IF(ISBLANK(M622),0,M622/5*100*'04_Настройки'!$B$19)+IF(ISBLANK(N622),0,N622/5*100*'04_Настройки'!$B$20))/(IF(ISBLANK(T622),0,'04_Настройки'!$B$16)+IF(ISBLANK(U622),0,'04_Настройки'!$B$17)+IF(ISBLANK(V622),0,'04_Настройки'!$B$18)+IF(ISBLANK(M622),0,'04_Настройки'!$B$19)+IF(ISBLANK(N622),0,'04_Настройки'!$B$20)),1)))</s:f>
        <s:v/>
      </s:c>
      <s:c r="Y622" s="77" t="str">
        <s:f>IF(B622="","",IF(ISBLANK(X622),"Недостаточно данных",IF(X622&gt;='04_Настройки'!$B$24,"Высокий",IF(X622&gt;='04_Настройки'!$B$25,"Средний","Низкий"))))</s:f>
        <s:v/>
      </s:c>
      <s:c r="Z622" s="80">
        <s:f t="shared" si="8"/>
        <s:v>612</s:v>
      </s:c>
      <s:c r="AA622" s="93" t="str">
        <s:f>IF(B622="","",IF(S622&gt;1,"Проверить и объединить дубли",IF(W622&lt;'04_Настройки'!$B$26,"Дополнить исходные данные",IF(AND(M622&lt;&gt;"",M622&lt;=2),"Проверить соответствие запросу и бизнесу",IF(AND(G622&lt;&gt;"",G622&lt;=IF(J622="",'04_Настройки'!$B$14,J622)),"Удерживать позицию и обновлять контент",IF(Y622="Высокий",IF(O622="","Создать или назначить посадочную страницу","Оптимизировать страницу и усилить содержание"),IF(Y622="Средний","Включить в контент-план","Наблюдать или отложить")))))))</s:f>
        <s:v/>
      </s:c>
    </s:row>
    <s:row r="623" ht="22.5" customHeight="1">
      <s:c r="A623" s="70" t="str">
        <s:f t="shared" si="1"/>
        <s:v/>
      </s:c>
      <s:c r="B623" s="71"/>
      <s:c r="C623" s="71"/>
      <s:c r="D623" s="71"/>
      <s:c r="E623" s="95"/>
      <s:c r="F623" s="77" t="str">
        <s:f>IF(ISBLANK(E623),"",IF(E623&gt;='04_Настройки'!$B$11,"ВЧ",IF(E623&gt;='04_Настройки'!$B$12,"СЧ","НЧ")))</s:f>
      </s:c>
      <s:c r="G623" s="78"/>
      <s:c r="H623" s="78"/>
      <s:c r="I623" s="80" t="str">
        <s:f t="shared" si="2"/>
        <s:v/>
      </s:c>
      <s:c r="J623" s="78"/>
      <s:c r="K623" s="81"/>
      <s:c r="L623" s="78"/>
      <s:c r="M623" s="78"/>
      <s:c r="N623" s="78"/>
      <s:c r="O623" s="83"/>
      <s:c r="P623" s="84"/>
      <s:c r="Q623" s="84"/>
      <s:c r="R623" s="77" t="str">
        <s:f t="shared" si="3"/>
        <s:v/>
      </s:c>
      <s:c r="S623" s="85" t="str">
        <s:f t="shared" si="4"/>
        <s:v/>
      </s:c>
      <s:c r="T623" s="85" t="str">
        <s:f t="shared" si="5"/>
        <s:v/>
      </s:c>
      <s:c r="U623" s="85" t="str">
        <s:f>IF(OR(B623="",G623=""),"",ROUND(MAX(0,MIN(100,(G623-IF(J623="",'04_Настройки'!$B$14,J623))/(100-IF(J623="",'04_Настройки'!$B$14,J623))*100)),1))</s:f>
        <s:v/>
      </s:c>
      <s:c r="V623" s="85" t="str">
        <s:f t="shared" si="6"/>
        <s:v/>
      </s:c>
      <s:c r="W623" s="88" t="str">
        <s:f t="shared" si="7"/>
        <s:v/>
      </s:c>
      <s:c r="X623" s="85" t="str">
        <s:f>IF(B623="","",IF(W623&lt;'04_Настройки'!$B$26,"",ROUND((IF(ISBLANK(T623),0,T623*'04_Настройки'!$B$16)+IF(ISBLANK(U623),0,U623*'04_Настройки'!$B$17)+IF(ISBLANK(V623),0,V623*'04_Настройки'!$B$18)+IF(ISBLANK(M623),0,M623/5*100*'04_Настройки'!$B$19)+IF(ISBLANK(N623),0,N623/5*100*'04_Настройки'!$B$20))/(IF(ISBLANK(T623),0,'04_Настройки'!$B$16)+IF(ISBLANK(U623),0,'04_Настройки'!$B$17)+IF(ISBLANK(V623),0,'04_Настройки'!$B$18)+IF(ISBLANK(M623),0,'04_Настройки'!$B$19)+IF(ISBLANK(N623),0,'04_Настройки'!$B$20)),1)))</s:f>
        <s:v/>
      </s:c>
      <s:c r="Y623" s="77" t="str">
        <s:f>IF(B623="","",IF(ISBLANK(X623),"Недостаточно данных",IF(X623&gt;='04_Настройки'!$B$24,"Высокий",IF(X623&gt;='04_Настройки'!$B$25,"Средний","Низкий"))))</s:f>
        <s:v/>
      </s:c>
      <s:c r="Z623" s="80">
        <s:f t="shared" si="8"/>
        <s:v>613</s:v>
      </s:c>
      <s:c r="AA623" s="93" t="str">
        <s:f>IF(B623="","",IF(S623&gt;1,"Проверить и объединить дубли",IF(W623&lt;'04_Настройки'!$B$26,"Дополнить исходные данные",IF(AND(M623&lt;&gt;"",M623&lt;=2),"Проверить соответствие запросу и бизнесу",IF(AND(G623&lt;&gt;"",G623&lt;=IF(J623="",'04_Настройки'!$B$14,J623)),"Удерживать позицию и обновлять контент",IF(Y623="Высокий",IF(O623="","Создать или назначить посадочную страницу","Оптимизировать страницу и усилить содержание"),IF(Y623="Средний","Включить в контент-план","Наблюдать или отложить")))))))</s:f>
        <s:v/>
      </s:c>
    </s:row>
    <s:row r="624" ht="22.5" customHeight="1">
      <s:c r="A624" s="70" t="str">
        <s:f t="shared" si="1"/>
        <s:v/>
      </s:c>
      <s:c r="B624" s="71"/>
      <s:c r="C624" s="71"/>
      <s:c r="D624" s="71"/>
      <s:c r="E624" s="95"/>
      <s:c r="F624" s="77" t="str">
        <s:f>IF(ISBLANK(E624),"",IF(E624&gt;='04_Настройки'!$B$11,"ВЧ",IF(E624&gt;='04_Настройки'!$B$12,"СЧ","НЧ")))</s:f>
      </s:c>
      <s:c r="G624" s="78"/>
      <s:c r="H624" s="78"/>
      <s:c r="I624" s="80" t="str">
        <s:f t="shared" si="2"/>
        <s:v/>
      </s:c>
      <s:c r="J624" s="78"/>
      <s:c r="K624" s="81"/>
      <s:c r="L624" s="78"/>
      <s:c r="M624" s="78"/>
      <s:c r="N624" s="78"/>
      <s:c r="O624" s="83"/>
      <s:c r="P624" s="84"/>
      <s:c r="Q624" s="84"/>
      <s:c r="R624" s="77" t="str">
        <s:f t="shared" si="3"/>
        <s:v/>
      </s:c>
      <s:c r="S624" s="85" t="str">
        <s:f t="shared" si="4"/>
        <s:v/>
      </s:c>
      <s:c r="T624" s="85" t="str">
        <s:f t="shared" si="5"/>
        <s:v/>
      </s:c>
      <s:c r="U624" s="85" t="str">
        <s:f>IF(OR(B624="",G624=""),"",ROUND(MAX(0,MIN(100,(G624-IF(J624="",'04_Настройки'!$B$14,J624))/(100-IF(J624="",'04_Настройки'!$B$14,J624))*100)),1))</s:f>
        <s:v/>
      </s:c>
      <s:c r="V624" s="85" t="str">
        <s:f t="shared" si="6"/>
        <s:v/>
      </s:c>
      <s:c r="W624" s="88" t="str">
        <s:f t="shared" si="7"/>
        <s:v/>
      </s:c>
      <s:c r="X624" s="85" t="str">
        <s:f>IF(B624="","",IF(W624&lt;'04_Настройки'!$B$26,"",ROUND((IF(ISBLANK(T624),0,T624*'04_Настройки'!$B$16)+IF(ISBLANK(U624),0,U624*'04_Настройки'!$B$17)+IF(ISBLANK(V624),0,V624*'04_Настройки'!$B$18)+IF(ISBLANK(M624),0,M624/5*100*'04_Настройки'!$B$19)+IF(ISBLANK(N624),0,N624/5*100*'04_Настройки'!$B$20))/(IF(ISBLANK(T624),0,'04_Настройки'!$B$16)+IF(ISBLANK(U624),0,'04_Настройки'!$B$17)+IF(ISBLANK(V624),0,'04_Настройки'!$B$18)+IF(ISBLANK(M624),0,'04_Настройки'!$B$19)+IF(ISBLANK(N624),0,'04_Настройки'!$B$20)),1)))</s:f>
        <s:v/>
      </s:c>
      <s:c r="Y624" s="77" t="str">
        <s:f>IF(B624="","",IF(ISBLANK(X624),"Недостаточно данных",IF(X624&gt;='04_Настройки'!$B$24,"Высокий",IF(X624&gt;='04_Настройки'!$B$25,"Средний","Низкий"))))</s:f>
        <s:v/>
      </s:c>
      <s:c r="Z624" s="80">
        <s:f t="shared" si="8"/>
        <s:v>614</s:v>
      </s:c>
      <s:c r="AA624" s="93" t="str">
        <s:f>IF(B624="","",IF(S624&gt;1,"Проверить и объединить дубли",IF(W624&lt;'04_Настройки'!$B$26,"Дополнить исходные данные",IF(AND(M624&lt;&gt;"",M624&lt;=2),"Проверить соответствие запросу и бизнесу",IF(AND(G624&lt;&gt;"",G624&lt;=IF(J624="",'04_Настройки'!$B$14,J624)),"Удерживать позицию и обновлять контент",IF(Y624="Высокий",IF(O624="","Создать или назначить посадочную страницу","Оптимизировать страницу и усилить содержание"),IF(Y624="Средний","Включить в контент-план","Наблюдать или отложить")))))))</s:f>
        <s:v/>
      </s:c>
    </s:row>
    <s:row r="625" ht="22.5" customHeight="1">
      <s:c r="A625" s="70" t="str">
        <s:f t="shared" si="1"/>
        <s:v/>
      </s:c>
      <s:c r="B625" s="71"/>
      <s:c r="C625" s="71"/>
      <s:c r="D625" s="71"/>
      <s:c r="E625" s="95"/>
      <s:c r="F625" s="77" t="str">
        <s:f>IF(ISBLANK(E625),"",IF(E625&gt;='04_Настройки'!$B$11,"ВЧ",IF(E625&gt;='04_Настройки'!$B$12,"СЧ","НЧ")))</s:f>
      </s:c>
      <s:c r="G625" s="78"/>
      <s:c r="H625" s="78"/>
      <s:c r="I625" s="80" t="str">
        <s:f t="shared" si="2"/>
        <s:v/>
      </s:c>
      <s:c r="J625" s="78"/>
      <s:c r="K625" s="81"/>
      <s:c r="L625" s="78"/>
      <s:c r="M625" s="78"/>
      <s:c r="N625" s="78"/>
      <s:c r="O625" s="83"/>
      <s:c r="P625" s="84"/>
      <s:c r="Q625" s="84"/>
      <s:c r="R625" s="77" t="str">
        <s:f t="shared" si="3"/>
        <s:v/>
      </s:c>
      <s:c r="S625" s="85" t="str">
        <s:f t="shared" si="4"/>
        <s:v/>
      </s:c>
      <s:c r="T625" s="85" t="str">
        <s:f t="shared" si="5"/>
        <s:v/>
      </s:c>
      <s:c r="U625" s="85" t="str">
        <s:f>IF(OR(B625="",G625=""),"",ROUND(MAX(0,MIN(100,(G625-IF(J625="",'04_Настройки'!$B$14,J625))/(100-IF(J625="",'04_Настройки'!$B$14,J625))*100)),1))</s:f>
        <s:v/>
      </s:c>
      <s:c r="V625" s="85" t="str">
        <s:f t="shared" si="6"/>
        <s:v/>
      </s:c>
      <s:c r="W625" s="88" t="str">
        <s:f t="shared" si="7"/>
        <s:v/>
      </s:c>
      <s:c r="X625" s="85" t="str">
        <s:f>IF(B625="","",IF(W625&lt;'04_Настройки'!$B$26,"",ROUND((IF(ISBLANK(T625),0,T625*'04_Настройки'!$B$16)+IF(ISBLANK(U625),0,U625*'04_Настройки'!$B$17)+IF(ISBLANK(V625),0,V625*'04_Настройки'!$B$18)+IF(ISBLANK(M625),0,M625/5*100*'04_Настройки'!$B$19)+IF(ISBLANK(N625),0,N625/5*100*'04_Настройки'!$B$20))/(IF(ISBLANK(T625),0,'04_Настройки'!$B$16)+IF(ISBLANK(U625),0,'04_Настройки'!$B$17)+IF(ISBLANK(V625),0,'04_Настройки'!$B$18)+IF(ISBLANK(M625),0,'04_Настройки'!$B$19)+IF(ISBLANK(N625),0,'04_Настройки'!$B$20)),1)))</s:f>
        <s:v/>
      </s:c>
      <s:c r="Y625" s="77" t="str">
        <s:f>IF(B625="","",IF(ISBLANK(X625),"Недостаточно данных",IF(X625&gt;='04_Настройки'!$B$24,"Высокий",IF(X625&gt;='04_Настройки'!$B$25,"Средний","Низкий"))))</s:f>
        <s:v/>
      </s:c>
      <s:c r="Z625" s="80">
        <s:f t="shared" si="8"/>
        <s:v>615</s:v>
      </s:c>
      <s:c r="AA625" s="93" t="str">
        <s:f>IF(B625="","",IF(S625&gt;1,"Проверить и объединить дубли",IF(W625&lt;'04_Настройки'!$B$26,"Дополнить исходные данные",IF(AND(M625&lt;&gt;"",M625&lt;=2),"Проверить соответствие запросу и бизнесу",IF(AND(G625&lt;&gt;"",G625&lt;=IF(J625="",'04_Настройки'!$B$14,J625)),"Удерживать позицию и обновлять контент",IF(Y625="Высокий",IF(O625="","Создать или назначить посадочную страницу","Оптимизировать страницу и усилить содержание"),IF(Y625="Средний","Включить в контент-план","Наблюдать или отложить")))))))</s:f>
        <s:v/>
      </s:c>
    </s:row>
    <s:row r="626" ht="22.5" customHeight="1">
      <s:c r="A626" s="70" t="str">
        <s:f t="shared" si="1"/>
        <s:v/>
      </s:c>
      <s:c r="B626" s="71"/>
      <s:c r="C626" s="71"/>
      <s:c r="D626" s="71"/>
      <s:c r="E626" s="95"/>
      <s:c r="F626" s="77" t="str">
        <s:f>IF(ISBLANK(E626),"",IF(E626&gt;='04_Настройки'!$B$11,"ВЧ",IF(E626&gt;='04_Настройки'!$B$12,"СЧ","НЧ")))</s:f>
      </s:c>
      <s:c r="G626" s="78"/>
      <s:c r="H626" s="78"/>
      <s:c r="I626" s="80" t="str">
        <s:f t="shared" si="2"/>
        <s:v/>
      </s:c>
      <s:c r="J626" s="78"/>
      <s:c r="K626" s="81"/>
      <s:c r="L626" s="78"/>
      <s:c r="M626" s="78"/>
      <s:c r="N626" s="78"/>
      <s:c r="O626" s="83"/>
      <s:c r="P626" s="84"/>
      <s:c r="Q626" s="84"/>
      <s:c r="R626" s="77" t="str">
        <s:f t="shared" si="3"/>
        <s:v/>
      </s:c>
      <s:c r="S626" s="85" t="str">
        <s:f t="shared" si="4"/>
        <s:v/>
      </s:c>
      <s:c r="T626" s="85" t="str">
        <s:f t="shared" si="5"/>
        <s:v/>
      </s:c>
      <s:c r="U626" s="85" t="str">
        <s:f>IF(OR(B626="",G626=""),"",ROUND(MAX(0,MIN(100,(G626-IF(J626="",'04_Настройки'!$B$14,J626))/(100-IF(J626="",'04_Настройки'!$B$14,J626))*100)),1))</s:f>
        <s:v/>
      </s:c>
      <s:c r="V626" s="85" t="str">
        <s:f t="shared" si="6"/>
        <s:v/>
      </s:c>
      <s:c r="W626" s="88" t="str">
        <s:f t="shared" si="7"/>
        <s:v/>
      </s:c>
      <s:c r="X626" s="85" t="str">
        <s:f>IF(B626="","",IF(W626&lt;'04_Настройки'!$B$26,"",ROUND((IF(ISBLANK(T626),0,T626*'04_Настройки'!$B$16)+IF(ISBLANK(U626),0,U626*'04_Настройки'!$B$17)+IF(ISBLANK(V626),0,V626*'04_Настройки'!$B$18)+IF(ISBLANK(M626),0,M626/5*100*'04_Настройки'!$B$19)+IF(ISBLANK(N626),0,N626/5*100*'04_Настройки'!$B$20))/(IF(ISBLANK(T626),0,'04_Настройки'!$B$16)+IF(ISBLANK(U626),0,'04_Настройки'!$B$17)+IF(ISBLANK(V626),0,'04_Настройки'!$B$18)+IF(ISBLANK(M626),0,'04_Настройки'!$B$19)+IF(ISBLANK(N626),0,'04_Настройки'!$B$20)),1)))</s:f>
        <s:v/>
      </s:c>
      <s:c r="Y626" s="77" t="str">
        <s:f>IF(B626="","",IF(ISBLANK(X626),"Недостаточно данных",IF(X626&gt;='04_Настройки'!$B$24,"Высокий",IF(X626&gt;='04_Настройки'!$B$25,"Средний","Низкий"))))</s:f>
        <s:v/>
      </s:c>
      <s:c r="Z626" s="80">
        <s:f t="shared" si="8"/>
        <s:v>616</s:v>
      </s:c>
      <s:c r="AA626" s="93" t="str">
        <s:f>IF(B626="","",IF(S626&gt;1,"Проверить и объединить дубли",IF(W626&lt;'04_Настройки'!$B$26,"Дополнить исходные данные",IF(AND(M626&lt;&gt;"",M626&lt;=2),"Проверить соответствие запросу и бизнесу",IF(AND(G626&lt;&gt;"",G626&lt;=IF(J626="",'04_Настройки'!$B$14,J626)),"Удерживать позицию и обновлять контент",IF(Y626="Высокий",IF(O626="","Создать или назначить посадочную страницу","Оптимизировать страницу и усилить содержание"),IF(Y626="Средний","Включить в контент-план","Наблюдать или отложить")))))))</s:f>
        <s:v/>
      </s:c>
    </s:row>
    <s:row r="627" ht="22.5" customHeight="1">
      <s:c r="A627" s="70" t="str">
        <s:f t="shared" si="1"/>
        <s:v/>
      </s:c>
      <s:c r="B627" s="71"/>
      <s:c r="C627" s="71"/>
      <s:c r="D627" s="71"/>
      <s:c r="E627" s="95"/>
      <s:c r="F627" s="77" t="str">
        <s:f>IF(ISBLANK(E627),"",IF(E627&gt;='04_Настройки'!$B$11,"ВЧ",IF(E627&gt;='04_Настройки'!$B$12,"СЧ","НЧ")))</s:f>
      </s:c>
      <s:c r="G627" s="78"/>
      <s:c r="H627" s="78"/>
      <s:c r="I627" s="80" t="str">
        <s:f t="shared" si="2"/>
        <s:v/>
      </s:c>
      <s:c r="J627" s="78"/>
      <s:c r="K627" s="81"/>
      <s:c r="L627" s="78"/>
      <s:c r="M627" s="78"/>
      <s:c r="N627" s="78"/>
      <s:c r="O627" s="83"/>
      <s:c r="P627" s="84"/>
      <s:c r="Q627" s="84"/>
      <s:c r="R627" s="77" t="str">
        <s:f t="shared" si="3"/>
        <s:v/>
      </s:c>
      <s:c r="S627" s="85" t="str">
        <s:f t="shared" si="4"/>
        <s:v/>
      </s:c>
      <s:c r="T627" s="85" t="str">
        <s:f t="shared" si="5"/>
        <s:v/>
      </s:c>
      <s:c r="U627" s="85" t="str">
        <s:f>IF(OR(B627="",G627=""),"",ROUND(MAX(0,MIN(100,(G627-IF(J627="",'04_Настройки'!$B$14,J627))/(100-IF(J627="",'04_Настройки'!$B$14,J627))*100)),1))</s:f>
        <s:v/>
      </s:c>
      <s:c r="V627" s="85" t="str">
        <s:f t="shared" si="6"/>
        <s:v/>
      </s:c>
      <s:c r="W627" s="88" t="str">
        <s:f t="shared" si="7"/>
        <s:v/>
      </s:c>
      <s:c r="X627" s="85" t="str">
        <s:f>IF(B627="","",IF(W627&lt;'04_Настройки'!$B$26,"",ROUND((IF(ISBLANK(T627),0,T627*'04_Настройки'!$B$16)+IF(ISBLANK(U627),0,U627*'04_Настройки'!$B$17)+IF(ISBLANK(V627),0,V627*'04_Настройки'!$B$18)+IF(ISBLANK(M627),0,M627/5*100*'04_Настройки'!$B$19)+IF(ISBLANK(N627),0,N627/5*100*'04_Настройки'!$B$20))/(IF(ISBLANK(T627),0,'04_Настройки'!$B$16)+IF(ISBLANK(U627),0,'04_Настройки'!$B$17)+IF(ISBLANK(V627),0,'04_Настройки'!$B$18)+IF(ISBLANK(M627),0,'04_Настройки'!$B$19)+IF(ISBLANK(N627),0,'04_Настройки'!$B$20)),1)))</s:f>
        <s:v/>
      </s:c>
      <s:c r="Y627" s="77" t="str">
        <s:f>IF(B627="","",IF(ISBLANK(X627),"Недостаточно данных",IF(X627&gt;='04_Настройки'!$B$24,"Высокий",IF(X627&gt;='04_Настройки'!$B$25,"Средний","Низкий"))))</s:f>
        <s:v/>
      </s:c>
      <s:c r="Z627" s="80">
        <s:f t="shared" si="8"/>
        <s:v>617</s:v>
      </s:c>
      <s:c r="AA627" s="93" t="str">
        <s:f>IF(B627="","",IF(S627&gt;1,"Проверить и объединить дубли",IF(W627&lt;'04_Настройки'!$B$26,"Дополнить исходные данные",IF(AND(M627&lt;&gt;"",M627&lt;=2),"Проверить соответствие запросу и бизнесу",IF(AND(G627&lt;&gt;"",G627&lt;=IF(J627="",'04_Настройки'!$B$14,J627)),"Удерживать позицию и обновлять контент",IF(Y627="Высокий",IF(O627="","Создать или назначить посадочную страницу","Оптимизировать страницу и усилить содержание"),IF(Y627="Средний","Включить в контент-план","Наблюдать или отложить")))))))</s:f>
        <s:v/>
      </s:c>
    </s:row>
    <s:row r="628" ht="22.5" customHeight="1">
      <s:c r="A628" s="70" t="str">
        <s:f t="shared" si="1"/>
        <s:v/>
      </s:c>
      <s:c r="B628" s="71"/>
      <s:c r="C628" s="71"/>
      <s:c r="D628" s="71"/>
      <s:c r="E628" s="95"/>
      <s:c r="F628" s="77" t="str">
        <s:f>IF(ISBLANK(E628),"",IF(E628&gt;='04_Настройки'!$B$11,"ВЧ",IF(E628&gt;='04_Настройки'!$B$12,"СЧ","НЧ")))</s:f>
      </s:c>
      <s:c r="G628" s="78"/>
      <s:c r="H628" s="78"/>
      <s:c r="I628" s="80" t="str">
        <s:f t="shared" si="2"/>
        <s:v/>
      </s:c>
      <s:c r="J628" s="78"/>
      <s:c r="K628" s="81"/>
      <s:c r="L628" s="78"/>
      <s:c r="M628" s="78"/>
      <s:c r="N628" s="78"/>
      <s:c r="O628" s="83"/>
      <s:c r="P628" s="84"/>
      <s:c r="Q628" s="84"/>
      <s:c r="R628" s="77" t="str">
        <s:f t="shared" si="3"/>
        <s:v/>
      </s:c>
      <s:c r="S628" s="85" t="str">
        <s:f t="shared" si="4"/>
        <s:v/>
      </s:c>
      <s:c r="T628" s="85" t="str">
        <s:f t="shared" si="5"/>
        <s:v/>
      </s:c>
      <s:c r="U628" s="85" t="str">
        <s:f>IF(OR(B628="",G628=""),"",ROUND(MAX(0,MIN(100,(G628-IF(J628="",'04_Настройки'!$B$14,J628))/(100-IF(J628="",'04_Настройки'!$B$14,J628))*100)),1))</s:f>
        <s:v/>
      </s:c>
      <s:c r="V628" s="85" t="str">
        <s:f t="shared" si="6"/>
        <s:v/>
      </s:c>
      <s:c r="W628" s="88" t="str">
        <s:f t="shared" si="7"/>
        <s:v/>
      </s:c>
      <s:c r="X628" s="85" t="str">
        <s:f>IF(B628="","",IF(W628&lt;'04_Настройки'!$B$26,"",ROUND((IF(ISBLANK(T628),0,T628*'04_Настройки'!$B$16)+IF(ISBLANK(U628),0,U628*'04_Настройки'!$B$17)+IF(ISBLANK(V628),0,V628*'04_Настройки'!$B$18)+IF(ISBLANK(M628),0,M628/5*100*'04_Настройки'!$B$19)+IF(ISBLANK(N628),0,N628/5*100*'04_Настройки'!$B$20))/(IF(ISBLANK(T628),0,'04_Настройки'!$B$16)+IF(ISBLANK(U628),0,'04_Настройки'!$B$17)+IF(ISBLANK(V628),0,'04_Настройки'!$B$18)+IF(ISBLANK(M628),0,'04_Настройки'!$B$19)+IF(ISBLANK(N628),0,'04_Настройки'!$B$20)),1)))</s:f>
        <s:v/>
      </s:c>
      <s:c r="Y628" s="77" t="str">
        <s:f>IF(B628="","",IF(ISBLANK(X628),"Недостаточно данных",IF(X628&gt;='04_Настройки'!$B$24,"Высокий",IF(X628&gt;='04_Настройки'!$B$25,"Средний","Низкий"))))</s:f>
        <s:v/>
      </s:c>
      <s:c r="Z628" s="80">
        <s:f t="shared" si="8"/>
        <s:v>618</s:v>
      </s:c>
      <s:c r="AA628" s="93" t="str">
        <s:f>IF(B628="","",IF(S628&gt;1,"Проверить и объединить дубли",IF(W628&lt;'04_Настройки'!$B$26,"Дополнить исходные данные",IF(AND(M628&lt;&gt;"",M628&lt;=2),"Проверить соответствие запросу и бизнесу",IF(AND(G628&lt;&gt;"",G628&lt;=IF(J628="",'04_Настройки'!$B$14,J628)),"Удерживать позицию и обновлять контент",IF(Y628="Высокий",IF(O628="","Создать или назначить посадочную страницу","Оптимизировать страницу и усилить содержание"),IF(Y628="Средний","Включить в контент-план","Наблюдать или отложить")))))))</s:f>
        <s:v/>
      </s:c>
    </s:row>
    <s:row r="629" ht="22.5" customHeight="1">
      <s:c r="A629" s="70" t="str">
        <s:f t="shared" si="1"/>
        <s:v/>
      </s:c>
      <s:c r="B629" s="71"/>
      <s:c r="C629" s="71"/>
      <s:c r="D629" s="71"/>
      <s:c r="E629" s="95"/>
      <s:c r="F629" s="77" t="str">
        <s:f>IF(ISBLANK(E629),"",IF(E629&gt;='04_Настройки'!$B$11,"ВЧ",IF(E629&gt;='04_Настройки'!$B$12,"СЧ","НЧ")))</s:f>
      </s:c>
      <s:c r="G629" s="78"/>
      <s:c r="H629" s="78"/>
      <s:c r="I629" s="80" t="str">
        <s:f t="shared" si="2"/>
        <s:v/>
      </s:c>
      <s:c r="J629" s="78"/>
      <s:c r="K629" s="81"/>
      <s:c r="L629" s="78"/>
      <s:c r="M629" s="78"/>
      <s:c r="N629" s="78"/>
      <s:c r="O629" s="83"/>
      <s:c r="P629" s="84"/>
      <s:c r="Q629" s="84"/>
      <s:c r="R629" s="77" t="str">
        <s:f t="shared" si="3"/>
        <s:v/>
      </s:c>
      <s:c r="S629" s="85" t="str">
        <s:f t="shared" si="4"/>
        <s:v/>
      </s:c>
      <s:c r="T629" s="85" t="str">
        <s:f t="shared" si="5"/>
        <s:v/>
      </s:c>
      <s:c r="U629" s="85" t="str">
        <s:f>IF(OR(B629="",G629=""),"",ROUND(MAX(0,MIN(100,(G629-IF(J629="",'04_Настройки'!$B$14,J629))/(100-IF(J629="",'04_Настройки'!$B$14,J629))*100)),1))</s:f>
        <s:v/>
      </s:c>
      <s:c r="V629" s="85" t="str">
        <s:f t="shared" si="6"/>
        <s:v/>
      </s:c>
      <s:c r="W629" s="88" t="str">
        <s:f t="shared" si="7"/>
        <s:v/>
      </s:c>
      <s:c r="X629" s="85" t="str">
        <s:f>IF(B629="","",IF(W629&lt;'04_Настройки'!$B$26,"",ROUND((IF(ISBLANK(T629),0,T629*'04_Настройки'!$B$16)+IF(ISBLANK(U629),0,U629*'04_Настройки'!$B$17)+IF(ISBLANK(V629),0,V629*'04_Настройки'!$B$18)+IF(ISBLANK(M629),0,M629/5*100*'04_Настройки'!$B$19)+IF(ISBLANK(N629),0,N629/5*100*'04_Настройки'!$B$20))/(IF(ISBLANK(T629),0,'04_Настройки'!$B$16)+IF(ISBLANK(U629),0,'04_Настройки'!$B$17)+IF(ISBLANK(V629),0,'04_Настройки'!$B$18)+IF(ISBLANK(M629),0,'04_Настройки'!$B$19)+IF(ISBLANK(N629),0,'04_Настройки'!$B$20)),1)))</s:f>
        <s:v/>
      </s:c>
      <s:c r="Y629" s="77" t="str">
        <s:f>IF(B629="","",IF(ISBLANK(X629),"Недостаточно данных",IF(X629&gt;='04_Настройки'!$B$24,"Высокий",IF(X629&gt;='04_Настройки'!$B$25,"Средний","Низкий"))))</s:f>
        <s:v/>
      </s:c>
      <s:c r="Z629" s="80">
        <s:f t="shared" si="8"/>
        <s:v>619</s:v>
      </s:c>
      <s:c r="AA629" s="93" t="str">
        <s:f>IF(B629="","",IF(S629&gt;1,"Проверить и объединить дубли",IF(W629&lt;'04_Настройки'!$B$26,"Дополнить исходные данные",IF(AND(M629&lt;&gt;"",M629&lt;=2),"Проверить соответствие запросу и бизнесу",IF(AND(G629&lt;&gt;"",G629&lt;=IF(J629="",'04_Настройки'!$B$14,J629)),"Удерживать позицию и обновлять контент",IF(Y629="Высокий",IF(O629="","Создать или назначить посадочную страницу","Оптимизировать страницу и усилить содержание"),IF(Y629="Средний","Включить в контент-план","Наблюдать или отложить")))))))</s:f>
        <s:v/>
      </s:c>
    </s:row>
    <s:row r="630" ht="22.5" customHeight="1">
      <s:c r="A630" s="70" t="str">
        <s:f t="shared" si="1"/>
        <s:v/>
      </s:c>
      <s:c r="B630" s="71"/>
      <s:c r="C630" s="71"/>
      <s:c r="D630" s="71"/>
      <s:c r="E630" s="95"/>
      <s:c r="F630" s="77" t="str">
        <s:f>IF(ISBLANK(E630),"",IF(E630&gt;='04_Настройки'!$B$11,"ВЧ",IF(E630&gt;='04_Настройки'!$B$12,"СЧ","НЧ")))</s:f>
      </s:c>
      <s:c r="G630" s="78"/>
      <s:c r="H630" s="78"/>
      <s:c r="I630" s="80" t="str">
        <s:f t="shared" si="2"/>
        <s:v/>
      </s:c>
      <s:c r="J630" s="78"/>
      <s:c r="K630" s="81"/>
      <s:c r="L630" s="78"/>
      <s:c r="M630" s="78"/>
      <s:c r="N630" s="78"/>
      <s:c r="O630" s="83"/>
      <s:c r="P630" s="84"/>
      <s:c r="Q630" s="84"/>
      <s:c r="R630" s="77" t="str">
        <s:f t="shared" si="3"/>
        <s:v/>
      </s:c>
      <s:c r="S630" s="85" t="str">
        <s:f t="shared" si="4"/>
        <s:v/>
      </s:c>
      <s:c r="T630" s="85" t="str">
        <s:f t="shared" si="5"/>
        <s:v/>
      </s:c>
      <s:c r="U630" s="85" t="str">
        <s:f>IF(OR(B630="",G630=""),"",ROUND(MAX(0,MIN(100,(G630-IF(J630="",'04_Настройки'!$B$14,J630))/(100-IF(J630="",'04_Настройки'!$B$14,J630))*100)),1))</s:f>
        <s:v/>
      </s:c>
      <s:c r="V630" s="85" t="str">
        <s:f t="shared" si="6"/>
        <s:v/>
      </s:c>
      <s:c r="W630" s="88" t="str">
        <s:f t="shared" si="7"/>
        <s:v/>
      </s:c>
      <s:c r="X630" s="85" t="str">
        <s:f>IF(B630="","",IF(W630&lt;'04_Настройки'!$B$26,"",ROUND((IF(ISBLANK(T630),0,T630*'04_Настройки'!$B$16)+IF(ISBLANK(U630),0,U630*'04_Настройки'!$B$17)+IF(ISBLANK(V630),0,V630*'04_Настройки'!$B$18)+IF(ISBLANK(M630),0,M630/5*100*'04_Настройки'!$B$19)+IF(ISBLANK(N630),0,N630/5*100*'04_Настройки'!$B$20))/(IF(ISBLANK(T630),0,'04_Настройки'!$B$16)+IF(ISBLANK(U630),0,'04_Настройки'!$B$17)+IF(ISBLANK(V630),0,'04_Настройки'!$B$18)+IF(ISBLANK(M630),0,'04_Настройки'!$B$19)+IF(ISBLANK(N630),0,'04_Настройки'!$B$20)),1)))</s:f>
        <s:v/>
      </s:c>
      <s:c r="Y630" s="77" t="str">
        <s:f>IF(B630="","",IF(ISBLANK(X630),"Недостаточно данных",IF(X630&gt;='04_Настройки'!$B$24,"Высокий",IF(X630&gt;='04_Настройки'!$B$25,"Средний","Низкий"))))</s:f>
        <s:v/>
      </s:c>
      <s:c r="Z630" s="80">
        <s:f t="shared" si="8"/>
        <s:v>620</s:v>
      </s:c>
      <s:c r="AA630" s="93" t="str">
        <s:f>IF(B630="","",IF(S630&gt;1,"Проверить и объединить дубли",IF(W630&lt;'04_Настройки'!$B$26,"Дополнить исходные данные",IF(AND(M630&lt;&gt;"",M630&lt;=2),"Проверить соответствие запросу и бизнесу",IF(AND(G630&lt;&gt;"",G630&lt;=IF(J630="",'04_Настройки'!$B$14,J630)),"Удерживать позицию и обновлять контент",IF(Y630="Высокий",IF(O630="","Создать или назначить посадочную страницу","Оптимизировать страницу и усилить содержание"),IF(Y630="Средний","Включить в контент-план","Наблюдать или отложить")))))))</s:f>
        <s:v/>
      </s:c>
    </s:row>
    <s:row r="631" ht="22.5" customHeight="1">
      <s:c r="A631" s="70" t="str">
        <s:f t="shared" si="1"/>
        <s:v/>
      </s:c>
      <s:c r="B631" s="71"/>
      <s:c r="C631" s="71"/>
      <s:c r="D631" s="71"/>
      <s:c r="E631" s="95"/>
      <s:c r="F631" s="77" t="str">
        <s:f>IF(ISBLANK(E631),"",IF(E631&gt;='04_Настройки'!$B$11,"ВЧ",IF(E631&gt;='04_Настройки'!$B$12,"СЧ","НЧ")))</s:f>
      </s:c>
      <s:c r="G631" s="78"/>
      <s:c r="H631" s="78"/>
      <s:c r="I631" s="80" t="str">
        <s:f t="shared" si="2"/>
        <s:v/>
      </s:c>
      <s:c r="J631" s="78"/>
      <s:c r="K631" s="81"/>
      <s:c r="L631" s="78"/>
      <s:c r="M631" s="78"/>
      <s:c r="N631" s="78"/>
      <s:c r="O631" s="83"/>
      <s:c r="P631" s="84"/>
      <s:c r="Q631" s="84"/>
      <s:c r="R631" s="77" t="str">
        <s:f t="shared" si="3"/>
        <s:v/>
      </s:c>
      <s:c r="S631" s="85" t="str">
        <s:f t="shared" si="4"/>
        <s:v/>
      </s:c>
      <s:c r="T631" s="85" t="str">
        <s:f t="shared" si="5"/>
        <s:v/>
      </s:c>
      <s:c r="U631" s="85" t="str">
        <s:f>IF(OR(B631="",G631=""),"",ROUND(MAX(0,MIN(100,(G631-IF(J631="",'04_Настройки'!$B$14,J631))/(100-IF(J631="",'04_Настройки'!$B$14,J631))*100)),1))</s:f>
        <s:v/>
      </s:c>
      <s:c r="V631" s="85" t="str">
        <s:f t="shared" si="6"/>
        <s:v/>
      </s:c>
      <s:c r="W631" s="88" t="str">
        <s:f t="shared" si="7"/>
        <s:v/>
      </s:c>
      <s:c r="X631" s="85" t="str">
        <s:f>IF(B631="","",IF(W631&lt;'04_Настройки'!$B$26,"",ROUND((IF(ISBLANK(T631),0,T631*'04_Настройки'!$B$16)+IF(ISBLANK(U631),0,U631*'04_Настройки'!$B$17)+IF(ISBLANK(V631),0,V631*'04_Настройки'!$B$18)+IF(ISBLANK(M631),0,M631/5*100*'04_Настройки'!$B$19)+IF(ISBLANK(N631),0,N631/5*100*'04_Настройки'!$B$20))/(IF(ISBLANK(T631),0,'04_Настройки'!$B$16)+IF(ISBLANK(U631),0,'04_Настройки'!$B$17)+IF(ISBLANK(V631),0,'04_Настройки'!$B$18)+IF(ISBLANK(M631),0,'04_Настройки'!$B$19)+IF(ISBLANK(N631),0,'04_Настройки'!$B$20)),1)))</s:f>
        <s:v/>
      </s:c>
      <s:c r="Y631" s="77" t="str">
        <s:f>IF(B631="","",IF(ISBLANK(X631),"Недостаточно данных",IF(X631&gt;='04_Настройки'!$B$24,"Высокий",IF(X631&gt;='04_Настройки'!$B$25,"Средний","Низкий"))))</s:f>
        <s:v/>
      </s:c>
      <s:c r="Z631" s="80">
        <s:f t="shared" si="8"/>
        <s:v>621</s:v>
      </s:c>
      <s:c r="AA631" s="93" t="str">
        <s:f>IF(B631="","",IF(S631&gt;1,"Проверить и объединить дубли",IF(W631&lt;'04_Настройки'!$B$26,"Дополнить исходные данные",IF(AND(M631&lt;&gt;"",M631&lt;=2),"Проверить соответствие запросу и бизнесу",IF(AND(G631&lt;&gt;"",G631&lt;=IF(J631="",'04_Настройки'!$B$14,J631)),"Удерживать позицию и обновлять контент",IF(Y631="Высокий",IF(O631="","Создать или назначить посадочную страницу","Оптимизировать страницу и усилить содержание"),IF(Y631="Средний","Включить в контент-план","Наблюдать или отложить")))))))</s:f>
        <s:v/>
      </s:c>
    </s:row>
    <s:row r="632" ht="22.5" customHeight="1">
      <s:c r="A632" s="70" t="str">
        <s:f t="shared" si="1"/>
        <s:v/>
      </s:c>
      <s:c r="B632" s="71"/>
      <s:c r="C632" s="71"/>
      <s:c r="D632" s="71"/>
      <s:c r="E632" s="95"/>
      <s:c r="F632" s="77" t="str">
        <s:f>IF(ISBLANK(E632),"",IF(E632&gt;='04_Настройки'!$B$11,"ВЧ",IF(E632&gt;='04_Настройки'!$B$12,"СЧ","НЧ")))</s:f>
      </s:c>
      <s:c r="G632" s="78"/>
      <s:c r="H632" s="78"/>
      <s:c r="I632" s="80" t="str">
        <s:f t="shared" si="2"/>
        <s:v/>
      </s:c>
      <s:c r="J632" s="78"/>
      <s:c r="K632" s="81"/>
      <s:c r="L632" s="78"/>
      <s:c r="M632" s="78"/>
      <s:c r="N632" s="78"/>
      <s:c r="O632" s="83"/>
      <s:c r="P632" s="84"/>
      <s:c r="Q632" s="84"/>
      <s:c r="R632" s="77" t="str">
        <s:f t="shared" si="3"/>
        <s:v/>
      </s:c>
      <s:c r="S632" s="85" t="str">
        <s:f t="shared" si="4"/>
        <s:v/>
      </s:c>
      <s:c r="T632" s="85" t="str">
        <s:f t="shared" si="5"/>
        <s:v/>
      </s:c>
      <s:c r="U632" s="85" t="str">
        <s:f>IF(OR(B632="",G632=""),"",ROUND(MAX(0,MIN(100,(G632-IF(J632="",'04_Настройки'!$B$14,J632))/(100-IF(J632="",'04_Настройки'!$B$14,J632))*100)),1))</s:f>
        <s:v/>
      </s:c>
      <s:c r="V632" s="85" t="str">
        <s:f t="shared" si="6"/>
        <s:v/>
      </s:c>
      <s:c r="W632" s="88" t="str">
        <s:f t="shared" si="7"/>
        <s:v/>
      </s:c>
      <s:c r="X632" s="85" t="str">
        <s:f>IF(B632="","",IF(W632&lt;'04_Настройки'!$B$26,"",ROUND((IF(ISBLANK(T632),0,T632*'04_Настройки'!$B$16)+IF(ISBLANK(U632),0,U632*'04_Настройки'!$B$17)+IF(ISBLANK(V632),0,V632*'04_Настройки'!$B$18)+IF(ISBLANK(M632),0,M632/5*100*'04_Настройки'!$B$19)+IF(ISBLANK(N632),0,N632/5*100*'04_Настройки'!$B$20))/(IF(ISBLANK(T632),0,'04_Настройки'!$B$16)+IF(ISBLANK(U632),0,'04_Настройки'!$B$17)+IF(ISBLANK(V632),0,'04_Настройки'!$B$18)+IF(ISBLANK(M632),0,'04_Настройки'!$B$19)+IF(ISBLANK(N632),0,'04_Настройки'!$B$20)),1)))</s:f>
        <s:v/>
      </s:c>
      <s:c r="Y632" s="77" t="str">
        <s:f>IF(B632="","",IF(ISBLANK(X632),"Недостаточно данных",IF(X632&gt;='04_Настройки'!$B$24,"Высокий",IF(X632&gt;='04_Настройки'!$B$25,"Средний","Низкий"))))</s:f>
        <s:v/>
      </s:c>
      <s:c r="Z632" s="80">
        <s:f t="shared" si="8"/>
        <s:v>622</s:v>
      </s:c>
      <s:c r="AA632" s="93" t="str">
        <s:f>IF(B632="","",IF(S632&gt;1,"Проверить и объединить дубли",IF(W632&lt;'04_Настройки'!$B$26,"Дополнить исходные данные",IF(AND(M632&lt;&gt;"",M632&lt;=2),"Проверить соответствие запросу и бизнесу",IF(AND(G632&lt;&gt;"",G632&lt;=IF(J632="",'04_Настройки'!$B$14,J632)),"Удерживать позицию и обновлять контент",IF(Y632="Высокий",IF(O632="","Создать или назначить посадочную страницу","Оптимизировать страницу и усилить содержание"),IF(Y632="Средний","Включить в контент-план","Наблюдать или отложить")))))))</s:f>
        <s:v/>
      </s:c>
    </s:row>
    <s:row r="633" ht="22.5" customHeight="1">
      <s:c r="A633" s="70" t="str">
        <s:f t="shared" si="1"/>
        <s:v/>
      </s:c>
      <s:c r="B633" s="71"/>
      <s:c r="C633" s="71"/>
      <s:c r="D633" s="71"/>
      <s:c r="E633" s="95"/>
      <s:c r="F633" s="77" t="str">
        <s:f>IF(ISBLANK(E633),"",IF(E633&gt;='04_Настройки'!$B$11,"ВЧ",IF(E633&gt;='04_Настройки'!$B$12,"СЧ","НЧ")))</s:f>
      </s:c>
      <s:c r="G633" s="78"/>
      <s:c r="H633" s="78"/>
      <s:c r="I633" s="80" t="str">
        <s:f t="shared" si="2"/>
        <s:v/>
      </s:c>
      <s:c r="J633" s="78"/>
      <s:c r="K633" s="81"/>
      <s:c r="L633" s="78"/>
      <s:c r="M633" s="78"/>
      <s:c r="N633" s="78"/>
      <s:c r="O633" s="83"/>
      <s:c r="P633" s="84"/>
      <s:c r="Q633" s="84"/>
      <s:c r="R633" s="77" t="str">
        <s:f t="shared" si="3"/>
        <s:v/>
      </s:c>
      <s:c r="S633" s="85" t="str">
        <s:f t="shared" si="4"/>
        <s:v/>
      </s:c>
      <s:c r="T633" s="85" t="str">
        <s:f t="shared" si="5"/>
        <s:v/>
      </s:c>
      <s:c r="U633" s="85" t="str">
        <s:f>IF(OR(B633="",G633=""),"",ROUND(MAX(0,MIN(100,(G633-IF(J633="",'04_Настройки'!$B$14,J633))/(100-IF(J633="",'04_Настройки'!$B$14,J633))*100)),1))</s:f>
        <s:v/>
      </s:c>
      <s:c r="V633" s="85" t="str">
        <s:f t="shared" si="6"/>
        <s:v/>
      </s:c>
      <s:c r="W633" s="88" t="str">
        <s:f t="shared" si="7"/>
        <s:v/>
      </s:c>
      <s:c r="X633" s="85" t="str">
        <s:f>IF(B633="","",IF(W633&lt;'04_Настройки'!$B$26,"",ROUND((IF(ISBLANK(T633),0,T633*'04_Настройки'!$B$16)+IF(ISBLANK(U633),0,U633*'04_Настройки'!$B$17)+IF(ISBLANK(V633),0,V633*'04_Настройки'!$B$18)+IF(ISBLANK(M633),0,M633/5*100*'04_Настройки'!$B$19)+IF(ISBLANK(N633),0,N633/5*100*'04_Настройки'!$B$20))/(IF(ISBLANK(T633),0,'04_Настройки'!$B$16)+IF(ISBLANK(U633),0,'04_Настройки'!$B$17)+IF(ISBLANK(V633),0,'04_Настройки'!$B$18)+IF(ISBLANK(M633),0,'04_Настройки'!$B$19)+IF(ISBLANK(N633),0,'04_Настройки'!$B$20)),1)))</s:f>
        <s:v/>
      </s:c>
      <s:c r="Y633" s="77" t="str">
        <s:f>IF(B633="","",IF(ISBLANK(X633),"Недостаточно данных",IF(X633&gt;='04_Настройки'!$B$24,"Высокий",IF(X633&gt;='04_Настройки'!$B$25,"Средний","Низкий"))))</s:f>
        <s:v/>
      </s:c>
      <s:c r="Z633" s="80">
        <s:f t="shared" si="8"/>
        <s:v>623</s:v>
      </s:c>
      <s:c r="AA633" s="93" t="str">
        <s:f>IF(B633="","",IF(S633&gt;1,"Проверить и объединить дубли",IF(W633&lt;'04_Настройки'!$B$26,"Дополнить исходные данные",IF(AND(M633&lt;&gt;"",M633&lt;=2),"Проверить соответствие запросу и бизнесу",IF(AND(G633&lt;&gt;"",G633&lt;=IF(J633="",'04_Настройки'!$B$14,J633)),"Удерживать позицию и обновлять контент",IF(Y633="Высокий",IF(O633="","Создать или назначить посадочную страницу","Оптимизировать страницу и усилить содержание"),IF(Y633="Средний","Включить в контент-план","Наблюдать или отложить")))))))</s:f>
        <s:v/>
      </s:c>
    </s:row>
    <s:row r="634" ht="22.5" customHeight="1">
      <s:c r="A634" s="70" t="str">
        <s:f t="shared" si="1"/>
        <s:v/>
      </s:c>
      <s:c r="B634" s="71"/>
      <s:c r="C634" s="71"/>
      <s:c r="D634" s="71"/>
      <s:c r="E634" s="95"/>
      <s:c r="F634" s="77" t="str">
        <s:f>IF(ISBLANK(E634),"",IF(E634&gt;='04_Настройки'!$B$11,"ВЧ",IF(E634&gt;='04_Настройки'!$B$12,"СЧ","НЧ")))</s:f>
      </s:c>
      <s:c r="G634" s="78"/>
      <s:c r="H634" s="78"/>
      <s:c r="I634" s="80" t="str">
        <s:f t="shared" si="2"/>
        <s:v/>
      </s:c>
      <s:c r="J634" s="78"/>
      <s:c r="K634" s="81"/>
      <s:c r="L634" s="78"/>
      <s:c r="M634" s="78"/>
      <s:c r="N634" s="78"/>
      <s:c r="O634" s="83"/>
      <s:c r="P634" s="84"/>
      <s:c r="Q634" s="84"/>
      <s:c r="R634" s="77" t="str">
        <s:f t="shared" si="3"/>
        <s:v/>
      </s:c>
      <s:c r="S634" s="85" t="str">
        <s:f t="shared" si="4"/>
        <s:v/>
      </s:c>
      <s:c r="T634" s="85" t="str">
        <s:f t="shared" si="5"/>
        <s:v/>
      </s:c>
      <s:c r="U634" s="85" t="str">
        <s:f>IF(OR(B634="",G634=""),"",ROUND(MAX(0,MIN(100,(G634-IF(J634="",'04_Настройки'!$B$14,J634))/(100-IF(J634="",'04_Настройки'!$B$14,J634))*100)),1))</s:f>
        <s:v/>
      </s:c>
      <s:c r="V634" s="85" t="str">
        <s:f t="shared" si="6"/>
        <s:v/>
      </s:c>
      <s:c r="W634" s="88" t="str">
        <s:f t="shared" si="7"/>
        <s:v/>
      </s:c>
      <s:c r="X634" s="85" t="str">
        <s:f>IF(B634="","",IF(W634&lt;'04_Настройки'!$B$26,"",ROUND((IF(ISBLANK(T634),0,T634*'04_Настройки'!$B$16)+IF(ISBLANK(U634),0,U634*'04_Настройки'!$B$17)+IF(ISBLANK(V634),0,V634*'04_Настройки'!$B$18)+IF(ISBLANK(M634),0,M634/5*100*'04_Настройки'!$B$19)+IF(ISBLANK(N634),0,N634/5*100*'04_Настройки'!$B$20))/(IF(ISBLANK(T634),0,'04_Настройки'!$B$16)+IF(ISBLANK(U634),0,'04_Настройки'!$B$17)+IF(ISBLANK(V634),0,'04_Настройки'!$B$18)+IF(ISBLANK(M634),0,'04_Настройки'!$B$19)+IF(ISBLANK(N634),0,'04_Настройки'!$B$20)),1)))</s:f>
        <s:v/>
      </s:c>
      <s:c r="Y634" s="77" t="str">
        <s:f>IF(B634="","",IF(ISBLANK(X634),"Недостаточно данных",IF(X634&gt;='04_Настройки'!$B$24,"Высокий",IF(X634&gt;='04_Настройки'!$B$25,"Средний","Низкий"))))</s:f>
        <s:v/>
      </s:c>
      <s:c r="Z634" s="80">
        <s:f t="shared" si="8"/>
        <s:v>624</s:v>
      </s:c>
      <s:c r="AA634" s="93" t="str">
        <s:f>IF(B634="","",IF(S634&gt;1,"Проверить и объединить дубли",IF(W634&lt;'04_Настройки'!$B$26,"Дополнить исходные данные",IF(AND(M634&lt;&gt;"",M634&lt;=2),"Проверить соответствие запросу и бизнесу",IF(AND(G634&lt;&gt;"",G634&lt;=IF(J634="",'04_Настройки'!$B$14,J634)),"Удерживать позицию и обновлять контент",IF(Y634="Высокий",IF(O634="","Создать или назначить посадочную страницу","Оптимизировать страницу и усилить содержание"),IF(Y634="Средний","Включить в контент-план","Наблюдать или отложить")))))))</s:f>
        <s:v/>
      </s:c>
    </s:row>
    <s:row r="635" ht="22.5" customHeight="1">
      <s:c r="A635" s="70" t="str">
        <s:f t="shared" si="1"/>
        <s:v/>
      </s:c>
      <s:c r="B635" s="71"/>
      <s:c r="C635" s="71"/>
      <s:c r="D635" s="71"/>
      <s:c r="E635" s="95"/>
      <s:c r="F635" s="77" t="str">
        <s:f>IF(ISBLANK(E635),"",IF(E635&gt;='04_Настройки'!$B$11,"ВЧ",IF(E635&gt;='04_Настройки'!$B$12,"СЧ","НЧ")))</s:f>
      </s:c>
      <s:c r="G635" s="78"/>
      <s:c r="H635" s="78"/>
      <s:c r="I635" s="80" t="str">
        <s:f t="shared" si="2"/>
        <s:v/>
      </s:c>
      <s:c r="J635" s="78"/>
      <s:c r="K635" s="81"/>
      <s:c r="L635" s="78"/>
      <s:c r="M635" s="78"/>
      <s:c r="N635" s="78"/>
      <s:c r="O635" s="83"/>
      <s:c r="P635" s="84"/>
      <s:c r="Q635" s="84"/>
      <s:c r="R635" s="77" t="str">
        <s:f t="shared" si="3"/>
        <s:v/>
      </s:c>
      <s:c r="S635" s="85" t="str">
        <s:f t="shared" si="4"/>
        <s:v/>
      </s:c>
      <s:c r="T635" s="85" t="str">
        <s:f t="shared" si="5"/>
        <s:v/>
      </s:c>
      <s:c r="U635" s="85" t="str">
        <s:f>IF(OR(B635="",G635=""),"",ROUND(MAX(0,MIN(100,(G635-IF(J635="",'04_Настройки'!$B$14,J635))/(100-IF(J635="",'04_Настройки'!$B$14,J635))*100)),1))</s:f>
        <s:v/>
      </s:c>
      <s:c r="V635" s="85" t="str">
        <s:f t="shared" si="6"/>
        <s:v/>
      </s:c>
      <s:c r="W635" s="88" t="str">
        <s:f t="shared" si="7"/>
        <s:v/>
      </s:c>
      <s:c r="X635" s="85" t="str">
        <s:f>IF(B635="","",IF(W635&lt;'04_Настройки'!$B$26,"",ROUND((IF(ISBLANK(T635),0,T635*'04_Настройки'!$B$16)+IF(ISBLANK(U635),0,U635*'04_Настройки'!$B$17)+IF(ISBLANK(V635),0,V635*'04_Настройки'!$B$18)+IF(ISBLANK(M635),0,M635/5*100*'04_Настройки'!$B$19)+IF(ISBLANK(N635),0,N635/5*100*'04_Настройки'!$B$20))/(IF(ISBLANK(T635),0,'04_Настройки'!$B$16)+IF(ISBLANK(U635),0,'04_Настройки'!$B$17)+IF(ISBLANK(V635),0,'04_Настройки'!$B$18)+IF(ISBLANK(M635),0,'04_Настройки'!$B$19)+IF(ISBLANK(N635),0,'04_Настройки'!$B$20)),1)))</s:f>
        <s:v/>
      </s:c>
      <s:c r="Y635" s="77" t="str">
        <s:f>IF(B635="","",IF(ISBLANK(X635),"Недостаточно данных",IF(X635&gt;='04_Настройки'!$B$24,"Высокий",IF(X635&gt;='04_Настройки'!$B$25,"Средний","Низкий"))))</s:f>
        <s:v/>
      </s:c>
      <s:c r="Z635" s="80">
        <s:f t="shared" si="8"/>
        <s:v>625</s:v>
      </s:c>
      <s:c r="AA635" s="93" t="str">
        <s:f>IF(B635="","",IF(S635&gt;1,"Проверить и объединить дубли",IF(W635&lt;'04_Настройки'!$B$26,"Дополнить исходные данные",IF(AND(M635&lt;&gt;"",M635&lt;=2),"Проверить соответствие запросу и бизнесу",IF(AND(G635&lt;&gt;"",G635&lt;=IF(J635="",'04_Настройки'!$B$14,J635)),"Удерживать позицию и обновлять контент",IF(Y635="Высокий",IF(O635="","Создать или назначить посадочную страницу","Оптимизировать страницу и усилить содержание"),IF(Y635="Средний","Включить в контент-план","Наблюдать или отложить")))))))</s:f>
        <s:v/>
      </s:c>
    </s:row>
    <s:row r="636" ht="22.5" customHeight="1">
      <s:c r="A636" s="70" t="str">
        <s:f t="shared" si="1"/>
        <s:v/>
      </s:c>
      <s:c r="B636" s="71"/>
      <s:c r="C636" s="71"/>
      <s:c r="D636" s="71"/>
      <s:c r="E636" s="95"/>
      <s:c r="F636" s="77" t="str">
        <s:f>IF(ISBLANK(E636),"",IF(E636&gt;='04_Настройки'!$B$11,"ВЧ",IF(E636&gt;='04_Настройки'!$B$12,"СЧ","НЧ")))</s:f>
      </s:c>
      <s:c r="G636" s="78"/>
      <s:c r="H636" s="78"/>
      <s:c r="I636" s="80" t="str">
        <s:f t="shared" si="2"/>
        <s:v/>
      </s:c>
      <s:c r="J636" s="78"/>
      <s:c r="K636" s="81"/>
      <s:c r="L636" s="78"/>
      <s:c r="M636" s="78"/>
      <s:c r="N636" s="78"/>
      <s:c r="O636" s="83"/>
      <s:c r="P636" s="84"/>
      <s:c r="Q636" s="84"/>
      <s:c r="R636" s="77" t="str">
        <s:f t="shared" si="3"/>
        <s:v/>
      </s:c>
      <s:c r="S636" s="85" t="str">
        <s:f t="shared" si="4"/>
        <s:v/>
      </s:c>
      <s:c r="T636" s="85" t="str">
        <s:f t="shared" si="5"/>
        <s:v/>
      </s:c>
      <s:c r="U636" s="85" t="str">
        <s:f>IF(OR(B636="",G636=""),"",ROUND(MAX(0,MIN(100,(G636-IF(J636="",'04_Настройки'!$B$14,J636))/(100-IF(J636="",'04_Настройки'!$B$14,J636))*100)),1))</s:f>
        <s:v/>
      </s:c>
      <s:c r="V636" s="85" t="str">
        <s:f t="shared" si="6"/>
        <s:v/>
      </s:c>
      <s:c r="W636" s="88" t="str">
        <s:f t="shared" si="7"/>
        <s:v/>
      </s:c>
      <s:c r="X636" s="85" t="str">
        <s:f>IF(B636="","",IF(W636&lt;'04_Настройки'!$B$26,"",ROUND((IF(ISBLANK(T636),0,T636*'04_Настройки'!$B$16)+IF(ISBLANK(U636),0,U636*'04_Настройки'!$B$17)+IF(ISBLANK(V636),0,V636*'04_Настройки'!$B$18)+IF(ISBLANK(M636),0,M636/5*100*'04_Настройки'!$B$19)+IF(ISBLANK(N636),0,N636/5*100*'04_Настройки'!$B$20))/(IF(ISBLANK(T636),0,'04_Настройки'!$B$16)+IF(ISBLANK(U636),0,'04_Настройки'!$B$17)+IF(ISBLANK(V636),0,'04_Настройки'!$B$18)+IF(ISBLANK(M636),0,'04_Настройки'!$B$19)+IF(ISBLANK(N636),0,'04_Настройки'!$B$20)),1)))</s:f>
        <s:v/>
      </s:c>
      <s:c r="Y636" s="77" t="str">
        <s:f>IF(B636="","",IF(ISBLANK(X636),"Недостаточно данных",IF(X636&gt;='04_Настройки'!$B$24,"Высокий",IF(X636&gt;='04_Настройки'!$B$25,"Средний","Низкий"))))</s:f>
        <s:v/>
      </s:c>
      <s:c r="Z636" s="80">
        <s:f t="shared" si="8"/>
        <s:v>626</s:v>
      </s:c>
      <s:c r="AA636" s="93" t="str">
        <s:f>IF(B636="","",IF(S636&gt;1,"Проверить и объединить дубли",IF(W636&lt;'04_Настройки'!$B$26,"Дополнить исходные данные",IF(AND(M636&lt;&gt;"",M636&lt;=2),"Проверить соответствие запросу и бизнесу",IF(AND(G636&lt;&gt;"",G636&lt;=IF(J636="",'04_Настройки'!$B$14,J636)),"Удерживать позицию и обновлять контент",IF(Y636="Высокий",IF(O636="","Создать или назначить посадочную страницу","Оптимизировать страницу и усилить содержание"),IF(Y636="Средний","Включить в контент-план","Наблюдать или отложить")))))))</s:f>
        <s:v/>
      </s:c>
    </s:row>
    <s:row r="637" ht="22.5" customHeight="1">
      <s:c r="A637" s="70" t="str">
        <s:f t="shared" si="1"/>
        <s:v/>
      </s:c>
      <s:c r="B637" s="71"/>
      <s:c r="C637" s="71"/>
      <s:c r="D637" s="71"/>
      <s:c r="E637" s="95"/>
      <s:c r="F637" s="77" t="str">
        <s:f>IF(ISBLANK(E637),"",IF(E637&gt;='04_Настройки'!$B$11,"ВЧ",IF(E637&gt;='04_Настройки'!$B$12,"СЧ","НЧ")))</s:f>
      </s:c>
      <s:c r="G637" s="78"/>
      <s:c r="H637" s="78"/>
      <s:c r="I637" s="80" t="str">
        <s:f t="shared" si="2"/>
        <s:v/>
      </s:c>
      <s:c r="J637" s="78"/>
      <s:c r="K637" s="81"/>
      <s:c r="L637" s="78"/>
      <s:c r="M637" s="78"/>
      <s:c r="N637" s="78"/>
      <s:c r="O637" s="83"/>
      <s:c r="P637" s="84"/>
      <s:c r="Q637" s="84"/>
      <s:c r="R637" s="77" t="str">
        <s:f t="shared" si="3"/>
        <s:v/>
      </s:c>
      <s:c r="S637" s="85" t="str">
        <s:f t="shared" si="4"/>
        <s:v/>
      </s:c>
      <s:c r="T637" s="85" t="str">
        <s:f t="shared" si="5"/>
        <s:v/>
      </s:c>
      <s:c r="U637" s="85" t="str">
        <s:f>IF(OR(B637="",G637=""),"",ROUND(MAX(0,MIN(100,(G637-IF(J637="",'04_Настройки'!$B$14,J637))/(100-IF(J637="",'04_Настройки'!$B$14,J637))*100)),1))</s:f>
        <s:v/>
      </s:c>
      <s:c r="V637" s="85" t="str">
        <s:f t="shared" si="6"/>
        <s:v/>
      </s:c>
      <s:c r="W637" s="88" t="str">
        <s:f t="shared" si="7"/>
        <s:v/>
      </s:c>
      <s:c r="X637" s="85" t="str">
        <s:f>IF(B637="","",IF(W637&lt;'04_Настройки'!$B$26,"",ROUND((IF(ISBLANK(T637),0,T637*'04_Настройки'!$B$16)+IF(ISBLANK(U637),0,U637*'04_Настройки'!$B$17)+IF(ISBLANK(V637),0,V637*'04_Настройки'!$B$18)+IF(ISBLANK(M637),0,M637/5*100*'04_Настройки'!$B$19)+IF(ISBLANK(N637),0,N637/5*100*'04_Настройки'!$B$20))/(IF(ISBLANK(T637),0,'04_Настройки'!$B$16)+IF(ISBLANK(U637),0,'04_Настройки'!$B$17)+IF(ISBLANK(V637),0,'04_Настройки'!$B$18)+IF(ISBLANK(M637),0,'04_Настройки'!$B$19)+IF(ISBLANK(N637),0,'04_Настройки'!$B$20)),1)))</s:f>
        <s:v/>
      </s:c>
      <s:c r="Y637" s="77" t="str">
        <s:f>IF(B637="","",IF(ISBLANK(X637),"Недостаточно данных",IF(X637&gt;='04_Настройки'!$B$24,"Высокий",IF(X637&gt;='04_Настройки'!$B$25,"Средний","Низкий"))))</s:f>
        <s:v/>
      </s:c>
      <s:c r="Z637" s="80">
        <s:f t="shared" si="8"/>
        <s:v>627</s:v>
      </s:c>
      <s:c r="AA637" s="93" t="str">
        <s:f>IF(B637="","",IF(S637&gt;1,"Проверить и объединить дубли",IF(W637&lt;'04_Настройки'!$B$26,"Дополнить исходные данные",IF(AND(M637&lt;&gt;"",M637&lt;=2),"Проверить соответствие запросу и бизнесу",IF(AND(G637&lt;&gt;"",G637&lt;=IF(J637="",'04_Настройки'!$B$14,J637)),"Удерживать позицию и обновлять контент",IF(Y637="Высокий",IF(O637="","Создать или назначить посадочную страницу","Оптимизировать страницу и усилить содержание"),IF(Y637="Средний","Включить в контент-план","Наблюдать или отложить")))))))</s:f>
        <s:v/>
      </s:c>
    </s:row>
    <s:row r="638" ht="22.5" customHeight="1">
      <s:c r="A638" s="70" t="str">
        <s:f t="shared" si="1"/>
        <s:v/>
      </s:c>
      <s:c r="B638" s="71"/>
      <s:c r="C638" s="71"/>
      <s:c r="D638" s="71"/>
      <s:c r="E638" s="95"/>
      <s:c r="F638" s="77" t="str">
        <s:f>IF(ISBLANK(E638),"",IF(E638&gt;='04_Настройки'!$B$11,"ВЧ",IF(E638&gt;='04_Настройки'!$B$12,"СЧ","НЧ")))</s:f>
      </s:c>
      <s:c r="G638" s="78"/>
      <s:c r="H638" s="78"/>
      <s:c r="I638" s="80" t="str">
        <s:f t="shared" si="2"/>
        <s:v/>
      </s:c>
      <s:c r="J638" s="78"/>
      <s:c r="K638" s="81"/>
      <s:c r="L638" s="78"/>
      <s:c r="M638" s="78"/>
      <s:c r="N638" s="78"/>
      <s:c r="O638" s="83"/>
      <s:c r="P638" s="84"/>
      <s:c r="Q638" s="84"/>
      <s:c r="R638" s="77" t="str">
        <s:f t="shared" si="3"/>
        <s:v/>
      </s:c>
      <s:c r="S638" s="85" t="str">
        <s:f t="shared" si="4"/>
        <s:v/>
      </s:c>
      <s:c r="T638" s="85" t="str">
        <s:f t="shared" si="5"/>
        <s:v/>
      </s:c>
      <s:c r="U638" s="85" t="str">
        <s:f>IF(OR(B638="",G638=""),"",ROUND(MAX(0,MIN(100,(G638-IF(J638="",'04_Настройки'!$B$14,J638))/(100-IF(J638="",'04_Настройки'!$B$14,J638))*100)),1))</s:f>
        <s:v/>
      </s:c>
      <s:c r="V638" s="85" t="str">
        <s:f t="shared" si="6"/>
        <s:v/>
      </s:c>
      <s:c r="W638" s="88" t="str">
        <s:f t="shared" si="7"/>
        <s:v/>
      </s:c>
      <s:c r="X638" s="85" t="str">
        <s:f>IF(B638="","",IF(W638&lt;'04_Настройки'!$B$26,"",ROUND((IF(ISBLANK(T638),0,T638*'04_Настройки'!$B$16)+IF(ISBLANK(U638),0,U638*'04_Настройки'!$B$17)+IF(ISBLANK(V638),0,V638*'04_Настройки'!$B$18)+IF(ISBLANK(M638),0,M638/5*100*'04_Настройки'!$B$19)+IF(ISBLANK(N638),0,N638/5*100*'04_Настройки'!$B$20))/(IF(ISBLANK(T638),0,'04_Настройки'!$B$16)+IF(ISBLANK(U638),0,'04_Настройки'!$B$17)+IF(ISBLANK(V638),0,'04_Настройки'!$B$18)+IF(ISBLANK(M638),0,'04_Настройки'!$B$19)+IF(ISBLANK(N638),0,'04_Настройки'!$B$20)),1)))</s:f>
        <s:v/>
      </s:c>
      <s:c r="Y638" s="77" t="str">
        <s:f>IF(B638="","",IF(ISBLANK(X638),"Недостаточно данных",IF(X638&gt;='04_Настройки'!$B$24,"Высокий",IF(X638&gt;='04_Настройки'!$B$25,"Средний","Низкий"))))</s:f>
        <s:v/>
      </s:c>
      <s:c r="Z638" s="80">
        <s:f t="shared" si="8"/>
        <s:v>628</s:v>
      </s:c>
      <s:c r="AA638" s="93" t="str">
        <s:f>IF(B638="","",IF(S638&gt;1,"Проверить и объединить дубли",IF(W638&lt;'04_Настройки'!$B$26,"Дополнить исходные данные",IF(AND(M638&lt;&gt;"",M638&lt;=2),"Проверить соответствие запросу и бизнесу",IF(AND(G638&lt;&gt;"",G638&lt;=IF(J638="",'04_Настройки'!$B$14,J638)),"Удерживать позицию и обновлять контент",IF(Y638="Высокий",IF(O638="","Создать или назначить посадочную страницу","Оптимизировать страницу и усилить содержание"),IF(Y638="Средний","Включить в контент-план","Наблюдать или отложить")))))))</s:f>
        <s:v/>
      </s:c>
    </s:row>
    <s:row r="639" ht="22.5" customHeight="1">
      <s:c r="A639" s="70" t="str">
        <s:f t="shared" si="1"/>
        <s:v/>
      </s:c>
      <s:c r="B639" s="71"/>
      <s:c r="C639" s="71"/>
      <s:c r="D639" s="71"/>
      <s:c r="E639" s="95"/>
      <s:c r="F639" s="77" t="str">
        <s:f>IF(ISBLANK(E639),"",IF(E639&gt;='04_Настройки'!$B$11,"ВЧ",IF(E639&gt;='04_Настройки'!$B$12,"СЧ","НЧ")))</s:f>
      </s:c>
      <s:c r="G639" s="78"/>
      <s:c r="H639" s="78"/>
      <s:c r="I639" s="80" t="str">
        <s:f t="shared" si="2"/>
        <s:v/>
      </s:c>
      <s:c r="J639" s="78"/>
      <s:c r="K639" s="81"/>
      <s:c r="L639" s="78"/>
      <s:c r="M639" s="78"/>
      <s:c r="N639" s="78"/>
      <s:c r="O639" s="83"/>
      <s:c r="P639" s="84"/>
      <s:c r="Q639" s="84"/>
      <s:c r="R639" s="77" t="str">
        <s:f t="shared" si="3"/>
        <s:v/>
      </s:c>
      <s:c r="S639" s="85" t="str">
        <s:f t="shared" si="4"/>
        <s:v/>
      </s:c>
      <s:c r="T639" s="85" t="str">
        <s:f t="shared" si="5"/>
        <s:v/>
      </s:c>
      <s:c r="U639" s="85" t="str">
        <s:f>IF(OR(B639="",G639=""),"",ROUND(MAX(0,MIN(100,(G639-IF(J639="",'04_Настройки'!$B$14,J639))/(100-IF(J639="",'04_Настройки'!$B$14,J639))*100)),1))</s:f>
        <s:v/>
      </s:c>
      <s:c r="V639" s="85" t="str">
        <s:f t="shared" si="6"/>
        <s:v/>
      </s:c>
      <s:c r="W639" s="88" t="str">
        <s:f t="shared" si="7"/>
        <s:v/>
      </s:c>
      <s:c r="X639" s="85" t="str">
        <s:f>IF(B639="","",IF(W639&lt;'04_Настройки'!$B$26,"",ROUND((IF(ISBLANK(T639),0,T639*'04_Настройки'!$B$16)+IF(ISBLANK(U639),0,U639*'04_Настройки'!$B$17)+IF(ISBLANK(V639),0,V639*'04_Настройки'!$B$18)+IF(ISBLANK(M639),0,M639/5*100*'04_Настройки'!$B$19)+IF(ISBLANK(N639),0,N639/5*100*'04_Настройки'!$B$20))/(IF(ISBLANK(T639),0,'04_Настройки'!$B$16)+IF(ISBLANK(U639),0,'04_Настройки'!$B$17)+IF(ISBLANK(V639),0,'04_Настройки'!$B$18)+IF(ISBLANK(M639),0,'04_Настройки'!$B$19)+IF(ISBLANK(N639),0,'04_Настройки'!$B$20)),1)))</s:f>
        <s:v/>
      </s:c>
      <s:c r="Y639" s="77" t="str">
        <s:f>IF(B639="","",IF(ISBLANK(X639),"Недостаточно данных",IF(X639&gt;='04_Настройки'!$B$24,"Высокий",IF(X639&gt;='04_Настройки'!$B$25,"Средний","Низкий"))))</s:f>
        <s:v/>
      </s:c>
      <s:c r="Z639" s="80">
        <s:f t="shared" si="8"/>
        <s:v>629</s:v>
      </s:c>
      <s:c r="AA639" s="93" t="str">
        <s:f>IF(B639="","",IF(S639&gt;1,"Проверить и объединить дубли",IF(W639&lt;'04_Настройки'!$B$26,"Дополнить исходные данные",IF(AND(M639&lt;&gt;"",M639&lt;=2),"Проверить соответствие запросу и бизнесу",IF(AND(G639&lt;&gt;"",G639&lt;=IF(J639="",'04_Настройки'!$B$14,J639)),"Удерживать позицию и обновлять контент",IF(Y639="Высокий",IF(O639="","Создать или назначить посадочную страницу","Оптимизировать страницу и усилить содержание"),IF(Y639="Средний","Включить в контент-план","Наблюдать или отложить")))))))</s:f>
        <s:v/>
      </s:c>
    </s:row>
    <s:row r="640" ht="22.5" customHeight="1">
      <s:c r="A640" s="70" t="str">
        <s:f t="shared" si="1"/>
        <s:v/>
      </s:c>
      <s:c r="B640" s="71"/>
      <s:c r="C640" s="71"/>
      <s:c r="D640" s="71"/>
      <s:c r="E640" s="95"/>
      <s:c r="F640" s="77" t="str">
        <s:f>IF(ISBLANK(E640),"",IF(E640&gt;='04_Настройки'!$B$11,"ВЧ",IF(E640&gt;='04_Настройки'!$B$12,"СЧ","НЧ")))</s:f>
      </s:c>
      <s:c r="G640" s="78"/>
      <s:c r="H640" s="78"/>
      <s:c r="I640" s="80" t="str">
        <s:f t="shared" si="2"/>
        <s:v/>
      </s:c>
      <s:c r="J640" s="78"/>
      <s:c r="K640" s="81"/>
      <s:c r="L640" s="78"/>
      <s:c r="M640" s="78"/>
      <s:c r="N640" s="78"/>
      <s:c r="O640" s="83"/>
      <s:c r="P640" s="84"/>
      <s:c r="Q640" s="84"/>
      <s:c r="R640" s="77" t="str">
        <s:f t="shared" si="3"/>
        <s:v/>
      </s:c>
      <s:c r="S640" s="85" t="str">
        <s:f t="shared" si="4"/>
        <s:v/>
      </s:c>
      <s:c r="T640" s="85" t="str">
        <s:f t="shared" si="5"/>
        <s:v/>
      </s:c>
      <s:c r="U640" s="85" t="str">
        <s:f>IF(OR(B640="",G640=""),"",ROUND(MAX(0,MIN(100,(G640-IF(J640="",'04_Настройки'!$B$14,J640))/(100-IF(J640="",'04_Настройки'!$B$14,J640))*100)),1))</s:f>
        <s:v/>
      </s:c>
      <s:c r="V640" s="85" t="str">
        <s:f t="shared" si="6"/>
        <s:v/>
      </s:c>
      <s:c r="W640" s="88" t="str">
        <s:f t="shared" si="7"/>
        <s:v/>
      </s:c>
      <s:c r="X640" s="85" t="str">
        <s:f>IF(B640="","",IF(W640&lt;'04_Настройки'!$B$26,"",ROUND((IF(ISBLANK(T640),0,T640*'04_Настройки'!$B$16)+IF(ISBLANK(U640),0,U640*'04_Настройки'!$B$17)+IF(ISBLANK(V640),0,V640*'04_Настройки'!$B$18)+IF(ISBLANK(M640),0,M640/5*100*'04_Настройки'!$B$19)+IF(ISBLANK(N640),0,N640/5*100*'04_Настройки'!$B$20))/(IF(ISBLANK(T640),0,'04_Настройки'!$B$16)+IF(ISBLANK(U640),0,'04_Настройки'!$B$17)+IF(ISBLANK(V640),0,'04_Настройки'!$B$18)+IF(ISBLANK(M640),0,'04_Настройки'!$B$19)+IF(ISBLANK(N640),0,'04_Настройки'!$B$20)),1)))</s:f>
        <s:v/>
      </s:c>
      <s:c r="Y640" s="77" t="str">
        <s:f>IF(B640="","",IF(ISBLANK(X640),"Недостаточно данных",IF(X640&gt;='04_Настройки'!$B$24,"Высокий",IF(X640&gt;='04_Настройки'!$B$25,"Средний","Низкий"))))</s:f>
        <s:v/>
      </s:c>
      <s:c r="Z640" s="80">
        <s:f t="shared" si="8"/>
        <s:v>630</s:v>
      </s:c>
      <s:c r="AA640" s="93" t="str">
        <s:f>IF(B640="","",IF(S640&gt;1,"Проверить и объединить дубли",IF(W640&lt;'04_Настройки'!$B$26,"Дополнить исходные данные",IF(AND(M640&lt;&gt;"",M640&lt;=2),"Проверить соответствие запросу и бизнесу",IF(AND(G640&lt;&gt;"",G640&lt;=IF(J640="",'04_Настройки'!$B$14,J640)),"Удерживать позицию и обновлять контент",IF(Y640="Высокий",IF(O640="","Создать или назначить посадочную страницу","Оптимизировать страницу и усилить содержание"),IF(Y640="Средний","Включить в контент-план","Наблюдать или отложить")))))))</s:f>
        <s:v/>
      </s:c>
    </s:row>
    <s:row r="641" ht="22.5" customHeight="1">
      <s:c r="A641" s="70" t="str">
        <s:f t="shared" si="1"/>
        <s:v/>
      </s:c>
      <s:c r="B641" s="71"/>
      <s:c r="C641" s="71"/>
      <s:c r="D641" s="71"/>
      <s:c r="E641" s="95"/>
      <s:c r="F641" s="77" t="str">
        <s:f>IF(ISBLANK(E641),"",IF(E641&gt;='04_Настройки'!$B$11,"ВЧ",IF(E641&gt;='04_Настройки'!$B$12,"СЧ","НЧ")))</s:f>
      </s:c>
      <s:c r="G641" s="78"/>
      <s:c r="H641" s="78"/>
      <s:c r="I641" s="80" t="str">
        <s:f t="shared" si="2"/>
        <s:v/>
      </s:c>
      <s:c r="J641" s="78"/>
      <s:c r="K641" s="81"/>
      <s:c r="L641" s="78"/>
      <s:c r="M641" s="78"/>
      <s:c r="N641" s="78"/>
      <s:c r="O641" s="83"/>
      <s:c r="P641" s="84"/>
      <s:c r="Q641" s="84"/>
      <s:c r="R641" s="77" t="str">
        <s:f t="shared" si="3"/>
        <s:v/>
      </s:c>
      <s:c r="S641" s="85" t="str">
        <s:f t="shared" si="4"/>
        <s:v/>
      </s:c>
      <s:c r="T641" s="85" t="str">
        <s:f t="shared" si="5"/>
        <s:v/>
      </s:c>
      <s:c r="U641" s="85" t="str">
        <s:f>IF(OR(B641="",G641=""),"",ROUND(MAX(0,MIN(100,(G641-IF(J641="",'04_Настройки'!$B$14,J641))/(100-IF(J641="",'04_Настройки'!$B$14,J641))*100)),1))</s:f>
        <s:v/>
      </s:c>
      <s:c r="V641" s="85" t="str">
        <s:f t="shared" si="6"/>
        <s:v/>
      </s:c>
      <s:c r="W641" s="88" t="str">
        <s:f t="shared" si="7"/>
        <s:v/>
      </s:c>
      <s:c r="X641" s="85" t="str">
        <s:f>IF(B641="","",IF(W641&lt;'04_Настройки'!$B$26,"",ROUND((IF(ISBLANK(T641),0,T641*'04_Настройки'!$B$16)+IF(ISBLANK(U641),0,U641*'04_Настройки'!$B$17)+IF(ISBLANK(V641),0,V641*'04_Настройки'!$B$18)+IF(ISBLANK(M641),0,M641/5*100*'04_Настройки'!$B$19)+IF(ISBLANK(N641),0,N641/5*100*'04_Настройки'!$B$20))/(IF(ISBLANK(T641),0,'04_Настройки'!$B$16)+IF(ISBLANK(U641),0,'04_Настройки'!$B$17)+IF(ISBLANK(V641),0,'04_Настройки'!$B$18)+IF(ISBLANK(M641),0,'04_Настройки'!$B$19)+IF(ISBLANK(N641),0,'04_Настройки'!$B$20)),1)))</s:f>
        <s:v/>
      </s:c>
      <s:c r="Y641" s="77" t="str">
        <s:f>IF(B641="","",IF(ISBLANK(X641),"Недостаточно данных",IF(X641&gt;='04_Настройки'!$B$24,"Высокий",IF(X641&gt;='04_Настройки'!$B$25,"Средний","Низкий"))))</s:f>
        <s:v/>
      </s:c>
      <s:c r="Z641" s="80">
        <s:f t="shared" si="8"/>
        <s:v>631</s:v>
      </s:c>
      <s:c r="AA641" s="93" t="str">
        <s:f>IF(B641="","",IF(S641&gt;1,"Проверить и объединить дубли",IF(W641&lt;'04_Настройки'!$B$26,"Дополнить исходные данные",IF(AND(M641&lt;&gt;"",M641&lt;=2),"Проверить соответствие запросу и бизнесу",IF(AND(G641&lt;&gt;"",G641&lt;=IF(J641="",'04_Настройки'!$B$14,J641)),"Удерживать позицию и обновлять контент",IF(Y641="Высокий",IF(O641="","Создать или назначить посадочную страницу","Оптимизировать страницу и усилить содержание"),IF(Y641="Средний","Включить в контент-план","Наблюдать или отложить")))))))</s:f>
        <s:v/>
      </s:c>
    </s:row>
    <s:row r="642" ht="22.5" customHeight="1">
      <s:c r="A642" s="70" t="str">
        <s:f t="shared" si="1"/>
        <s:v/>
      </s:c>
      <s:c r="B642" s="71"/>
      <s:c r="C642" s="71"/>
      <s:c r="D642" s="71"/>
      <s:c r="E642" s="95"/>
      <s:c r="F642" s="77" t="str">
        <s:f>IF(ISBLANK(E642),"",IF(E642&gt;='04_Настройки'!$B$11,"ВЧ",IF(E642&gt;='04_Настройки'!$B$12,"СЧ","НЧ")))</s:f>
      </s:c>
      <s:c r="G642" s="78"/>
      <s:c r="H642" s="78"/>
      <s:c r="I642" s="80" t="str">
        <s:f t="shared" si="2"/>
        <s:v/>
      </s:c>
      <s:c r="J642" s="78"/>
      <s:c r="K642" s="81"/>
      <s:c r="L642" s="78"/>
      <s:c r="M642" s="78"/>
      <s:c r="N642" s="78"/>
      <s:c r="O642" s="83"/>
      <s:c r="P642" s="84"/>
      <s:c r="Q642" s="84"/>
      <s:c r="R642" s="77" t="str">
        <s:f t="shared" si="3"/>
        <s:v/>
      </s:c>
      <s:c r="S642" s="85" t="str">
        <s:f t="shared" si="4"/>
        <s:v/>
      </s:c>
      <s:c r="T642" s="85" t="str">
        <s:f t="shared" si="5"/>
        <s:v/>
      </s:c>
      <s:c r="U642" s="85" t="str">
        <s:f>IF(OR(B642="",G642=""),"",ROUND(MAX(0,MIN(100,(G642-IF(J642="",'04_Настройки'!$B$14,J642))/(100-IF(J642="",'04_Настройки'!$B$14,J642))*100)),1))</s:f>
        <s:v/>
      </s:c>
      <s:c r="V642" s="85" t="str">
        <s:f t="shared" si="6"/>
        <s:v/>
      </s:c>
      <s:c r="W642" s="88" t="str">
        <s:f t="shared" si="7"/>
        <s:v/>
      </s:c>
      <s:c r="X642" s="85" t="str">
        <s:f>IF(B642="","",IF(W642&lt;'04_Настройки'!$B$26,"",ROUND((IF(ISBLANK(T642),0,T642*'04_Настройки'!$B$16)+IF(ISBLANK(U642),0,U642*'04_Настройки'!$B$17)+IF(ISBLANK(V642),0,V642*'04_Настройки'!$B$18)+IF(ISBLANK(M642),0,M642/5*100*'04_Настройки'!$B$19)+IF(ISBLANK(N642),0,N642/5*100*'04_Настройки'!$B$20))/(IF(ISBLANK(T642),0,'04_Настройки'!$B$16)+IF(ISBLANK(U642),0,'04_Настройки'!$B$17)+IF(ISBLANK(V642),0,'04_Настройки'!$B$18)+IF(ISBLANK(M642),0,'04_Настройки'!$B$19)+IF(ISBLANK(N642),0,'04_Настройки'!$B$20)),1)))</s:f>
        <s:v/>
      </s:c>
      <s:c r="Y642" s="77" t="str">
        <s:f>IF(B642="","",IF(ISBLANK(X642),"Недостаточно данных",IF(X642&gt;='04_Настройки'!$B$24,"Высокий",IF(X642&gt;='04_Настройки'!$B$25,"Средний","Низкий"))))</s:f>
        <s:v/>
      </s:c>
      <s:c r="Z642" s="80">
        <s:f t="shared" si="8"/>
        <s:v>632</s:v>
      </s:c>
      <s:c r="AA642" s="93" t="str">
        <s:f>IF(B642="","",IF(S642&gt;1,"Проверить и объединить дубли",IF(W642&lt;'04_Настройки'!$B$26,"Дополнить исходные данные",IF(AND(M642&lt;&gt;"",M642&lt;=2),"Проверить соответствие запросу и бизнесу",IF(AND(G642&lt;&gt;"",G642&lt;=IF(J642="",'04_Настройки'!$B$14,J642)),"Удерживать позицию и обновлять контент",IF(Y642="Высокий",IF(O642="","Создать или назначить посадочную страницу","Оптимизировать страницу и усилить содержание"),IF(Y642="Средний","Включить в контент-план","Наблюдать или отложить")))))))</s:f>
        <s:v/>
      </s:c>
    </s:row>
    <s:row r="643" ht="22.5" customHeight="1">
      <s:c r="A643" s="70" t="str">
        <s:f t="shared" si="1"/>
        <s:v/>
      </s:c>
      <s:c r="B643" s="71"/>
      <s:c r="C643" s="71"/>
      <s:c r="D643" s="71"/>
      <s:c r="E643" s="95"/>
      <s:c r="F643" s="77" t="str">
        <s:f>IF(ISBLANK(E643),"",IF(E643&gt;='04_Настройки'!$B$11,"ВЧ",IF(E643&gt;='04_Настройки'!$B$12,"СЧ","НЧ")))</s:f>
      </s:c>
      <s:c r="G643" s="78"/>
      <s:c r="H643" s="78"/>
      <s:c r="I643" s="80" t="str">
        <s:f t="shared" si="2"/>
        <s:v/>
      </s:c>
      <s:c r="J643" s="78"/>
      <s:c r="K643" s="81"/>
      <s:c r="L643" s="78"/>
      <s:c r="M643" s="78"/>
      <s:c r="N643" s="78"/>
      <s:c r="O643" s="83"/>
      <s:c r="P643" s="84"/>
      <s:c r="Q643" s="84"/>
      <s:c r="R643" s="77" t="str">
        <s:f t="shared" si="3"/>
        <s:v/>
      </s:c>
      <s:c r="S643" s="85" t="str">
        <s:f t="shared" si="4"/>
        <s:v/>
      </s:c>
      <s:c r="T643" s="85" t="str">
        <s:f t="shared" si="5"/>
        <s:v/>
      </s:c>
      <s:c r="U643" s="85" t="str">
        <s:f>IF(OR(B643="",G643=""),"",ROUND(MAX(0,MIN(100,(G643-IF(J643="",'04_Настройки'!$B$14,J643))/(100-IF(J643="",'04_Настройки'!$B$14,J643))*100)),1))</s:f>
        <s:v/>
      </s:c>
      <s:c r="V643" s="85" t="str">
        <s:f t="shared" si="6"/>
        <s:v/>
      </s:c>
      <s:c r="W643" s="88" t="str">
        <s:f t="shared" si="7"/>
        <s:v/>
      </s:c>
      <s:c r="X643" s="85" t="str">
        <s:f>IF(B643="","",IF(W643&lt;'04_Настройки'!$B$26,"",ROUND((IF(ISBLANK(T643),0,T643*'04_Настройки'!$B$16)+IF(ISBLANK(U643),0,U643*'04_Настройки'!$B$17)+IF(ISBLANK(V643),0,V643*'04_Настройки'!$B$18)+IF(ISBLANK(M643),0,M643/5*100*'04_Настройки'!$B$19)+IF(ISBLANK(N643),0,N643/5*100*'04_Настройки'!$B$20))/(IF(ISBLANK(T643),0,'04_Настройки'!$B$16)+IF(ISBLANK(U643),0,'04_Настройки'!$B$17)+IF(ISBLANK(V643),0,'04_Настройки'!$B$18)+IF(ISBLANK(M643),0,'04_Настройки'!$B$19)+IF(ISBLANK(N643),0,'04_Настройки'!$B$20)),1)))</s:f>
        <s:v/>
      </s:c>
      <s:c r="Y643" s="77" t="str">
        <s:f>IF(B643="","",IF(ISBLANK(X643),"Недостаточно данных",IF(X643&gt;='04_Настройки'!$B$24,"Высокий",IF(X643&gt;='04_Настройки'!$B$25,"Средний","Низкий"))))</s:f>
        <s:v/>
      </s:c>
      <s:c r="Z643" s="80">
        <s:f t="shared" si="8"/>
        <s:v>633</s:v>
      </s:c>
      <s:c r="AA643" s="93" t="str">
        <s:f>IF(B643="","",IF(S643&gt;1,"Проверить и объединить дубли",IF(W643&lt;'04_Настройки'!$B$26,"Дополнить исходные данные",IF(AND(M643&lt;&gt;"",M643&lt;=2),"Проверить соответствие запросу и бизнесу",IF(AND(G643&lt;&gt;"",G643&lt;=IF(J643="",'04_Настройки'!$B$14,J643)),"Удерживать позицию и обновлять контент",IF(Y643="Высокий",IF(O643="","Создать или назначить посадочную страницу","Оптимизировать страницу и усилить содержание"),IF(Y643="Средний","Включить в контент-план","Наблюдать или отложить")))))))</s:f>
        <s:v/>
      </s:c>
    </s:row>
    <s:row r="644" ht="22.5" customHeight="1">
      <s:c r="A644" s="70" t="str">
        <s:f t="shared" si="1"/>
        <s:v/>
      </s:c>
      <s:c r="B644" s="71"/>
      <s:c r="C644" s="71"/>
      <s:c r="D644" s="71"/>
      <s:c r="E644" s="95"/>
      <s:c r="F644" s="77" t="str">
        <s:f>IF(ISBLANK(E644),"",IF(E644&gt;='04_Настройки'!$B$11,"ВЧ",IF(E644&gt;='04_Настройки'!$B$12,"СЧ","НЧ")))</s:f>
      </s:c>
      <s:c r="G644" s="78"/>
      <s:c r="H644" s="78"/>
      <s:c r="I644" s="80" t="str">
        <s:f t="shared" si="2"/>
        <s:v/>
      </s:c>
      <s:c r="J644" s="78"/>
      <s:c r="K644" s="81"/>
      <s:c r="L644" s="78"/>
      <s:c r="M644" s="78"/>
      <s:c r="N644" s="78"/>
      <s:c r="O644" s="83"/>
      <s:c r="P644" s="84"/>
      <s:c r="Q644" s="84"/>
      <s:c r="R644" s="77" t="str">
        <s:f t="shared" si="3"/>
        <s:v/>
      </s:c>
      <s:c r="S644" s="85" t="str">
        <s:f t="shared" si="4"/>
        <s:v/>
      </s:c>
      <s:c r="T644" s="85" t="str">
        <s:f t="shared" si="5"/>
        <s:v/>
      </s:c>
      <s:c r="U644" s="85" t="str">
        <s:f>IF(OR(B644="",G644=""),"",ROUND(MAX(0,MIN(100,(G644-IF(J644="",'04_Настройки'!$B$14,J644))/(100-IF(J644="",'04_Настройки'!$B$14,J644))*100)),1))</s:f>
        <s:v/>
      </s:c>
      <s:c r="V644" s="85" t="str">
        <s:f t="shared" si="6"/>
        <s:v/>
      </s:c>
      <s:c r="W644" s="88" t="str">
        <s:f t="shared" si="7"/>
        <s:v/>
      </s:c>
      <s:c r="X644" s="85" t="str">
        <s:f>IF(B644="","",IF(W644&lt;'04_Настройки'!$B$26,"",ROUND((IF(ISBLANK(T644),0,T644*'04_Настройки'!$B$16)+IF(ISBLANK(U644),0,U644*'04_Настройки'!$B$17)+IF(ISBLANK(V644),0,V644*'04_Настройки'!$B$18)+IF(ISBLANK(M644),0,M644/5*100*'04_Настройки'!$B$19)+IF(ISBLANK(N644),0,N644/5*100*'04_Настройки'!$B$20))/(IF(ISBLANK(T644),0,'04_Настройки'!$B$16)+IF(ISBLANK(U644),0,'04_Настройки'!$B$17)+IF(ISBLANK(V644),0,'04_Настройки'!$B$18)+IF(ISBLANK(M644),0,'04_Настройки'!$B$19)+IF(ISBLANK(N644),0,'04_Настройки'!$B$20)),1)))</s:f>
        <s:v/>
      </s:c>
      <s:c r="Y644" s="77" t="str">
        <s:f>IF(B644="","",IF(ISBLANK(X644),"Недостаточно данных",IF(X644&gt;='04_Настройки'!$B$24,"Высокий",IF(X644&gt;='04_Настройки'!$B$25,"Средний","Низкий"))))</s:f>
        <s:v/>
      </s:c>
      <s:c r="Z644" s="80">
        <s:f t="shared" si="8"/>
        <s:v>634</s:v>
      </s:c>
      <s:c r="AA644" s="93" t="str">
        <s:f>IF(B644="","",IF(S644&gt;1,"Проверить и объединить дубли",IF(W644&lt;'04_Настройки'!$B$26,"Дополнить исходные данные",IF(AND(M644&lt;&gt;"",M644&lt;=2),"Проверить соответствие запросу и бизнесу",IF(AND(G644&lt;&gt;"",G644&lt;=IF(J644="",'04_Настройки'!$B$14,J644)),"Удерживать позицию и обновлять контент",IF(Y644="Высокий",IF(O644="","Создать или назначить посадочную страницу","Оптимизировать страницу и усилить содержание"),IF(Y644="Средний","Включить в контент-план","Наблюдать или отложить")))))))</s:f>
        <s:v/>
      </s:c>
    </s:row>
    <s:row r="645" ht="22.5" customHeight="1">
      <s:c r="A645" s="70" t="str">
        <s:f t="shared" si="1"/>
        <s:v/>
      </s:c>
      <s:c r="B645" s="71"/>
      <s:c r="C645" s="71"/>
      <s:c r="D645" s="71"/>
      <s:c r="E645" s="95"/>
      <s:c r="F645" s="77" t="str">
        <s:f>IF(ISBLANK(E645),"",IF(E645&gt;='04_Настройки'!$B$11,"ВЧ",IF(E645&gt;='04_Настройки'!$B$12,"СЧ","НЧ")))</s:f>
      </s:c>
      <s:c r="G645" s="78"/>
      <s:c r="H645" s="78"/>
      <s:c r="I645" s="80" t="str">
        <s:f t="shared" si="2"/>
        <s:v/>
      </s:c>
      <s:c r="J645" s="78"/>
      <s:c r="K645" s="81"/>
      <s:c r="L645" s="78"/>
      <s:c r="M645" s="78"/>
      <s:c r="N645" s="78"/>
      <s:c r="O645" s="83"/>
      <s:c r="P645" s="84"/>
      <s:c r="Q645" s="84"/>
      <s:c r="R645" s="77" t="str">
        <s:f t="shared" si="3"/>
        <s:v/>
      </s:c>
      <s:c r="S645" s="85" t="str">
        <s:f t="shared" si="4"/>
        <s:v/>
      </s:c>
      <s:c r="T645" s="85" t="str">
        <s:f t="shared" si="5"/>
        <s:v/>
      </s:c>
      <s:c r="U645" s="85" t="str">
        <s:f>IF(OR(B645="",G645=""),"",ROUND(MAX(0,MIN(100,(G645-IF(J645="",'04_Настройки'!$B$14,J645))/(100-IF(J645="",'04_Настройки'!$B$14,J645))*100)),1))</s:f>
        <s:v/>
      </s:c>
      <s:c r="V645" s="85" t="str">
        <s:f t="shared" si="6"/>
        <s:v/>
      </s:c>
      <s:c r="W645" s="88" t="str">
        <s:f t="shared" si="7"/>
        <s:v/>
      </s:c>
      <s:c r="X645" s="85" t="str">
        <s:f>IF(B645="","",IF(W645&lt;'04_Настройки'!$B$26,"",ROUND((IF(ISBLANK(T645),0,T645*'04_Настройки'!$B$16)+IF(ISBLANK(U645),0,U645*'04_Настройки'!$B$17)+IF(ISBLANK(V645),0,V645*'04_Настройки'!$B$18)+IF(ISBLANK(M645),0,M645/5*100*'04_Настройки'!$B$19)+IF(ISBLANK(N645),0,N645/5*100*'04_Настройки'!$B$20))/(IF(ISBLANK(T645),0,'04_Настройки'!$B$16)+IF(ISBLANK(U645),0,'04_Настройки'!$B$17)+IF(ISBLANK(V645),0,'04_Настройки'!$B$18)+IF(ISBLANK(M645),0,'04_Настройки'!$B$19)+IF(ISBLANK(N645),0,'04_Настройки'!$B$20)),1)))</s:f>
        <s:v/>
      </s:c>
      <s:c r="Y645" s="77" t="str">
        <s:f>IF(B645="","",IF(ISBLANK(X645),"Недостаточно данных",IF(X645&gt;='04_Настройки'!$B$24,"Высокий",IF(X645&gt;='04_Настройки'!$B$25,"Средний","Низкий"))))</s:f>
        <s:v/>
      </s:c>
      <s:c r="Z645" s="80">
        <s:f t="shared" si="8"/>
        <s:v>635</s:v>
      </s:c>
      <s:c r="AA645" s="93" t="str">
        <s:f>IF(B645="","",IF(S645&gt;1,"Проверить и объединить дубли",IF(W645&lt;'04_Настройки'!$B$26,"Дополнить исходные данные",IF(AND(M645&lt;&gt;"",M645&lt;=2),"Проверить соответствие запросу и бизнесу",IF(AND(G645&lt;&gt;"",G645&lt;=IF(J645="",'04_Настройки'!$B$14,J645)),"Удерживать позицию и обновлять контент",IF(Y645="Высокий",IF(O645="","Создать или назначить посадочную страницу","Оптимизировать страницу и усилить содержание"),IF(Y645="Средний","Включить в контент-план","Наблюдать или отложить")))))))</s:f>
        <s:v/>
      </s:c>
    </s:row>
    <s:row r="646" ht="22.5" customHeight="1">
      <s:c r="A646" s="70" t="str">
        <s:f t="shared" si="1"/>
        <s:v/>
      </s:c>
      <s:c r="B646" s="71"/>
      <s:c r="C646" s="71"/>
      <s:c r="D646" s="71"/>
      <s:c r="E646" s="95"/>
      <s:c r="F646" s="77" t="str">
        <s:f>IF(ISBLANK(E646),"",IF(E646&gt;='04_Настройки'!$B$11,"ВЧ",IF(E646&gt;='04_Настройки'!$B$12,"СЧ","НЧ")))</s:f>
      </s:c>
      <s:c r="G646" s="78"/>
      <s:c r="H646" s="78"/>
      <s:c r="I646" s="80" t="str">
        <s:f t="shared" si="2"/>
        <s:v/>
      </s:c>
      <s:c r="J646" s="78"/>
      <s:c r="K646" s="81"/>
      <s:c r="L646" s="78"/>
      <s:c r="M646" s="78"/>
      <s:c r="N646" s="78"/>
      <s:c r="O646" s="83"/>
      <s:c r="P646" s="84"/>
      <s:c r="Q646" s="84"/>
      <s:c r="R646" s="77" t="str">
        <s:f t="shared" si="3"/>
        <s:v/>
      </s:c>
      <s:c r="S646" s="85" t="str">
        <s:f t="shared" si="4"/>
        <s:v/>
      </s:c>
      <s:c r="T646" s="85" t="str">
        <s:f t="shared" si="5"/>
        <s:v/>
      </s:c>
      <s:c r="U646" s="85" t="str">
        <s:f>IF(OR(B646="",G646=""),"",ROUND(MAX(0,MIN(100,(G646-IF(J646="",'04_Настройки'!$B$14,J646))/(100-IF(J646="",'04_Настройки'!$B$14,J646))*100)),1))</s:f>
        <s:v/>
      </s:c>
      <s:c r="V646" s="85" t="str">
        <s:f t="shared" si="6"/>
        <s:v/>
      </s:c>
      <s:c r="W646" s="88" t="str">
        <s:f t="shared" si="7"/>
        <s:v/>
      </s:c>
      <s:c r="X646" s="85" t="str">
        <s:f>IF(B646="","",IF(W646&lt;'04_Настройки'!$B$26,"",ROUND((IF(ISBLANK(T646),0,T646*'04_Настройки'!$B$16)+IF(ISBLANK(U646),0,U646*'04_Настройки'!$B$17)+IF(ISBLANK(V646),0,V646*'04_Настройки'!$B$18)+IF(ISBLANK(M646),0,M646/5*100*'04_Настройки'!$B$19)+IF(ISBLANK(N646),0,N646/5*100*'04_Настройки'!$B$20))/(IF(ISBLANK(T646),0,'04_Настройки'!$B$16)+IF(ISBLANK(U646),0,'04_Настройки'!$B$17)+IF(ISBLANK(V646),0,'04_Настройки'!$B$18)+IF(ISBLANK(M646),0,'04_Настройки'!$B$19)+IF(ISBLANK(N646),0,'04_Настройки'!$B$20)),1)))</s:f>
        <s:v/>
      </s:c>
      <s:c r="Y646" s="77" t="str">
        <s:f>IF(B646="","",IF(ISBLANK(X646),"Недостаточно данных",IF(X646&gt;='04_Настройки'!$B$24,"Высокий",IF(X646&gt;='04_Настройки'!$B$25,"Средний","Низкий"))))</s:f>
        <s:v/>
      </s:c>
      <s:c r="Z646" s="80">
        <s:f t="shared" si="8"/>
        <s:v>636</s:v>
      </s:c>
      <s:c r="AA646" s="93" t="str">
        <s:f>IF(B646="","",IF(S646&gt;1,"Проверить и объединить дубли",IF(W646&lt;'04_Настройки'!$B$26,"Дополнить исходные данные",IF(AND(M646&lt;&gt;"",M646&lt;=2),"Проверить соответствие запросу и бизнесу",IF(AND(G646&lt;&gt;"",G646&lt;=IF(J646="",'04_Настройки'!$B$14,J646)),"Удерживать позицию и обновлять контент",IF(Y646="Высокий",IF(O646="","Создать или назначить посадочную страницу","Оптимизировать страницу и усилить содержание"),IF(Y646="Средний","Включить в контент-план","Наблюдать или отложить")))))))</s:f>
        <s:v/>
      </s:c>
    </s:row>
    <s:row r="647" ht="22.5" customHeight="1">
      <s:c r="A647" s="70" t="str">
        <s:f t="shared" si="1"/>
        <s:v/>
      </s:c>
      <s:c r="B647" s="71"/>
      <s:c r="C647" s="71"/>
      <s:c r="D647" s="71"/>
      <s:c r="E647" s="95"/>
      <s:c r="F647" s="77" t="str">
        <s:f>IF(ISBLANK(E647),"",IF(E647&gt;='04_Настройки'!$B$11,"ВЧ",IF(E647&gt;='04_Настройки'!$B$12,"СЧ","НЧ")))</s:f>
      </s:c>
      <s:c r="G647" s="78"/>
      <s:c r="H647" s="78"/>
      <s:c r="I647" s="80" t="str">
        <s:f t="shared" si="2"/>
        <s:v/>
      </s:c>
      <s:c r="J647" s="78"/>
      <s:c r="K647" s="81"/>
      <s:c r="L647" s="78"/>
      <s:c r="M647" s="78"/>
      <s:c r="N647" s="78"/>
      <s:c r="O647" s="83"/>
      <s:c r="P647" s="84"/>
      <s:c r="Q647" s="84"/>
      <s:c r="R647" s="77" t="str">
        <s:f t="shared" si="3"/>
        <s:v/>
      </s:c>
      <s:c r="S647" s="85" t="str">
        <s:f t="shared" si="4"/>
        <s:v/>
      </s:c>
      <s:c r="T647" s="85" t="str">
        <s:f t="shared" si="5"/>
        <s:v/>
      </s:c>
      <s:c r="U647" s="85" t="str">
        <s:f>IF(OR(B647="",G647=""),"",ROUND(MAX(0,MIN(100,(G647-IF(J647="",'04_Настройки'!$B$14,J647))/(100-IF(J647="",'04_Настройки'!$B$14,J647))*100)),1))</s:f>
        <s:v/>
      </s:c>
      <s:c r="V647" s="85" t="str">
        <s:f t="shared" si="6"/>
        <s:v/>
      </s:c>
      <s:c r="W647" s="88" t="str">
        <s:f t="shared" si="7"/>
        <s:v/>
      </s:c>
      <s:c r="X647" s="85" t="str">
        <s:f>IF(B647="","",IF(W647&lt;'04_Настройки'!$B$26,"",ROUND((IF(ISBLANK(T647),0,T647*'04_Настройки'!$B$16)+IF(ISBLANK(U647),0,U647*'04_Настройки'!$B$17)+IF(ISBLANK(V647),0,V647*'04_Настройки'!$B$18)+IF(ISBLANK(M647),0,M647/5*100*'04_Настройки'!$B$19)+IF(ISBLANK(N647),0,N647/5*100*'04_Настройки'!$B$20))/(IF(ISBLANK(T647),0,'04_Настройки'!$B$16)+IF(ISBLANK(U647),0,'04_Настройки'!$B$17)+IF(ISBLANK(V647),0,'04_Настройки'!$B$18)+IF(ISBLANK(M647),0,'04_Настройки'!$B$19)+IF(ISBLANK(N647),0,'04_Настройки'!$B$20)),1)))</s:f>
        <s:v/>
      </s:c>
      <s:c r="Y647" s="77" t="str">
        <s:f>IF(B647="","",IF(ISBLANK(X647),"Недостаточно данных",IF(X647&gt;='04_Настройки'!$B$24,"Высокий",IF(X647&gt;='04_Настройки'!$B$25,"Средний","Низкий"))))</s:f>
        <s:v/>
      </s:c>
      <s:c r="Z647" s="80">
        <s:f t="shared" si="8"/>
        <s:v>637</s:v>
      </s:c>
      <s:c r="AA647" s="93" t="str">
        <s:f>IF(B647="","",IF(S647&gt;1,"Проверить и объединить дубли",IF(W647&lt;'04_Настройки'!$B$26,"Дополнить исходные данные",IF(AND(M647&lt;&gt;"",M647&lt;=2),"Проверить соответствие запросу и бизнесу",IF(AND(G647&lt;&gt;"",G647&lt;=IF(J647="",'04_Настройки'!$B$14,J647)),"Удерживать позицию и обновлять контент",IF(Y647="Высокий",IF(O647="","Создать или назначить посадочную страницу","Оптимизировать страницу и усилить содержание"),IF(Y647="Средний","Включить в контент-план","Наблюдать или отложить")))))))</s:f>
        <s:v/>
      </s:c>
    </s:row>
    <s:row r="648" ht="22.5" customHeight="1">
      <s:c r="A648" s="70" t="str">
        <s:f t="shared" si="1"/>
        <s:v/>
      </s:c>
      <s:c r="B648" s="71"/>
      <s:c r="C648" s="71"/>
      <s:c r="D648" s="71"/>
      <s:c r="E648" s="95"/>
      <s:c r="F648" s="77" t="str">
        <s:f>IF(ISBLANK(E648),"",IF(E648&gt;='04_Настройки'!$B$11,"ВЧ",IF(E648&gt;='04_Настройки'!$B$12,"СЧ","НЧ")))</s:f>
      </s:c>
      <s:c r="G648" s="78"/>
      <s:c r="H648" s="78"/>
      <s:c r="I648" s="80" t="str">
        <s:f t="shared" si="2"/>
        <s:v/>
      </s:c>
      <s:c r="J648" s="78"/>
      <s:c r="K648" s="81"/>
      <s:c r="L648" s="78"/>
      <s:c r="M648" s="78"/>
      <s:c r="N648" s="78"/>
      <s:c r="O648" s="83"/>
      <s:c r="P648" s="84"/>
      <s:c r="Q648" s="84"/>
      <s:c r="R648" s="77" t="str">
        <s:f t="shared" si="3"/>
        <s:v/>
      </s:c>
      <s:c r="S648" s="85" t="str">
        <s:f t="shared" si="4"/>
        <s:v/>
      </s:c>
      <s:c r="T648" s="85" t="str">
        <s:f t="shared" si="5"/>
        <s:v/>
      </s:c>
      <s:c r="U648" s="85" t="str">
        <s:f>IF(OR(B648="",G648=""),"",ROUND(MAX(0,MIN(100,(G648-IF(J648="",'04_Настройки'!$B$14,J648))/(100-IF(J648="",'04_Настройки'!$B$14,J648))*100)),1))</s:f>
        <s:v/>
      </s:c>
      <s:c r="V648" s="85" t="str">
        <s:f t="shared" si="6"/>
        <s:v/>
      </s:c>
      <s:c r="W648" s="88" t="str">
        <s:f t="shared" si="7"/>
        <s:v/>
      </s:c>
      <s:c r="X648" s="85" t="str">
        <s:f>IF(B648="","",IF(W648&lt;'04_Настройки'!$B$26,"",ROUND((IF(ISBLANK(T648),0,T648*'04_Настройки'!$B$16)+IF(ISBLANK(U648),0,U648*'04_Настройки'!$B$17)+IF(ISBLANK(V648),0,V648*'04_Настройки'!$B$18)+IF(ISBLANK(M648),0,M648/5*100*'04_Настройки'!$B$19)+IF(ISBLANK(N648),0,N648/5*100*'04_Настройки'!$B$20))/(IF(ISBLANK(T648),0,'04_Настройки'!$B$16)+IF(ISBLANK(U648),0,'04_Настройки'!$B$17)+IF(ISBLANK(V648),0,'04_Настройки'!$B$18)+IF(ISBLANK(M648),0,'04_Настройки'!$B$19)+IF(ISBLANK(N648),0,'04_Настройки'!$B$20)),1)))</s:f>
        <s:v/>
      </s:c>
      <s:c r="Y648" s="77" t="str">
        <s:f>IF(B648="","",IF(ISBLANK(X648),"Недостаточно данных",IF(X648&gt;='04_Настройки'!$B$24,"Высокий",IF(X648&gt;='04_Настройки'!$B$25,"Средний","Низкий"))))</s:f>
        <s:v/>
      </s:c>
      <s:c r="Z648" s="80">
        <s:f t="shared" si="8"/>
        <s:v>638</s:v>
      </s:c>
      <s:c r="AA648" s="93" t="str">
        <s:f>IF(B648="","",IF(S648&gt;1,"Проверить и объединить дубли",IF(W648&lt;'04_Настройки'!$B$26,"Дополнить исходные данные",IF(AND(M648&lt;&gt;"",M648&lt;=2),"Проверить соответствие запросу и бизнесу",IF(AND(G648&lt;&gt;"",G648&lt;=IF(J648="",'04_Настройки'!$B$14,J648)),"Удерживать позицию и обновлять контент",IF(Y648="Высокий",IF(O648="","Создать или назначить посадочную страницу","Оптимизировать страницу и усилить содержание"),IF(Y648="Средний","Включить в контент-план","Наблюдать или отложить")))))))</s:f>
        <s:v/>
      </s:c>
    </s:row>
    <s:row r="649" ht="22.5" customHeight="1">
      <s:c r="A649" s="70" t="str">
        <s:f t="shared" si="1"/>
        <s:v/>
      </s:c>
      <s:c r="B649" s="71"/>
      <s:c r="C649" s="71"/>
      <s:c r="D649" s="71"/>
      <s:c r="E649" s="95"/>
      <s:c r="F649" s="77" t="str">
        <s:f>IF(ISBLANK(E649),"",IF(E649&gt;='04_Настройки'!$B$11,"ВЧ",IF(E649&gt;='04_Настройки'!$B$12,"СЧ","НЧ")))</s:f>
      </s:c>
      <s:c r="G649" s="78"/>
      <s:c r="H649" s="78"/>
      <s:c r="I649" s="80" t="str">
        <s:f t="shared" si="2"/>
        <s:v/>
      </s:c>
      <s:c r="J649" s="78"/>
      <s:c r="K649" s="81"/>
      <s:c r="L649" s="78"/>
      <s:c r="M649" s="78"/>
      <s:c r="N649" s="78"/>
      <s:c r="O649" s="83"/>
      <s:c r="P649" s="84"/>
      <s:c r="Q649" s="84"/>
      <s:c r="R649" s="77" t="str">
        <s:f t="shared" si="3"/>
        <s:v/>
      </s:c>
      <s:c r="S649" s="85" t="str">
        <s:f t="shared" si="4"/>
        <s:v/>
      </s:c>
      <s:c r="T649" s="85" t="str">
        <s:f t="shared" si="5"/>
        <s:v/>
      </s:c>
      <s:c r="U649" s="85" t="str">
        <s:f>IF(OR(B649="",G649=""),"",ROUND(MAX(0,MIN(100,(G649-IF(J649="",'04_Настройки'!$B$14,J649))/(100-IF(J649="",'04_Настройки'!$B$14,J649))*100)),1))</s:f>
        <s:v/>
      </s:c>
      <s:c r="V649" s="85" t="str">
        <s:f t="shared" si="6"/>
        <s:v/>
      </s:c>
      <s:c r="W649" s="88" t="str">
        <s:f t="shared" si="7"/>
        <s:v/>
      </s:c>
      <s:c r="X649" s="85" t="str">
        <s:f>IF(B649="","",IF(W649&lt;'04_Настройки'!$B$26,"",ROUND((IF(ISBLANK(T649),0,T649*'04_Настройки'!$B$16)+IF(ISBLANK(U649),0,U649*'04_Настройки'!$B$17)+IF(ISBLANK(V649),0,V649*'04_Настройки'!$B$18)+IF(ISBLANK(M649),0,M649/5*100*'04_Настройки'!$B$19)+IF(ISBLANK(N649),0,N649/5*100*'04_Настройки'!$B$20))/(IF(ISBLANK(T649),0,'04_Настройки'!$B$16)+IF(ISBLANK(U649),0,'04_Настройки'!$B$17)+IF(ISBLANK(V649),0,'04_Настройки'!$B$18)+IF(ISBLANK(M649),0,'04_Настройки'!$B$19)+IF(ISBLANK(N649),0,'04_Настройки'!$B$20)),1)))</s:f>
        <s:v/>
      </s:c>
      <s:c r="Y649" s="77" t="str">
        <s:f>IF(B649="","",IF(ISBLANK(X649),"Недостаточно данных",IF(X649&gt;='04_Настройки'!$B$24,"Высокий",IF(X649&gt;='04_Настройки'!$B$25,"Средний","Низкий"))))</s:f>
        <s:v/>
      </s:c>
      <s:c r="Z649" s="80">
        <s:f t="shared" si="8"/>
        <s:v>639</s:v>
      </s:c>
      <s:c r="AA649" s="93" t="str">
        <s:f>IF(B649="","",IF(S649&gt;1,"Проверить и объединить дубли",IF(W649&lt;'04_Настройки'!$B$26,"Дополнить исходные данные",IF(AND(M649&lt;&gt;"",M649&lt;=2),"Проверить соответствие запросу и бизнесу",IF(AND(G649&lt;&gt;"",G649&lt;=IF(J649="",'04_Настройки'!$B$14,J649)),"Удерживать позицию и обновлять контент",IF(Y649="Высокий",IF(O649="","Создать или назначить посадочную страницу","Оптимизировать страницу и усилить содержание"),IF(Y649="Средний","Включить в контент-план","Наблюдать или отложить")))))))</s:f>
        <s:v/>
      </s:c>
    </s:row>
    <s:row r="650" ht="22.5" customHeight="1">
      <s:c r="A650" s="70" t="str">
        <s:f t="shared" si="1"/>
        <s:v/>
      </s:c>
      <s:c r="B650" s="71"/>
      <s:c r="C650" s="71"/>
      <s:c r="D650" s="71"/>
      <s:c r="E650" s="95"/>
      <s:c r="F650" s="77" t="str">
        <s:f>IF(ISBLANK(E650),"",IF(E650&gt;='04_Настройки'!$B$11,"ВЧ",IF(E650&gt;='04_Настройки'!$B$12,"СЧ","НЧ")))</s:f>
      </s:c>
      <s:c r="G650" s="78"/>
      <s:c r="H650" s="78"/>
      <s:c r="I650" s="80" t="str">
        <s:f t="shared" si="2"/>
        <s:v/>
      </s:c>
      <s:c r="J650" s="78"/>
      <s:c r="K650" s="81"/>
      <s:c r="L650" s="78"/>
      <s:c r="M650" s="78"/>
      <s:c r="N650" s="78"/>
      <s:c r="O650" s="83"/>
      <s:c r="P650" s="84"/>
      <s:c r="Q650" s="84"/>
      <s:c r="R650" s="77" t="str">
        <s:f t="shared" si="3"/>
        <s:v/>
      </s:c>
      <s:c r="S650" s="85" t="str">
        <s:f t="shared" si="4"/>
        <s:v/>
      </s:c>
      <s:c r="T650" s="85" t="str">
        <s:f t="shared" si="5"/>
        <s:v/>
      </s:c>
      <s:c r="U650" s="85" t="str">
        <s:f>IF(OR(B650="",G650=""),"",ROUND(MAX(0,MIN(100,(G650-IF(J650="",'04_Настройки'!$B$14,J650))/(100-IF(J650="",'04_Настройки'!$B$14,J650))*100)),1))</s:f>
        <s:v/>
      </s:c>
      <s:c r="V650" s="85" t="str">
        <s:f t="shared" si="6"/>
        <s:v/>
      </s:c>
      <s:c r="W650" s="88" t="str">
        <s:f t="shared" si="7"/>
        <s:v/>
      </s:c>
      <s:c r="X650" s="85" t="str">
        <s:f>IF(B650="","",IF(W650&lt;'04_Настройки'!$B$26,"",ROUND((IF(ISBLANK(T650),0,T650*'04_Настройки'!$B$16)+IF(ISBLANK(U650),0,U650*'04_Настройки'!$B$17)+IF(ISBLANK(V650),0,V650*'04_Настройки'!$B$18)+IF(ISBLANK(M650),0,M650/5*100*'04_Настройки'!$B$19)+IF(ISBLANK(N650),0,N650/5*100*'04_Настройки'!$B$20))/(IF(ISBLANK(T650),0,'04_Настройки'!$B$16)+IF(ISBLANK(U650),0,'04_Настройки'!$B$17)+IF(ISBLANK(V650),0,'04_Настройки'!$B$18)+IF(ISBLANK(M650),0,'04_Настройки'!$B$19)+IF(ISBLANK(N650),0,'04_Настройки'!$B$20)),1)))</s:f>
        <s:v/>
      </s:c>
      <s:c r="Y650" s="77" t="str">
        <s:f>IF(B650="","",IF(ISBLANK(X650),"Недостаточно данных",IF(X650&gt;='04_Настройки'!$B$24,"Высокий",IF(X650&gt;='04_Настройки'!$B$25,"Средний","Низкий"))))</s:f>
        <s:v/>
      </s:c>
      <s:c r="Z650" s="80">
        <s:f t="shared" si="8"/>
        <s:v>640</s:v>
      </s:c>
      <s:c r="AA650" s="93" t="str">
        <s:f>IF(B650="","",IF(S650&gt;1,"Проверить и объединить дубли",IF(W650&lt;'04_Настройки'!$B$26,"Дополнить исходные данные",IF(AND(M650&lt;&gt;"",M650&lt;=2),"Проверить соответствие запросу и бизнесу",IF(AND(G650&lt;&gt;"",G650&lt;=IF(J650="",'04_Настройки'!$B$14,J650)),"Удерживать позицию и обновлять контент",IF(Y650="Высокий",IF(O650="","Создать или назначить посадочную страницу","Оптимизировать страницу и усилить содержание"),IF(Y650="Средний","Включить в контент-план","Наблюдать или отложить")))))))</s:f>
        <s:v/>
      </s:c>
    </s:row>
    <s:row r="651" ht="22.5" customHeight="1">
      <s:c r="A651" s="70" t="str">
        <s:f t="shared" si="1"/>
        <s:v/>
      </s:c>
      <s:c r="B651" s="71"/>
      <s:c r="C651" s="71"/>
      <s:c r="D651" s="71"/>
      <s:c r="E651" s="95"/>
      <s:c r="F651" s="77" t="str">
        <s:f>IF(ISBLANK(E651),"",IF(E651&gt;='04_Настройки'!$B$11,"ВЧ",IF(E651&gt;='04_Настройки'!$B$12,"СЧ","НЧ")))</s:f>
      </s:c>
      <s:c r="G651" s="78"/>
      <s:c r="H651" s="78"/>
      <s:c r="I651" s="80" t="str">
        <s:f t="shared" si="2"/>
        <s:v/>
      </s:c>
      <s:c r="J651" s="78"/>
      <s:c r="K651" s="81"/>
      <s:c r="L651" s="78"/>
      <s:c r="M651" s="78"/>
      <s:c r="N651" s="78"/>
      <s:c r="O651" s="83"/>
      <s:c r="P651" s="84"/>
      <s:c r="Q651" s="84"/>
      <s:c r="R651" s="77" t="str">
        <s:f t="shared" si="3"/>
        <s:v/>
      </s:c>
      <s:c r="S651" s="85" t="str">
        <s:f t="shared" si="4"/>
        <s:v/>
      </s:c>
      <s:c r="T651" s="85" t="str">
        <s:f t="shared" si="5"/>
        <s:v/>
      </s:c>
      <s:c r="U651" s="85" t="str">
        <s:f>IF(OR(B651="",G651=""),"",ROUND(MAX(0,MIN(100,(G651-IF(J651="",'04_Настройки'!$B$14,J651))/(100-IF(J651="",'04_Настройки'!$B$14,J651))*100)),1))</s:f>
        <s:v/>
      </s:c>
      <s:c r="V651" s="85" t="str">
        <s:f t="shared" si="6"/>
        <s:v/>
      </s:c>
      <s:c r="W651" s="88" t="str">
        <s:f t="shared" si="7"/>
        <s:v/>
      </s:c>
      <s:c r="X651" s="85" t="str">
        <s:f>IF(B651="","",IF(W651&lt;'04_Настройки'!$B$26,"",ROUND((IF(ISBLANK(T651),0,T651*'04_Настройки'!$B$16)+IF(ISBLANK(U651),0,U651*'04_Настройки'!$B$17)+IF(ISBLANK(V651),0,V651*'04_Настройки'!$B$18)+IF(ISBLANK(M651),0,M651/5*100*'04_Настройки'!$B$19)+IF(ISBLANK(N651),0,N651/5*100*'04_Настройки'!$B$20))/(IF(ISBLANK(T651),0,'04_Настройки'!$B$16)+IF(ISBLANK(U651),0,'04_Настройки'!$B$17)+IF(ISBLANK(V651),0,'04_Настройки'!$B$18)+IF(ISBLANK(M651),0,'04_Настройки'!$B$19)+IF(ISBLANK(N651),0,'04_Настройки'!$B$20)),1)))</s:f>
        <s:v/>
      </s:c>
      <s:c r="Y651" s="77" t="str">
        <s:f>IF(B651="","",IF(ISBLANK(X651),"Недостаточно данных",IF(X651&gt;='04_Настройки'!$B$24,"Высокий",IF(X651&gt;='04_Настройки'!$B$25,"Средний","Низкий"))))</s:f>
        <s:v/>
      </s:c>
      <s:c r="Z651" s="80">
        <s:f t="shared" si="8"/>
        <s:v>641</s:v>
      </s:c>
      <s:c r="AA651" s="93" t="str">
        <s:f>IF(B651="","",IF(S651&gt;1,"Проверить и объединить дубли",IF(W651&lt;'04_Настройки'!$B$26,"Дополнить исходные данные",IF(AND(M651&lt;&gt;"",M651&lt;=2),"Проверить соответствие запросу и бизнесу",IF(AND(G651&lt;&gt;"",G651&lt;=IF(J651="",'04_Настройки'!$B$14,J651)),"Удерживать позицию и обновлять контент",IF(Y651="Высокий",IF(O651="","Создать или назначить посадочную страницу","Оптимизировать страницу и усилить содержание"),IF(Y651="Средний","Включить в контент-план","Наблюдать или отложить")))))))</s:f>
        <s:v/>
      </s:c>
    </s:row>
    <s:row r="652" ht="22.5" customHeight="1">
      <s:c r="A652" s="70" t="str">
        <s:f t="shared" si="1"/>
        <s:v/>
      </s:c>
      <s:c r="B652" s="71"/>
      <s:c r="C652" s="71"/>
      <s:c r="D652" s="71"/>
      <s:c r="E652" s="95"/>
      <s:c r="F652" s="77" t="str">
        <s:f>IF(ISBLANK(E652),"",IF(E652&gt;='04_Настройки'!$B$11,"ВЧ",IF(E652&gt;='04_Настройки'!$B$12,"СЧ","НЧ")))</s:f>
      </s:c>
      <s:c r="G652" s="78"/>
      <s:c r="H652" s="78"/>
      <s:c r="I652" s="80" t="str">
        <s:f t="shared" si="2"/>
        <s:v/>
      </s:c>
      <s:c r="J652" s="78"/>
      <s:c r="K652" s="81"/>
      <s:c r="L652" s="78"/>
      <s:c r="M652" s="78"/>
      <s:c r="N652" s="78"/>
      <s:c r="O652" s="83"/>
      <s:c r="P652" s="84"/>
      <s:c r="Q652" s="84"/>
      <s:c r="R652" s="77" t="str">
        <s:f t="shared" si="3"/>
        <s:v/>
      </s:c>
      <s:c r="S652" s="85" t="str">
        <s:f t="shared" si="4"/>
        <s:v/>
      </s:c>
      <s:c r="T652" s="85" t="str">
        <s:f t="shared" si="5"/>
        <s:v/>
      </s:c>
      <s:c r="U652" s="85" t="str">
        <s:f>IF(OR(B652="",G652=""),"",ROUND(MAX(0,MIN(100,(G652-IF(J652="",'04_Настройки'!$B$14,J652))/(100-IF(J652="",'04_Настройки'!$B$14,J652))*100)),1))</s:f>
        <s:v/>
      </s:c>
      <s:c r="V652" s="85" t="str">
        <s:f t="shared" si="6"/>
        <s:v/>
      </s:c>
      <s:c r="W652" s="88" t="str">
        <s:f t="shared" si="7"/>
        <s:v/>
      </s:c>
      <s:c r="X652" s="85" t="str">
        <s:f>IF(B652="","",IF(W652&lt;'04_Настройки'!$B$26,"",ROUND((IF(ISBLANK(T652),0,T652*'04_Настройки'!$B$16)+IF(ISBLANK(U652),0,U652*'04_Настройки'!$B$17)+IF(ISBLANK(V652),0,V652*'04_Настройки'!$B$18)+IF(ISBLANK(M652),0,M652/5*100*'04_Настройки'!$B$19)+IF(ISBLANK(N652),0,N652/5*100*'04_Настройки'!$B$20))/(IF(ISBLANK(T652),0,'04_Настройки'!$B$16)+IF(ISBLANK(U652),0,'04_Настройки'!$B$17)+IF(ISBLANK(V652),0,'04_Настройки'!$B$18)+IF(ISBLANK(M652),0,'04_Настройки'!$B$19)+IF(ISBLANK(N652),0,'04_Настройки'!$B$20)),1)))</s:f>
        <s:v/>
      </s:c>
      <s:c r="Y652" s="77" t="str">
        <s:f>IF(B652="","",IF(ISBLANK(X652),"Недостаточно данных",IF(X652&gt;='04_Настройки'!$B$24,"Высокий",IF(X652&gt;='04_Настройки'!$B$25,"Средний","Низкий"))))</s:f>
        <s:v/>
      </s:c>
      <s:c r="Z652" s="80">
        <s:f t="shared" si="8"/>
        <s:v>642</s:v>
      </s:c>
      <s:c r="AA652" s="93" t="str">
        <s:f>IF(B652="","",IF(S652&gt;1,"Проверить и объединить дубли",IF(W652&lt;'04_Настройки'!$B$26,"Дополнить исходные данные",IF(AND(M652&lt;&gt;"",M652&lt;=2),"Проверить соответствие запросу и бизнесу",IF(AND(G652&lt;&gt;"",G652&lt;=IF(J652="",'04_Настройки'!$B$14,J652)),"Удерживать позицию и обновлять контент",IF(Y652="Высокий",IF(O652="","Создать или назначить посадочную страницу","Оптимизировать страницу и усилить содержание"),IF(Y652="Средний","Включить в контент-план","Наблюдать или отложить")))))))</s:f>
        <s:v/>
      </s:c>
    </s:row>
    <s:row r="653" ht="22.5" customHeight="1">
      <s:c r="A653" s="70" t="str">
        <s:f t="shared" si="1"/>
        <s:v/>
      </s:c>
      <s:c r="B653" s="71"/>
      <s:c r="C653" s="71"/>
      <s:c r="D653" s="71"/>
      <s:c r="E653" s="95"/>
      <s:c r="F653" s="77" t="str">
        <s:f>IF(ISBLANK(E653),"",IF(E653&gt;='04_Настройки'!$B$11,"ВЧ",IF(E653&gt;='04_Настройки'!$B$12,"СЧ","НЧ")))</s:f>
      </s:c>
      <s:c r="G653" s="78"/>
      <s:c r="H653" s="78"/>
      <s:c r="I653" s="80" t="str">
        <s:f t="shared" si="2"/>
        <s:v/>
      </s:c>
      <s:c r="J653" s="78"/>
      <s:c r="K653" s="81"/>
      <s:c r="L653" s="78"/>
      <s:c r="M653" s="78"/>
      <s:c r="N653" s="78"/>
      <s:c r="O653" s="83"/>
      <s:c r="P653" s="84"/>
      <s:c r="Q653" s="84"/>
      <s:c r="R653" s="77" t="str">
        <s:f t="shared" si="3"/>
        <s:v/>
      </s:c>
      <s:c r="S653" s="85" t="str">
        <s:f t="shared" si="4"/>
        <s:v/>
      </s:c>
      <s:c r="T653" s="85" t="str">
        <s:f t="shared" si="5"/>
        <s:v/>
      </s:c>
      <s:c r="U653" s="85" t="str">
        <s:f>IF(OR(B653="",G653=""),"",ROUND(MAX(0,MIN(100,(G653-IF(J653="",'04_Настройки'!$B$14,J653))/(100-IF(J653="",'04_Настройки'!$B$14,J653))*100)),1))</s:f>
        <s:v/>
      </s:c>
      <s:c r="V653" s="85" t="str">
        <s:f t="shared" si="6"/>
        <s:v/>
      </s:c>
      <s:c r="W653" s="88" t="str">
        <s:f t="shared" si="7"/>
        <s:v/>
      </s:c>
      <s:c r="X653" s="85" t="str">
        <s:f>IF(B653="","",IF(W653&lt;'04_Настройки'!$B$26,"",ROUND((IF(ISBLANK(T653),0,T653*'04_Настройки'!$B$16)+IF(ISBLANK(U653),0,U653*'04_Настройки'!$B$17)+IF(ISBLANK(V653),0,V653*'04_Настройки'!$B$18)+IF(ISBLANK(M653),0,M653/5*100*'04_Настройки'!$B$19)+IF(ISBLANK(N653),0,N653/5*100*'04_Настройки'!$B$20))/(IF(ISBLANK(T653),0,'04_Настройки'!$B$16)+IF(ISBLANK(U653),0,'04_Настройки'!$B$17)+IF(ISBLANK(V653),0,'04_Настройки'!$B$18)+IF(ISBLANK(M653),0,'04_Настройки'!$B$19)+IF(ISBLANK(N653),0,'04_Настройки'!$B$20)),1)))</s:f>
        <s:v/>
      </s:c>
      <s:c r="Y653" s="77" t="str">
        <s:f>IF(B653="","",IF(ISBLANK(X653),"Недостаточно данных",IF(X653&gt;='04_Настройки'!$B$24,"Высокий",IF(X653&gt;='04_Настройки'!$B$25,"Средний","Низкий"))))</s:f>
        <s:v/>
      </s:c>
      <s:c r="Z653" s="80">
        <s:f t="shared" si="8"/>
        <s:v>643</s:v>
      </s:c>
      <s:c r="AA653" s="93" t="str">
        <s:f>IF(B653="","",IF(S653&gt;1,"Проверить и объединить дубли",IF(W653&lt;'04_Настройки'!$B$26,"Дополнить исходные данные",IF(AND(M653&lt;&gt;"",M653&lt;=2),"Проверить соответствие запросу и бизнесу",IF(AND(G653&lt;&gt;"",G653&lt;=IF(J653="",'04_Настройки'!$B$14,J653)),"Удерживать позицию и обновлять контент",IF(Y653="Высокий",IF(O653="","Создать или назначить посадочную страницу","Оптимизировать страницу и усилить содержание"),IF(Y653="Средний","Включить в контент-план","Наблюдать или отложить")))))))</s:f>
        <s:v/>
      </s:c>
    </s:row>
    <s:row r="654" ht="22.5" customHeight="1">
      <s:c r="A654" s="70" t="str">
        <s:f t="shared" si="1"/>
        <s:v/>
      </s:c>
      <s:c r="B654" s="71"/>
      <s:c r="C654" s="71"/>
      <s:c r="D654" s="71"/>
      <s:c r="E654" s="95"/>
      <s:c r="F654" s="77" t="str">
        <s:f>IF(ISBLANK(E654),"",IF(E654&gt;='04_Настройки'!$B$11,"ВЧ",IF(E654&gt;='04_Настройки'!$B$12,"СЧ","НЧ")))</s:f>
      </s:c>
      <s:c r="G654" s="78"/>
      <s:c r="H654" s="78"/>
      <s:c r="I654" s="80" t="str">
        <s:f t="shared" si="2"/>
        <s:v/>
      </s:c>
      <s:c r="J654" s="78"/>
      <s:c r="K654" s="81"/>
      <s:c r="L654" s="78"/>
      <s:c r="M654" s="78"/>
      <s:c r="N654" s="78"/>
      <s:c r="O654" s="83"/>
      <s:c r="P654" s="84"/>
      <s:c r="Q654" s="84"/>
      <s:c r="R654" s="77" t="str">
        <s:f t="shared" si="3"/>
        <s:v/>
      </s:c>
      <s:c r="S654" s="85" t="str">
        <s:f t="shared" si="4"/>
        <s:v/>
      </s:c>
      <s:c r="T654" s="85" t="str">
        <s:f t="shared" si="5"/>
        <s:v/>
      </s:c>
      <s:c r="U654" s="85" t="str">
        <s:f>IF(OR(B654="",G654=""),"",ROUND(MAX(0,MIN(100,(G654-IF(J654="",'04_Настройки'!$B$14,J654))/(100-IF(J654="",'04_Настройки'!$B$14,J654))*100)),1))</s:f>
        <s:v/>
      </s:c>
      <s:c r="V654" s="85" t="str">
        <s:f t="shared" si="6"/>
        <s:v/>
      </s:c>
      <s:c r="W654" s="88" t="str">
        <s:f t="shared" si="7"/>
        <s:v/>
      </s:c>
      <s:c r="X654" s="85" t="str">
        <s:f>IF(B654="","",IF(W654&lt;'04_Настройки'!$B$26,"",ROUND((IF(ISBLANK(T654),0,T654*'04_Настройки'!$B$16)+IF(ISBLANK(U654),0,U654*'04_Настройки'!$B$17)+IF(ISBLANK(V654),0,V654*'04_Настройки'!$B$18)+IF(ISBLANK(M654),0,M654/5*100*'04_Настройки'!$B$19)+IF(ISBLANK(N654),0,N654/5*100*'04_Настройки'!$B$20))/(IF(ISBLANK(T654),0,'04_Настройки'!$B$16)+IF(ISBLANK(U654),0,'04_Настройки'!$B$17)+IF(ISBLANK(V654),0,'04_Настройки'!$B$18)+IF(ISBLANK(M654),0,'04_Настройки'!$B$19)+IF(ISBLANK(N654),0,'04_Настройки'!$B$20)),1)))</s:f>
        <s:v/>
      </s:c>
      <s:c r="Y654" s="77" t="str">
        <s:f>IF(B654="","",IF(ISBLANK(X654),"Недостаточно данных",IF(X654&gt;='04_Настройки'!$B$24,"Высокий",IF(X654&gt;='04_Настройки'!$B$25,"Средний","Низкий"))))</s:f>
        <s:v/>
      </s:c>
      <s:c r="Z654" s="80">
        <s:f t="shared" si="8"/>
        <s:v>644</s:v>
      </s:c>
      <s:c r="AA654" s="93" t="str">
        <s:f>IF(B654="","",IF(S654&gt;1,"Проверить и объединить дубли",IF(W654&lt;'04_Настройки'!$B$26,"Дополнить исходные данные",IF(AND(M654&lt;&gt;"",M654&lt;=2),"Проверить соответствие запросу и бизнесу",IF(AND(G654&lt;&gt;"",G654&lt;=IF(J654="",'04_Настройки'!$B$14,J654)),"Удерживать позицию и обновлять контент",IF(Y654="Высокий",IF(O654="","Создать или назначить посадочную страницу","Оптимизировать страницу и усилить содержание"),IF(Y654="Средний","Включить в контент-план","Наблюдать или отложить")))))))</s:f>
        <s:v/>
      </s:c>
    </s:row>
    <s:row r="655" ht="22.5" customHeight="1">
      <s:c r="A655" s="70" t="str">
        <s:f t="shared" si="1"/>
        <s:v/>
      </s:c>
      <s:c r="B655" s="71"/>
      <s:c r="C655" s="71"/>
      <s:c r="D655" s="71"/>
      <s:c r="E655" s="95"/>
      <s:c r="F655" s="77" t="str">
        <s:f>IF(ISBLANK(E655),"",IF(E655&gt;='04_Настройки'!$B$11,"ВЧ",IF(E655&gt;='04_Настройки'!$B$12,"СЧ","НЧ")))</s:f>
      </s:c>
      <s:c r="G655" s="78"/>
      <s:c r="H655" s="78"/>
      <s:c r="I655" s="80" t="str">
        <s:f t="shared" si="2"/>
        <s:v/>
      </s:c>
      <s:c r="J655" s="78"/>
      <s:c r="K655" s="81"/>
      <s:c r="L655" s="78"/>
      <s:c r="M655" s="78"/>
      <s:c r="N655" s="78"/>
      <s:c r="O655" s="83"/>
      <s:c r="P655" s="84"/>
      <s:c r="Q655" s="84"/>
      <s:c r="R655" s="77" t="str">
        <s:f t="shared" si="3"/>
        <s:v/>
      </s:c>
      <s:c r="S655" s="85" t="str">
        <s:f t="shared" si="4"/>
        <s:v/>
      </s:c>
      <s:c r="T655" s="85" t="str">
        <s:f t="shared" si="5"/>
        <s:v/>
      </s:c>
      <s:c r="U655" s="85" t="str">
        <s:f>IF(OR(B655="",G655=""),"",ROUND(MAX(0,MIN(100,(G655-IF(J655="",'04_Настройки'!$B$14,J655))/(100-IF(J655="",'04_Настройки'!$B$14,J655))*100)),1))</s:f>
        <s:v/>
      </s:c>
      <s:c r="V655" s="85" t="str">
        <s:f t="shared" si="6"/>
        <s:v/>
      </s:c>
      <s:c r="W655" s="88" t="str">
        <s:f t="shared" si="7"/>
        <s:v/>
      </s:c>
      <s:c r="X655" s="85" t="str">
        <s:f>IF(B655="","",IF(W655&lt;'04_Настройки'!$B$26,"",ROUND((IF(ISBLANK(T655),0,T655*'04_Настройки'!$B$16)+IF(ISBLANK(U655),0,U655*'04_Настройки'!$B$17)+IF(ISBLANK(V655),0,V655*'04_Настройки'!$B$18)+IF(ISBLANK(M655),0,M655/5*100*'04_Настройки'!$B$19)+IF(ISBLANK(N655),0,N655/5*100*'04_Настройки'!$B$20))/(IF(ISBLANK(T655),0,'04_Настройки'!$B$16)+IF(ISBLANK(U655),0,'04_Настройки'!$B$17)+IF(ISBLANK(V655),0,'04_Настройки'!$B$18)+IF(ISBLANK(M655),0,'04_Настройки'!$B$19)+IF(ISBLANK(N655),0,'04_Настройки'!$B$20)),1)))</s:f>
        <s:v/>
      </s:c>
      <s:c r="Y655" s="77" t="str">
        <s:f>IF(B655="","",IF(ISBLANK(X655),"Недостаточно данных",IF(X655&gt;='04_Настройки'!$B$24,"Высокий",IF(X655&gt;='04_Настройки'!$B$25,"Средний","Низкий"))))</s:f>
        <s:v/>
      </s:c>
      <s:c r="Z655" s="80">
        <s:f t="shared" si="8"/>
        <s:v>645</s:v>
      </s:c>
      <s:c r="AA655" s="93" t="str">
        <s:f>IF(B655="","",IF(S655&gt;1,"Проверить и объединить дубли",IF(W655&lt;'04_Настройки'!$B$26,"Дополнить исходные данные",IF(AND(M655&lt;&gt;"",M655&lt;=2),"Проверить соответствие запросу и бизнесу",IF(AND(G655&lt;&gt;"",G655&lt;=IF(J655="",'04_Настройки'!$B$14,J655)),"Удерживать позицию и обновлять контент",IF(Y655="Высокий",IF(O655="","Создать или назначить посадочную страницу","Оптимизировать страницу и усилить содержание"),IF(Y655="Средний","Включить в контент-план","Наблюдать или отложить")))))))</s:f>
        <s:v/>
      </s:c>
    </s:row>
    <s:row r="656" ht="22.5" customHeight="1">
      <s:c r="A656" s="70" t="str">
        <s:f t="shared" si="1"/>
        <s:v/>
      </s:c>
      <s:c r="B656" s="71"/>
      <s:c r="C656" s="71"/>
      <s:c r="D656" s="71"/>
      <s:c r="E656" s="95"/>
      <s:c r="F656" s="77" t="str">
        <s:f>IF(ISBLANK(E656),"",IF(E656&gt;='04_Настройки'!$B$11,"ВЧ",IF(E656&gt;='04_Настройки'!$B$12,"СЧ","НЧ")))</s:f>
      </s:c>
      <s:c r="G656" s="78"/>
      <s:c r="H656" s="78"/>
      <s:c r="I656" s="80" t="str">
        <s:f t="shared" si="2"/>
        <s:v/>
      </s:c>
      <s:c r="J656" s="78"/>
      <s:c r="K656" s="81"/>
      <s:c r="L656" s="78"/>
      <s:c r="M656" s="78"/>
      <s:c r="N656" s="78"/>
      <s:c r="O656" s="83"/>
      <s:c r="P656" s="84"/>
      <s:c r="Q656" s="84"/>
      <s:c r="R656" s="77" t="str">
        <s:f t="shared" si="3"/>
        <s:v/>
      </s:c>
      <s:c r="S656" s="85" t="str">
        <s:f t="shared" si="4"/>
        <s:v/>
      </s:c>
      <s:c r="T656" s="85" t="str">
        <s:f t="shared" si="5"/>
        <s:v/>
      </s:c>
      <s:c r="U656" s="85" t="str">
        <s:f>IF(OR(B656="",G656=""),"",ROUND(MAX(0,MIN(100,(G656-IF(J656="",'04_Настройки'!$B$14,J656))/(100-IF(J656="",'04_Настройки'!$B$14,J656))*100)),1))</s:f>
        <s:v/>
      </s:c>
      <s:c r="V656" s="85" t="str">
        <s:f t="shared" si="6"/>
        <s:v/>
      </s:c>
      <s:c r="W656" s="88" t="str">
        <s:f t="shared" si="7"/>
        <s:v/>
      </s:c>
      <s:c r="X656" s="85" t="str">
        <s:f>IF(B656="","",IF(W656&lt;'04_Настройки'!$B$26,"",ROUND((IF(ISBLANK(T656),0,T656*'04_Настройки'!$B$16)+IF(ISBLANK(U656),0,U656*'04_Настройки'!$B$17)+IF(ISBLANK(V656),0,V656*'04_Настройки'!$B$18)+IF(ISBLANK(M656),0,M656/5*100*'04_Настройки'!$B$19)+IF(ISBLANK(N656),0,N656/5*100*'04_Настройки'!$B$20))/(IF(ISBLANK(T656),0,'04_Настройки'!$B$16)+IF(ISBLANK(U656),0,'04_Настройки'!$B$17)+IF(ISBLANK(V656),0,'04_Настройки'!$B$18)+IF(ISBLANK(M656),0,'04_Настройки'!$B$19)+IF(ISBLANK(N656),0,'04_Настройки'!$B$20)),1)))</s:f>
        <s:v/>
      </s:c>
      <s:c r="Y656" s="77" t="str">
        <s:f>IF(B656="","",IF(ISBLANK(X656),"Недостаточно данных",IF(X656&gt;='04_Настройки'!$B$24,"Высокий",IF(X656&gt;='04_Настройки'!$B$25,"Средний","Низкий"))))</s:f>
        <s:v/>
      </s:c>
      <s:c r="Z656" s="80">
        <s:f t="shared" si="8"/>
        <s:v>646</s:v>
      </s:c>
      <s:c r="AA656" s="93" t="str">
        <s:f>IF(B656="","",IF(S656&gt;1,"Проверить и объединить дубли",IF(W656&lt;'04_Настройки'!$B$26,"Дополнить исходные данные",IF(AND(M656&lt;&gt;"",M656&lt;=2),"Проверить соответствие запросу и бизнесу",IF(AND(G656&lt;&gt;"",G656&lt;=IF(J656="",'04_Настройки'!$B$14,J656)),"Удерживать позицию и обновлять контент",IF(Y656="Высокий",IF(O656="","Создать или назначить посадочную страницу","Оптимизировать страницу и усилить содержание"),IF(Y656="Средний","Включить в контент-план","Наблюдать или отложить")))))))</s:f>
        <s:v/>
      </s:c>
    </s:row>
    <s:row r="657" ht="22.5" customHeight="1">
      <s:c r="A657" s="70" t="str">
        <s:f t="shared" si="1"/>
        <s:v/>
      </s:c>
      <s:c r="B657" s="71"/>
      <s:c r="C657" s="71"/>
      <s:c r="D657" s="71"/>
      <s:c r="E657" s="95"/>
      <s:c r="F657" s="77" t="str">
        <s:f>IF(ISBLANK(E657),"",IF(E657&gt;='04_Настройки'!$B$11,"ВЧ",IF(E657&gt;='04_Настройки'!$B$12,"СЧ","НЧ")))</s:f>
      </s:c>
      <s:c r="G657" s="78"/>
      <s:c r="H657" s="78"/>
      <s:c r="I657" s="80" t="str">
        <s:f t="shared" si="2"/>
        <s:v/>
      </s:c>
      <s:c r="J657" s="78"/>
      <s:c r="K657" s="81"/>
      <s:c r="L657" s="78"/>
      <s:c r="M657" s="78"/>
      <s:c r="N657" s="78"/>
      <s:c r="O657" s="83"/>
      <s:c r="P657" s="84"/>
      <s:c r="Q657" s="84"/>
      <s:c r="R657" s="77" t="str">
        <s:f t="shared" si="3"/>
        <s:v/>
      </s:c>
      <s:c r="S657" s="85" t="str">
        <s:f t="shared" si="4"/>
        <s:v/>
      </s:c>
      <s:c r="T657" s="85" t="str">
        <s:f t="shared" si="5"/>
        <s:v/>
      </s:c>
      <s:c r="U657" s="85" t="str">
        <s:f>IF(OR(B657="",G657=""),"",ROUND(MAX(0,MIN(100,(G657-IF(J657="",'04_Настройки'!$B$14,J657))/(100-IF(J657="",'04_Настройки'!$B$14,J657))*100)),1))</s:f>
        <s:v/>
      </s:c>
      <s:c r="V657" s="85" t="str">
        <s:f t="shared" si="6"/>
        <s:v/>
      </s:c>
      <s:c r="W657" s="88" t="str">
        <s:f t="shared" si="7"/>
        <s:v/>
      </s:c>
      <s:c r="X657" s="85" t="str">
        <s:f>IF(B657="","",IF(W657&lt;'04_Настройки'!$B$26,"",ROUND((IF(ISBLANK(T657),0,T657*'04_Настройки'!$B$16)+IF(ISBLANK(U657),0,U657*'04_Настройки'!$B$17)+IF(ISBLANK(V657),0,V657*'04_Настройки'!$B$18)+IF(ISBLANK(M657),0,M657/5*100*'04_Настройки'!$B$19)+IF(ISBLANK(N657),0,N657/5*100*'04_Настройки'!$B$20))/(IF(ISBLANK(T657),0,'04_Настройки'!$B$16)+IF(ISBLANK(U657),0,'04_Настройки'!$B$17)+IF(ISBLANK(V657),0,'04_Настройки'!$B$18)+IF(ISBLANK(M657),0,'04_Настройки'!$B$19)+IF(ISBLANK(N657),0,'04_Настройки'!$B$20)),1)))</s:f>
        <s:v/>
      </s:c>
      <s:c r="Y657" s="77" t="str">
        <s:f>IF(B657="","",IF(ISBLANK(X657),"Недостаточно данных",IF(X657&gt;='04_Настройки'!$B$24,"Высокий",IF(X657&gt;='04_Настройки'!$B$25,"Средний","Низкий"))))</s:f>
        <s:v/>
      </s:c>
      <s:c r="Z657" s="80">
        <s:f t="shared" si="8"/>
        <s:v>647</s:v>
      </s:c>
      <s:c r="AA657" s="93" t="str">
        <s:f>IF(B657="","",IF(S657&gt;1,"Проверить и объединить дубли",IF(W657&lt;'04_Настройки'!$B$26,"Дополнить исходные данные",IF(AND(M657&lt;&gt;"",M657&lt;=2),"Проверить соответствие запросу и бизнесу",IF(AND(G657&lt;&gt;"",G657&lt;=IF(J657="",'04_Настройки'!$B$14,J657)),"Удерживать позицию и обновлять контент",IF(Y657="Высокий",IF(O657="","Создать или назначить посадочную страницу","Оптимизировать страницу и усилить содержание"),IF(Y657="Средний","Включить в контент-план","Наблюдать или отложить")))))))</s:f>
        <s:v/>
      </s:c>
    </s:row>
    <s:row r="658" ht="22.5" customHeight="1">
      <s:c r="A658" s="70" t="str">
        <s:f t="shared" si="1"/>
        <s:v/>
      </s:c>
      <s:c r="B658" s="71"/>
      <s:c r="C658" s="71"/>
      <s:c r="D658" s="71"/>
      <s:c r="E658" s="95"/>
      <s:c r="F658" s="77" t="str">
        <s:f>IF(ISBLANK(E658),"",IF(E658&gt;='04_Настройки'!$B$11,"ВЧ",IF(E658&gt;='04_Настройки'!$B$12,"СЧ","НЧ")))</s:f>
      </s:c>
      <s:c r="G658" s="78"/>
      <s:c r="H658" s="78"/>
      <s:c r="I658" s="80" t="str">
        <s:f t="shared" si="2"/>
        <s:v/>
      </s:c>
      <s:c r="J658" s="78"/>
      <s:c r="K658" s="81"/>
      <s:c r="L658" s="78"/>
      <s:c r="M658" s="78"/>
      <s:c r="N658" s="78"/>
      <s:c r="O658" s="83"/>
      <s:c r="P658" s="84"/>
      <s:c r="Q658" s="84"/>
      <s:c r="R658" s="77" t="str">
        <s:f t="shared" si="3"/>
        <s:v/>
      </s:c>
      <s:c r="S658" s="85" t="str">
        <s:f t="shared" si="4"/>
        <s:v/>
      </s:c>
      <s:c r="T658" s="85" t="str">
        <s:f t="shared" si="5"/>
        <s:v/>
      </s:c>
      <s:c r="U658" s="85" t="str">
        <s:f>IF(OR(B658="",G658=""),"",ROUND(MAX(0,MIN(100,(G658-IF(J658="",'04_Настройки'!$B$14,J658))/(100-IF(J658="",'04_Настройки'!$B$14,J658))*100)),1))</s:f>
        <s:v/>
      </s:c>
      <s:c r="V658" s="85" t="str">
        <s:f t="shared" si="6"/>
        <s:v/>
      </s:c>
      <s:c r="W658" s="88" t="str">
        <s:f t="shared" si="7"/>
        <s:v/>
      </s:c>
      <s:c r="X658" s="85" t="str">
        <s:f>IF(B658="","",IF(W658&lt;'04_Настройки'!$B$26,"",ROUND((IF(ISBLANK(T658),0,T658*'04_Настройки'!$B$16)+IF(ISBLANK(U658),0,U658*'04_Настройки'!$B$17)+IF(ISBLANK(V658),0,V658*'04_Настройки'!$B$18)+IF(ISBLANK(M658),0,M658/5*100*'04_Настройки'!$B$19)+IF(ISBLANK(N658),0,N658/5*100*'04_Настройки'!$B$20))/(IF(ISBLANK(T658),0,'04_Настройки'!$B$16)+IF(ISBLANK(U658),0,'04_Настройки'!$B$17)+IF(ISBLANK(V658),0,'04_Настройки'!$B$18)+IF(ISBLANK(M658),0,'04_Настройки'!$B$19)+IF(ISBLANK(N658),0,'04_Настройки'!$B$20)),1)))</s:f>
        <s:v/>
      </s:c>
      <s:c r="Y658" s="77" t="str">
        <s:f>IF(B658="","",IF(ISBLANK(X658),"Недостаточно данных",IF(X658&gt;='04_Настройки'!$B$24,"Высокий",IF(X658&gt;='04_Настройки'!$B$25,"Средний","Низкий"))))</s:f>
        <s:v/>
      </s:c>
      <s:c r="Z658" s="80">
        <s:f t="shared" si="8"/>
        <s:v>648</s:v>
      </s:c>
      <s:c r="AA658" s="93" t="str">
        <s:f>IF(B658="","",IF(S658&gt;1,"Проверить и объединить дубли",IF(W658&lt;'04_Настройки'!$B$26,"Дополнить исходные данные",IF(AND(M658&lt;&gt;"",M658&lt;=2),"Проверить соответствие запросу и бизнесу",IF(AND(G658&lt;&gt;"",G658&lt;=IF(J658="",'04_Настройки'!$B$14,J658)),"Удерживать позицию и обновлять контент",IF(Y658="Высокий",IF(O658="","Создать или назначить посадочную страницу","Оптимизировать страницу и усилить содержание"),IF(Y658="Средний","Включить в контент-план","Наблюдать или отложить")))))))</s:f>
        <s:v/>
      </s:c>
    </s:row>
    <s:row r="659" ht="22.5" customHeight="1">
      <s:c r="A659" s="70" t="str">
        <s:f t="shared" si="1"/>
        <s:v/>
      </s:c>
      <s:c r="B659" s="71"/>
      <s:c r="C659" s="71"/>
      <s:c r="D659" s="71"/>
      <s:c r="E659" s="95"/>
      <s:c r="F659" s="77" t="str">
        <s:f>IF(ISBLANK(E659),"",IF(E659&gt;='04_Настройки'!$B$11,"ВЧ",IF(E659&gt;='04_Настройки'!$B$12,"СЧ","НЧ")))</s:f>
      </s:c>
      <s:c r="G659" s="78"/>
      <s:c r="H659" s="78"/>
      <s:c r="I659" s="80" t="str">
        <s:f t="shared" si="2"/>
        <s:v/>
      </s:c>
      <s:c r="J659" s="78"/>
      <s:c r="K659" s="81"/>
      <s:c r="L659" s="78"/>
      <s:c r="M659" s="78"/>
      <s:c r="N659" s="78"/>
      <s:c r="O659" s="83"/>
      <s:c r="P659" s="84"/>
      <s:c r="Q659" s="84"/>
      <s:c r="R659" s="77" t="str">
        <s:f t="shared" si="3"/>
        <s:v/>
      </s:c>
      <s:c r="S659" s="85" t="str">
        <s:f t="shared" si="4"/>
        <s:v/>
      </s:c>
      <s:c r="T659" s="85" t="str">
        <s:f t="shared" si="5"/>
        <s:v/>
      </s:c>
      <s:c r="U659" s="85" t="str">
        <s:f>IF(OR(B659="",G659=""),"",ROUND(MAX(0,MIN(100,(G659-IF(J659="",'04_Настройки'!$B$14,J659))/(100-IF(J659="",'04_Настройки'!$B$14,J659))*100)),1))</s:f>
        <s:v/>
      </s:c>
      <s:c r="V659" s="85" t="str">
        <s:f t="shared" si="6"/>
        <s:v/>
      </s:c>
      <s:c r="W659" s="88" t="str">
        <s:f t="shared" si="7"/>
        <s:v/>
      </s:c>
      <s:c r="X659" s="85" t="str">
        <s:f>IF(B659="","",IF(W659&lt;'04_Настройки'!$B$26,"",ROUND((IF(ISBLANK(T659),0,T659*'04_Настройки'!$B$16)+IF(ISBLANK(U659),0,U659*'04_Настройки'!$B$17)+IF(ISBLANK(V659),0,V659*'04_Настройки'!$B$18)+IF(ISBLANK(M659),0,M659/5*100*'04_Настройки'!$B$19)+IF(ISBLANK(N659),0,N659/5*100*'04_Настройки'!$B$20))/(IF(ISBLANK(T659),0,'04_Настройки'!$B$16)+IF(ISBLANK(U659),0,'04_Настройки'!$B$17)+IF(ISBLANK(V659),0,'04_Настройки'!$B$18)+IF(ISBLANK(M659),0,'04_Настройки'!$B$19)+IF(ISBLANK(N659),0,'04_Настройки'!$B$20)),1)))</s:f>
        <s:v/>
      </s:c>
      <s:c r="Y659" s="77" t="str">
        <s:f>IF(B659="","",IF(ISBLANK(X659),"Недостаточно данных",IF(X659&gt;='04_Настройки'!$B$24,"Высокий",IF(X659&gt;='04_Настройки'!$B$25,"Средний","Низкий"))))</s:f>
        <s:v/>
      </s:c>
      <s:c r="Z659" s="80">
        <s:f t="shared" si="8"/>
        <s:v>649</s:v>
      </s:c>
      <s:c r="AA659" s="93" t="str">
        <s:f>IF(B659="","",IF(S659&gt;1,"Проверить и объединить дубли",IF(W659&lt;'04_Настройки'!$B$26,"Дополнить исходные данные",IF(AND(M659&lt;&gt;"",M659&lt;=2),"Проверить соответствие запросу и бизнесу",IF(AND(G659&lt;&gt;"",G659&lt;=IF(J659="",'04_Настройки'!$B$14,J659)),"Удерживать позицию и обновлять контент",IF(Y659="Высокий",IF(O659="","Создать или назначить посадочную страницу","Оптимизировать страницу и усилить содержание"),IF(Y659="Средний","Включить в контент-план","Наблюдать или отложить")))))))</s:f>
        <s:v/>
      </s:c>
    </s:row>
    <s:row r="660" ht="22.5" customHeight="1">
      <s:c r="A660" s="70" t="str">
        <s:f t="shared" si="1"/>
        <s:v/>
      </s:c>
      <s:c r="B660" s="71"/>
      <s:c r="C660" s="71"/>
      <s:c r="D660" s="71"/>
      <s:c r="E660" s="95"/>
      <s:c r="F660" s="77" t="str">
        <s:f>IF(ISBLANK(E660),"",IF(E660&gt;='04_Настройки'!$B$11,"ВЧ",IF(E660&gt;='04_Настройки'!$B$12,"СЧ","НЧ")))</s:f>
      </s:c>
      <s:c r="G660" s="78"/>
      <s:c r="H660" s="78"/>
      <s:c r="I660" s="80" t="str">
        <s:f t="shared" si="2"/>
        <s:v/>
      </s:c>
      <s:c r="J660" s="78"/>
      <s:c r="K660" s="81"/>
      <s:c r="L660" s="78"/>
      <s:c r="M660" s="78"/>
      <s:c r="N660" s="78"/>
      <s:c r="O660" s="83"/>
      <s:c r="P660" s="84"/>
      <s:c r="Q660" s="84"/>
      <s:c r="R660" s="77" t="str">
        <s:f t="shared" si="3"/>
        <s:v/>
      </s:c>
      <s:c r="S660" s="85" t="str">
        <s:f t="shared" si="4"/>
        <s:v/>
      </s:c>
      <s:c r="T660" s="85" t="str">
        <s:f t="shared" si="5"/>
        <s:v/>
      </s:c>
      <s:c r="U660" s="85" t="str">
        <s:f>IF(OR(B660="",G660=""),"",ROUND(MAX(0,MIN(100,(G660-IF(J660="",'04_Настройки'!$B$14,J660))/(100-IF(J660="",'04_Настройки'!$B$14,J660))*100)),1))</s:f>
        <s:v/>
      </s:c>
      <s:c r="V660" s="85" t="str">
        <s:f t="shared" si="6"/>
        <s:v/>
      </s:c>
      <s:c r="W660" s="88" t="str">
        <s:f t="shared" si="7"/>
        <s:v/>
      </s:c>
      <s:c r="X660" s="85" t="str">
        <s:f>IF(B660="","",IF(W660&lt;'04_Настройки'!$B$26,"",ROUND((IF(ISBLANK(T660),0,T660*'04_Настройки'!$B$16)+IF(ISBLANK(U660),0,U660*'04_Настройки'!$B$17)+IF(ISBLANK(V660),0,V660*'04_Настройки'!$B$18)+IF(ISBLANK(M660),0,M660/5*100*'04_Настройки'!$B$19)+IF(ISBLANK(N660),0,N660/5*100*'04_Настройки'!$B$20))/(IF(ISBLANK(T660),0,'04_Настройки'!$B$16)+IF(ISBLANK(U660),0,'04_Настройки'!$B$17)+IF(ISBLANK(V660),0,'04_Настройки'!$B$18)+IF(ISBLANK(M660),0,'04_Настройки'!$B$19)+IF(ISBLANK(N660),0,'04_Настройки'!$B$20)),1)))</s:f>
        <s:v/>
      </s:c>
      <s:c r="Y660" s="77" t="str">
        <s:f>IF(B660="","",IF(ISBLANK(X660),"Недостаточно данных",IF(X660&gt;='04_Настройки'!$B$24,"Высокий",IF(X660&gt;='04_Настройки'!$B$25,"Средний","Низкий"))))</s:f>
        <s:v/>
      </s:c>
      <s:c r="Z660" s="80">
        <s:f t="shared" si="8"/>
        <s:v>650</s:v>
      </s:c>
      <s:c r="AA660" s="93" t="str">
        <s:f>IF(B660="","",IF(S660&gt;1,"Проверить и объединить дубли",IF(W660&lt;'04_Настройки'!$B$26,"Дополнить исходные данные",IF(AND(M660&lt;&gt;"",M660&lt;=2),"Проверить соответствие запросу и бизнесу",IF(AND(G660&lt;&gt;"",G660&lt;=IF(J660="",'04_Настройки'!$B$14,J660)),"Удерживать позицию и обновлять контент",IF(Y660="Высокий",IF(O660="","Создать или назначить посадочную страницу","Оптимизировать страницу и усилить содержание"),IF(Y660="Средний","Включить в контент-план","Наблюдать или отложить")))))))</s:f>
        <s:v/>
      </s:c>
    </s:row>
    <s:row r="661" ht="22.5" customHeight="1">
      <s:c r="A661" s="70" t="str">
        <s:f t="shared" si="1"/>
        <s:v/>
      </s:c>
      <s:c r="B661" s="71"/>
      <s:c r="C661" s="71"/>
      <s:c r="D661" s="71"/>
      <s:c r="E661" s="95"/>
      <s:c r="F661" s="77" t="str">
        <s:f>IF(ISBLANK(E661),"",IF(E661&gt;='04_Настройки'!$B$11,"ВЧ",IF(E661&gt;='04_Настройки'!$B$12,"СЧ","НЧ")))</s:f>
      </s:c>
      <s:c r="G661" s="78"/>
      <s:c r="H661" s="78"/>
      <s:c r="I661" s="80" t="str">
        <s:f t="shared" si="2"/>
        <s:v/>
      </s:c>
      <s:c r="J661" s="78"/>
      <s:c r="K661" s="81"/>
      <s:c r="L661" s="78"/>
      <s:c r="M661" s="78"/>
      <s:c r="N661" s="78"/>
      <s:c r="O661" s="83"/>
      <s:c r="P661" s="84"/>
      <s:c r="Q661" s="84"/>
      <s:c r="R661" s="77" t="str">
        <s:f t="shared" si="3"/>
        <s:v/>
      </s:c>
      <s:c r="S661" s="85" t="str">
        <s:f t="shared" si="4"/>
        <s:v/>
      </s:c>
      <s:c r="T661" s="85" t="str">
        <s:f t="shared" si="5"/>
        <s:v/>
      </s:c>
      <s:c r="U661" s="85" t="str">
        <s:f>IF(OR(B661="",G661=""),"",ROUND(MAX(0,MIN(100,(G661-IF(J661="",'04_Настройки'!$B$14,J661))/(100-IF(J661="",'04_Настройки'!$B$14,J661))*100)),1))</s:f>
        <s:v/>
      </s:c>
      <s:c r="V661" s="85" t="str">
        <s:f t="shared" si="6"/>
        <s:v/>
      </s:c>
      <s:c r="W661" s="88" t="str">
        <s:f t="shared" si="7"/>
        <s:v/>
      </s:c>
      <s:c r="X661" s="85" t="str">
        <s:f>IF(B661="","",IF(W661&lt;'04_Настройки'!$B$26,"",ROUND((IF(ISBLANK(T661),0,T661*'04_Настройки'!$B$16)+IF(ISBLANK(U661),0,U661*'04_Настройки'!$B$17)+IF(ISBLANK(V661),0,V661*'04_Настройки'!$B$18)+IF(ISBLANK(M661),0,M661/5*100*'04_Настройки'!$B$19)+IF(ISBLANK(N661),0,N661/5*100*'04_Настройки'!$B$20))/(IF(ISBLANK(T661),0,'04_Настройки'!$B$16)+IF(ISBLANK(U661),0,'04_Настройки'!$B$17)+IF(ISBLANK(V661),0,'04_Настройки'!$B$18)+IF(ISBLANK(M661),0,'04_Настройки'!$B$19)+IF(ISBLANK(N661),0,'04_Настройки'!$B$20)),1)))</s:f>
        <s:v/>
      </s:c>
      <s:c r="Y661" s="77" t="str">
        <s:f>IF(B661="","",IF(ISBLANK(X661),"Недостаточно данных",IF(X661&gt;='04_Настройки'!$B$24,"Высокий",IF(X661&gt;='04_Настройки'!$B$25,"Средний","Низкий"))))</s:f>
        <s:v/>
      </s:c>
      <s:c r="Z661" s="80">
        <s:f t="shared" si="8"/>
        <s:v>651</s:v>
      </s:c>
      <s:c r="AA661" s="93" t="str">
        <s:f>IF(B661="","",IF(S661&gt;1,"Проверить и объединить дубли",IF(W661&lt;'04_Настройки'!$B$26,"Дополнить исходные данные",IF(AND(M661&lt;&gt;"",M661&lt;=2),"Проверить соответствие запросу и бизнесу",IF(AND(G661&lt;&gt;"",G661&lt;=IF(J661="",'04_Настройки'!$B$14,J661)),"Удерживать позицию и обновлять контент",IF(Y661="Высокий",IF(O661="","Создать или назначить посадочную страницу","Оптимизировать страницу и усилить содержание"),IF(Y661="Средний","Включить в контент-план","Наблюдать или отложить")))))))</s:f>
        <s:v/>
      </s:c>
    </s:row>
    <s:row r="662" ht="22.5" customHeight="1">
      <s:c r="A662" s="70" t="str">
        <s:f t="shared" si="1"/>
        <s:v/>
      </s:c>
      <s:c r="B662" s="71"/>
      <s:c r="C662" s="71"/>
      <s:c r="D662" s="71"/>
      <s:c r="E662" s="95"/>
      <s:c r="F662" s="77" t="str">
        <s:f>IF(ISBLANK(E662),"",IF(E662&gt;='04_Настройки'!$B$11,"ВЧ",IF(E662&gt;='04_Настройки'!$B$12,"СЧ","НЧ")))</s:f>
      </s:c>
      <s:c r="G662" s="78"/>
      <s:c r="H662" s="78"/>
      <s:c r="I662" s="80" t="str">
        <s:f t="shared" si="2"/>
        <s:v/>
      </s:c>
      <s:c r="J662" s="78"/>
      <s:c r="K662" s="81"/>
      <s:c r="L662" s="78"/>
      <s:c r="M662" s="78"/>
      <s:c r="N662" s="78"/>
      <s:c r="O662" s="83"/>
      <s:c r="P662" s="84"/>
      <s:c r="Q662" s="84"/>
      <s:c r="R662" s="77" t="str">
        <s:f t="shared" si="3"/>
        <s:v/>
      </s:c>
      <s:c r="S662" s="85" t="str">
        <s:f t="shared" si="4"/>
        <s:v/>
      </s:c>
      <s:c r="T662" s="85" t="str">
        <s:f t="shared" si="5"/>
        <s:v/>
      </s:c>
      <s:c r="U662" s="85" t="str">
        <s:f>IF(OR(B662="",G662=""),"",ROUND(MAX(0,MIN(100,(G662-IF(J662="",'04_Настройки'!$B$14,J662))/(100-IF(J662="",'04_Настройки'!$B$14,J662))*100)),1))</s:f>
        <s:v/>
      </s:c>
      <s:c r="V662" s="85" t="str">
        <s:f t="shared" si="6"/>
        <s:v/>
      </s:c>
      <s:c r="W662" s="88" t="str">
        <s:f t="shared" si="7"/>
        <s:v/>
      </s:c>
      <s:c r="X662" s="85" t="str">
        <s:f>IF(B662="","",IF(W662&lt;'04_Настройки'!$B$26,"",ROUND((IF(ISBLANK(T662),0,T662*'04_Настройки'!$B$16)+IF(ISBLANK(U662),0,U662*'04_Настройки'!$B$17)+IF(ISBLANK(V662),0,V662*'04_Настройки'!$B$18)+IF(ISBLANK(M662),0,M662/5*100*'04_Настройки'!$B$19)+IF(ISBLANK(N662),0,N662/5*100*'04_Настройки'!$B$20))/(IF(ISBLANK(T662),0,'04_Настройки'!$B$16)+IF(ISBLANK(U662),0,'04_Настройки'!$B$17)+IF(ISBLANK(V662),0,'04_Настройки'!$B$18)+IF(ISBLANK(M662),0,'04_Настройки'!$B$19)+IF(ISBLANK(N662),0,'04_Настройки'!$B$20)),1)))</s:f>
        <s:v/>
      </s:c>
      <s:c r="Y662" s="77" t="str">
        <s:f>IF(B662="","",IF(ISBLANK(X662),"Недостаточно данных",IF(X662&gt;='04_Настройки'!$B$24,"Высокий",IF(X662&gt;='04_Настройки'!$B$25,"Средний","Низкий"))))</s:f>
        <s:v/>
      </s:c>
      <s:c r="Z662" s="80">
        <s:f t="shared" si="8"/>
        <s:v>652</s:v>
      </s:c>
      <s:c r="AA662" s="93" t="str">
        <s:f>IF(B662="","",IF(S662&gt;1,"Проверить и объединить дубли",IF(W662&lt;'04_Настройки'!$B$26,"Дополнить исходные данные",IF(AND(M662&lt;&gt;"",M662&lt;=2),"Проверить соответствие запросу и бизнесу",IF(AND(G662&lt;&gt;"",G662&lt;=IF(J662="",'04_Настройки'!$B$14,J662)),"Удерживать позицию и обновлять контент",IF(Y662="Высокий",IF(O662="","Создать или назначить посадочную страницу","Оптимизировать страницу и усилить содержание"),IF(Y662="Средний","Включить в контент-план","Наблюдать или отложить")))))))</s:f>
        <s:v/>
      </s:c>
    </s:row>
    <s:row r="663" ht="22.5" customHeight="1">
      <s:c r="A663" s="70" t="str">
        <s:f t="shared" si="1"/>
        <s:v/>
      </s:c>
      <s:c r="B663" s="71"/>
      <s:c r="C663" s="71"/>
      <s:c r="D663" s="71"/>
      <s:c r="E663" s="95"/>
      <s:c r="F663" s="77" t="str">
        <s:f>IF(ISBLANK(E663),"",IF(E663&gt;='04_Настройки'!$B$11,"ВЧ",IF(E663&gt;='04_Настройки'!$B$12,"СЧ","НЧ")))</s:f>
      </s:c>
      <s:c r="G663" s="78"/>
      <s:c r="H663" s="78"/>
      <s:c r="I663" s="80" t="str">
        <s:f t="shared" si="2"/>
        <s:v/>
      </s:c>
      <s:c r="J663" s="78"/>
      <s:c r="K663" s="81"/>
      <s:c r="L663" s="78"/>
      <s:c r="M663" s="78"/>
      <s:c r="N663" s="78"/>
      <s:c r="O663" s="83"/>
      <s:c r="P663" s="84"/>
      <s:c r="Q663" s="84"/>
      <s:c r="R663" s="77" t="str">
        <s:f t="shared" si="3"/>
        <s:v/>
      </s:c>
      <s:c r="S663" s="85" t="str">
        <s:f t="shared" si="4"/>
        <s:v/>
      </s:c>
      <s:c r="T663" s="85" t="str">
        <s:f t="shared" si="5"/>
        <s:v/>
      </s:c>
      <s:c r="U663" s="85" t="str">
        <s:f>IF(OR(B663="",G663=""),"",ROUND(MAX(0,MIN(100,(G663-IF(J663="",'04_Настройки'!$B$14,J663))/(100-IF(J663="",'04_Настройки'!$B$14,J663))*100)),1))</s:f>
        <s:v/>
      </s:c>
      <s:c r="V663" s="85" t="str">
        <s:f t="shared" si="6"/>
        <s:v/>
      </s:c>
      <s:c r="W663" s="88" t="str">
        <s:f t="shared" si="7"/>
        <s:v/>
      </s:c>
      <s:c r="X663" s="85" t="str">
        <s:f>IF(B663="","",IF(W663&lt;'04_Настройки'!$B$26,"",ROUND((IF(ISBLANK(T663),0,T663*'04_Настройки'!$B$16)+IF(ISBLANK(U663),0,U663*'04_Настройки'!$B$17)+IF(ISBLANK(V663),0,V663*'04_Настройки'!$B$18)+IF(ISBLANK(M663),0,M663/5*100*'04_Настройки'!$B$19)+IF(ISBLANK(N663),0,N663/5*100*'04_Настройки'!$B$20))/(IF(ISBLANK(T663),0,'04_Настройки'!$B$16)+IF(ISBLANK(U663),0,'04_Настройки'!$B$17)+IF(ISBLANK(V663),0,'04_Настройки'!$B$18)+IF(ISBLANK(M663),0,'04_Настройки'!$B$19)+IF(ISBLANK(N663),0,'04_Настройки'!$B$20)),1)))</s:f>
        <s:v/>
      </s:c>
      <s:c r="Y663" s="77" t="str">
        <s:f>IF(B663="","",IF(ISBLANK(X663),"Недостаточно данных",IF(X663&gt;='04_Настройки'!$B$24,"Высокий",IF(X663&gt;='04_Настройки'!$B$25,"Средний","Низкий"))))</s:f>
        <s:v/>
      </s:c>
      <s:c r="Z663" s="80">
        <s:f t="shared" si="8"/>
        <s:v>653</s:v>
      </s:c>
      <s:c r="AA663" s="93" t="str">
        <s:f>IF(B663="","",IF(S663&gt;1,"Проверить и объединить дубли",IF(W663&lt;'04_Настройки'!$B$26,"Дополнить исходные данные",IF(AND(M663&lt;&gt;"",M663&lt;=2),"Проверить соответствие запросу и бизнесу",IF(AND(G663&lt;&gt;"",G663&lt;=IF(J663="",'04_Настройки'!$B$14,J663)),"Удерживать позицию и обновлять контент",IF(Y663="Высокий",IF(O663="","Создать или назначить посадочную страницу","Оптимизировать страницу и усилить содержание"),IF(Y663="Средний","Включить в контент-план","Наблюдать или отложить")))))))</s:f>
        <s:v/>
      </s:c>
    </s:row>
    <s:row r="664" ht="22.5" customHeight="1">
      <s:c r="A664" s="70" t="str">
        <s:f t="shared" si="1"/>
        <s:v/>
      </s:c>
      <s:c r="B664" s="71"/>
      <s:c r="C664" s="71"/>
      <s:c r="D664" s="71"/>
      <s:c r="E664" s="95"/>
      <s:c r="F664" s="77" t="str">
        <s:f>IF(ISBLANK(E664),"",IF(E664&gt;='04_Настройки'!$B$11,"ВЧ",IF(E664&gt;='04_Настройки'!$B$12,"СЧ","НЧ")))</s:f>
      </s:c>
      <s:c r="G664" s="78"/>
      <s:c r="H664" s="78"/>
      <s:c r="I664" s="80" t="str">
        <s:f t="shared" si="2"/>
        <s:v/>
      </s:c>
      <s:c r="J664" s="78"/>
      <s:c r="K664" s="81"/>
      <s:c r="L664" s="78"/>
      <s:c r="M664" s="78"/>
      <s:c r="N664" s="78"/>
      <s:c r="O664" s="83"/>
      <s:c r="P664" s="84"/>
      <s:c r="Q664" s="84"/>
      <s:c r="R664" s="77" t="str">
        <s:f t="shared" si="3"/>
        <s:v/>
      </s:c>
      <s:c r="S664" s="85" t="str">
        <s:f t="shared" si="4"/>
        <s:v/>
      </s:c>
      <s:c r="T664" s="85" t="str">
        <s:f t="shared" si="5"/>
        <s:v/>
      </s:c>
      <s:c r="U664" s="85" t="str">
        <s:f>IF(OR(B664="",G664=""),"",ROUND(MAX(0,MIN(100,(G664-IF(J664="",'04_Настройки'!$B$14,J664))/(100-IF(J664="",'04_Настройки'!$B$14,J664))*100)),1))</s:f>
        <s:v/>
      </s:c>
      <s:c r="V664" s="85" t="str">
        <s:f t="shared" si="6"/>
        <s:v/>
      </s:c>
      <s:c r="W664" s="88" t="str">
        <s:f t="shared" si="7"/>
        <s:v/>
      </s:c>
      <s:c r="X664" s="85" t="str">
        <s:f>IF(B664="","",IF(W664&lt;'04_Настройки'!$B$26,"",ROUND((IF(ISBLANK(T664),0,T664*'04_Настройки'!$B$16)+IF(ISBLANK(U664),0,U664*'04_Настройки'!$B$17)+IF(ISBLANK(V664),0,V664*'04_Настройки'!$B$18)+IF(ISBLANK(M664),0,M664/5*100*'04_Настройки'!$B$19)+IF(ISBLANK(N664),0,N664/5*100*'04_Настройки'!$B$20))/(IF(ISBLANK(T664),0,'04_Настройки'!$B$16)+IF(ISBLANK(U664),0,'04_Настройки'!$B$17)+IF(ISBLANK(V664),0,'04_Настройки'!$B$18)+IF(ISBLANK(M664),0,'04_Настройки'!$B$19)+IF(ISBLANK(N664),0,'04_Настройки'!$B$20)),1)))</s:f>
        <s:v/>
      </s:c>
      <s:c r="Y664" s="77" t="str">
        <s:f>IF(B664="","",IF(ISBLANK(X664),"Недостаточно данных",IF(X664&gt;='04_Настройки'!$B$24,"Высокий",IF(X664&gt;='04_Настройки'!$B$25,"Средний","Низкий"))))</s:f>
        <s:v/>
      </s:c>
      <s:c r="Z664" s="80">
        <s:f t="shared" si="8"/>
        <s:v>654</s:v>
      </s:c>
      <s:c r="AA664" s="93" t="str">
        <s:f>IF(B664="","",IF(S664&gt;1,"Проверить и объединить дубли",IF(W664&lt;'04_Настройки'!$B$26,"Дополнить исходные данные",IF(AND(M664&lt;&gt;"",M664&lt;=2),"Проверить соответствие запросу и бизнесу",IF(AND(G664&lt;&gt;"",G664&lt;=IF(J664="",'04_Настройки'!$B$14,J664)),"Удерживать позицию и обновлять контент",IF(Y664="Высокий",IF(O664="","Создать или назначить посадочную страницу","Оптимизировать страницу и усилить содержание"),IF(Y664="Средний","Включить в контент-план","Наблюдать или отложить")))))))</s:f>
        <s:v/>
      </s:c>
    </s:row>
    <s:row r="665" ht="22.5" customHeight="1">
      <s:c r="A665" s="70" t="str">
        <s:f t="shared" si="1"/>
        <s:v/>
      </s:c>
      <s:c r="B665" s="71"/>
      <s:c r="C665" s="71"/>
      <s:c r="D665" s="71"/>
      <s:c r="E665" s="95"/>
      <s:c r="F665" s="77" t="str">
        <s:f>IF(ISBLANK(E665),"",IF(E665&gt;='04_Настройки'!$B$11,"ВЧ",IF(E665&gt;='04_Настройки'!$B$12,"СЧ","НЧ")))</s:f>
      </s:c>
      <s:c r="G665" s="78"/>
      <s:c r="H665" s="78"/>
      <s:c r="I665" s="80" t="str">
        <s:f t="shared" si="2"/>
        <s:v/>
      </s:c>
      <s:c r="J665" s="78"/>
      <s:c r="K665" s="81"/>
      <s:c r="L665" s="78"/>
      <s:c r="M665" s="78"/>
      <s:c r="N665" s="78"/>
      <s:c r="O665" s="83"/>
      <s:c r="P665" s="84"/>
      <s:c r="Q665" s="84"/>
      <s:c r="R665" s="77" t="str">
        <s:f t="shared" si="3"/>
        <s:v/>
      </s:c>
      <s:c r="S665" s="85" t="str">
        <s:f t="shared" si="4"/>
        <s:v/>
      </s:c>
      <s:c r="T665" s="85" t="str">
        <s:f t="shared" si="5"/>
        <s:v/>
      </s:c>
      <s:c r="U665" s="85" t="str">
        <s:f>IF(OR(B665="",G665=""),"",ROUND(MAX(0,MIN(100,(G665-IF(J665="",'04_Настройки'!$B$14,J665))/(100-IF(J665="",'04_Настройки'!$B$14,J665))*100)),1))</s:f>
        <s:v/>
      </s:c>
      <s:c r="V665" s="85" t="str">
        <s:f t="shared" si="6"/>
        <s:v/>
      </s:c>
      <s:c r="W665" s="88" t="str">
        <s:f t="shared" si="7"/>
        <s:v/>
      </s:c>
      <s:c r="X665" s="85" t="str">
        <s:f>IF(B665="","",IF(W665&lt;'04_Настройки'!$B$26,"",ROUND((IF(ISBLANK(T665),0,T665*'04_Настройки'!$B$16)+IF(ISBLANK(U665),0,U665*'04_Настройки'!$B$17)+IF(ISBLANK(V665),0,V665*'04_Настройки'!$B$18)+IF(ISBLANK(M665),0,M665/5*100*'04_Настройки'!$B$19)+IF(ISBLANK(N665),0,N665/5*100*'04_Настройки'!$B$20))/(IF(ISBLANK(T665),0,'04_Настройки'!$B$16)+IF(ISBLANK(U665),0,'04_Настройки'!$B$17)+IF(ISBLANK(V665),0,'04_Настройки'!$B$18)+IF(ISBLANK(M665),0,'04_Настройки'!$B$19)+IF(ISBLANK(N665),0,'04_Настройки'!$B$20)),1)))</s:f>
        <s:v/>
      </s:c>
      <s:c r="Y665" s="77" t="str">
        <s:f>IF(B665="","",IF(ISBLANK(X665),"Недостаточно данных",IF(X665&gt;='04_Настройки'!$B$24,"Высокий",IF(X665&gt;='04_Настройки'!$B$25,"Средний","Низкий"))))</s:f>
        <s:v/>
      </s:c>
      <s:c r="Z665" s="80">
        <s:f t="shared" si="8"/>
        <s:v>655</s:v>
      </s:c>
      <s:c r="AA665" s="93" t="str">
        <s:f>IF(B665="","",IF(S665&gt;1,"Проверить и объединить дубли",IF(W665&lt;'04_Настройки'!$B$26,"Дополнить исходные данные",IF(AND(M665&lt;&gt;"",M665&lt;=2),"Проверить соответствие запросу и бизнесу",IF(AND(G665&lt;&gt;"",G665&lt;=IF(J665="",'04_Настройки'!$B$14,J665)),"Удерживать позицию и обновлять контент",IF(Y665="Высокий",IF(O665="","Создать или назначить посадочную страницу","Оптимизировать страницу и усилить содержание"),IF(Y665="Средний","Включить в контент-план","Наблюдать или отложить")))))))</s:f>
        <s:v/>
      </s:c>
    </s:row>
    <s:row r="666" ht="22.5" customHeight="1">
      <s:c r="A666" s="70" t="str">
        <s:f t="shared" si="1"/>
        <s:v/>
      </s:c>
      <s:c r="B666" s="71"/>
      <s:c r="C666" s="71"/>
      <s:c r="D666" s="71"/>
      <s:c r="E666" s="95"/>
      <s:c r="F666" s="77" t="str">
        <s:f>IF(ISBLANK(E666),"",IF(E666&gt;='04_Настройки'!$B$11,"ВЧ",IF(E666&gt;='04_Настройки'!$B$12,"СЧ","НЧ")))</s:f>
      </s:c>
      <s:c r="G666" s="78"/>
      <s:c r="H666" s="78"/>
      <s:c r="I666" s="80" t="str">
        <s:f t="shared" si="2"/>
        <s:v/>
      </s:c>
      <s:c r="J666" s="78"/>
      <s:c r="K666" s="81"/>
      <s:c r="L666" s="78"/>
      <s:c r="M666" s="78"/>
      <s:c r="N666" s="78"/>
      <s:c r="O666" s="83"/>
      <s:c r="P666" s="84"/>
      <s:c r="Q666" s="84"/>
      <s:c r="R666" s="77" t="str">
        <s:f t="shared" si="3"/>
        <s:v/>
      </s:c>
      <s:c r="S666" s="85" t="str">
        <s:f t="shared" si="4"/>
        <s:v/>
      </s:c>
      <s:c r="T666" s="85" t="str">
        <s:f t="shared" si="5"/>
        <s:v/>
      </s:c>
      <s:c r="U666" s="85" t="str">
        <s:f>IF(OR(B666="",G666=""),"",ROUND(MAX(0,MIN(100,(G666-IF(J666="",'04_Настройки'!$B$14,J666))/(100-IF(J666="",'04_Настройки'!$B$14,J666))*100)),1))</s:f>
        <s:v/>
      </s:c>
      <s:c r="V666" s="85" t="str">
        <s:f t="shared" si="6"/>
        <s:v/>
      </s:c>
      <s:c r="W666" s="88" t="str">
        <s:f t="shared" si="7"/>
        <s:v/>
      </s:c>
      <s:c r="X666" s="85" t="str">
        <s:f>IF(B666="","",IF(W666&lt;'04_Настройки'!$B$26,"",ROUND((IF(ISBLANK(T666),0,T666*'04_Настройки'!$B$16)+IF(ISBLANK(U666),0,U666*'04_Настройки'!$B$17)+IF(ISBLANK(V666),0,V666*'04_Настройки'!$B$18)+IF(ISBLANK(M666),0,M666/5*100*'04_Настройки'!$B$19)+IF(ISBLANK(N666),0,N666/5*100*'04_Настройки'!$B$20))/(IF(ISBLANK(T666),0,'04_Настройки'!$B$16)+IF(ISBLANK(U666),0,'04_Настройки'!$B$17)+IF(ISBLANK(V666),0,'04_Настройки'!$B$18)+IF(ISBLANK(M666),0,'04_Настройки'!$B$19)+IF(ISBLANK(N666),0,'04_Настройки'!$B$20)),1)))</s:f>
        <s:v/>
      </s:c>
      <s:c r="Y666" s="77" t="str">
        <s:f>IF(B666="","",IF(ISBLANK(X666),"Недостаточно данных",IF(X666&gt;='04_Настройки'!$B$24,"Высокий",IF(X666&gt;='04_Настройки'!$B$25,"Средний","Низкий"))))</s:f>
        <s:v/>
      </s:c>
      <s:c r="Z666" s="80">
        <s:f t="shared" si="8"/>
        <s:v>656</s:v>
      </s:c>
      <s:c r="AA666" s="93" t="str">
        <s:f>IF(B666="","",IF(S666&gt;1,"Проверить и объединить дубли",IF(W666&lt;'04_Настройки'!$B$26,"Дополнить исходные данные",IF(AND(M666&lt;&gt;"",M666&lt;=2),"Проверить соответствие запросу и бизнесу",IF(AND(G666&lt;&gt;"",G666&lt;=IF(J666="",'04_Настройки'!$B$14,J666)),"Удерживать позицию и обновлять контент",IF(Y666="Высокий",IF(O666="","Создать или назначить посадочную страницу","Оптимизировать страницу и усилить содержание"),IF(Y666="Средний","Включить в контент-план","Наблюдать или отложить")))))))</s:f>
        <s:v/>
      </s:c>
    </s:row>
    <s:row r="667" ht="22.5" customHeight="1">
      <s:c r="A667" s="70" t="str">
        <s:f t="shared" si="1"/>
        <s:v/>
      </s:c>
      <s:c r="B667" s="71"/>
      <s:c r="C667" s="71"/>
      <s:c r="D667" s="71"/>
      <s:c r="E667" s="95"/>
      <s:c r="F667" s="77" t="str">
        <s:f>IF(ISBLANK(E667),"",IF(E667&gt;='04_Настройки'!$B$11,"ВЧ",IF(E667&gt;='04_Настройки'!$B$12,"СЧ","НЧ")))</s:f>
      </s:c>
      <s:c r="G667" s="78"/>
      <s:c r="H667" s="78"/>
      <s:c r="I667" s="80" t="str">
        <s:f t="shared" si="2"/>
        <s:v/>
      </s:c>
      <s:c r="J667" s="78"/>
      <s:c r="K667" s="81"/>
      <s:c r="L667" s="78"/>
      <s:c r="M667" s="78"/>
      <s:c r="N667" s="78"/>
      <s:c r="O667" s="83"/>
      <s:c r="P667" s="84"/>
      <s:c r="Q667" s="84"/>
      <s:c r="R667" s="77" t="str">
        <s:f t="shared" si="3"/>
        <s:v/>
      </s:c>
      <s:c r="S667" s="85" t="str">
        <s:f t="shared" si="4"/>
        <s:v/>
      </s:c>
      <s:c r="T667" s="85" t="str">
        <s:f t="shared" si="5"/>
        <s:v/>
      </s:c>
      <s:c r="U667" s="85" t="str">
        <s:f>IF(OR(B667="",G667=""),"",ROUND(MAX(0,MIN(100,(G667-IF(J667="",'04_Настройки'!$B$14,J667))/(100-IF(J667="",'04_Настройки'!$B$14,J667))*100)),1))</s:f>
        <s:v/>
      </s:c>
      <s:c r="V667" s="85" t="str">
        <s:f t="shared" si="6"/>
        <s:v/>
      </s:c>
      <s:c r="W667" s="88" t="str">
        <s:f t="shared" si="7"/>
        <s:v/>
      </s:c>
      <s:c r="X667" s="85" t="str">
        <s:f>IF(B667="","",IF(W667&lt;'04_Настройки'!$B$26,"",ROUND((IF(ISBLANK(T667),0,T667*'04_Настройки'!$B$16)+IF(ISBLANK(U667),0,U667*'04_Настройки'!$B$17)+IF(ISBLANK(V667),0,V667*'04_Настройки'!$B$18)+IF(ISBLANK(M667),0,M667/5*100*'04_Настройки'!$B$19)+IF(ISBLANK(N667),0,N667/5*100*'04_Настройки'!$B$20))/(IF(ISBLANK(T667),0,'04_Настройки'!$B$16)+IF(ISBLANK(U667),0,'04_Настройки'!$B$17)+IF(ISBLANK(V667),0,'04_Настройки'!$B$18)+IF(ISBLANK(M667),0,'04_Настройки'!$B$19)+IF(ISBLANK(N667),0,'04_Настройки'!$B$20)),1)))</s:f>
        <s:v/>
      </s:c>
      <s:c r="Y667" s="77" t="str">
        <s:f>IF(B667="","",IF(ISBLANK(X667),"Недостаточно данных",IF(X667&gt;='04_Настройки'!$B$24,"Высокий",IF(X667&gt;='04_Настройки'!$B$25,"Средний","Низкий"))))</s:f>
        <s:v/>
      </s:c>
      <s:c r="Z667" s="80">
        <s:f t="shared" si="8"/>
        <s:v>657</s:v>
      </s:c>
      <s:c r="AA667" s="93" t="str">
        <s:f>IF(B667="","",IF(S667&gt;1,"Проверить и объединить дубли",IF(W667&lt;'04_Настройки'!$B$26,"Дополнить исходные данные",IF(AND(M667&lt;&gt;"",M667&lt;=2),"Проверить соответствие запросу и бизнесу",IF(AND(G667&lt;&gt;"",G667&lt;=IF(J667="",'04_Настройки'!$B$14,J667)),"Удерживать позицию и обновлять контент",IF(Y667="Высокий",IF(O667="","Создать или назначить посадочную страницу","Оптимизировать страницу и усилить содержание"),IF(Y667="Средний","Включить в контент-план","Наблюдать или отложить")))))))</s:f>
        <s:v/>
      </s:c>
    </s:row>
    <s:row r="668" ht="22.5" customHeight="1">
      <s:c r="A668" s="70" t="str">
        <s:f t="shared" si="1"/>
        <s:v/>
      </s:c>
      <s:c r="B668" s="71"/>
      <s:c r="C668" s="71"/>
      <s:c r="D668" s="71"/>
      <s:c r="E668" s="95"/>
      <s:c r="F668" s="77" t="str">
        <s:f>IF(ISBLANK(E668),"",IF(E668&gt;='04_Настройки'!$B$11,"ВЧ",IF(E668&gt;='04_Настройки'!$B$12,"СЧ","НЧ")))</s:f>
      </s:c>
      <s:c r="G668" s="78"/>
      <s:c r="H668" s="78"/>
      <s:c r="I668" s="80" t="str">
        <s:f t="shared" si="2"/>
        <s:v/>
      </s:c>
      <s:c r="J668" s="78"/>
      <s:c r="K668" s="81"/>
      <s:c r="L668" s="78"/>
      <s:c r="M668" s="78"/>
      <s:c r="N668" s="78"/>
      <s:c r="O668" s="83"/>
      <s:c r="P668" s="84"/>
      <s:c r="Q668" s="84"/>
      <s:c r="R668" s="77" t="str">
        <s:f t="shared" si="3"/>
        <s:v/>
      </s:c>
      <s:c r="S668" s="85" t="str">
        <s:f t="shared" si="4"/>
        <s:v/>
      </s:c>
      <s:c r="T668" s="85" t="str">
        <s:f t="shared" si="5"/>
        <s:v/>
      </s:c>
      <s:c r="U668" s="85" t="str">
        <s:f>IF(OR(B668="",G668=""),"",ROUND(MAX(0,MIN(100,(G668-IF(J668="",'04_Настройки'!$B$14,J668))/(100-IF(J668="",'04_Настройки'!$B$14,J668))*100)),1))</s:f>
        <s:v/>
      </s:c>
      <s:c r="V668" s="85" t="str">
        <s:f t="shared" si="6"/>
        <s:v/>
      </s:c>
      <s:c r="W668" s="88" t="str">
        <s:f t="shared" si="7"/>
        <s:v/>
      </s:c>
      <s:c r="X668" s="85" t="str">
        <s:f>IF(B668="","",IF(W668&lt;'04_Настройки'!$B$26,"",ROUND((IF(ISBLANK(T668),0,T668*'04_Настройки'!$B$16)+IF(ISBLANK(U668),0,U668*'04_Настройки'!$B$17)+IF(ISBLANK(V668),0,V668*'04_Настройки'!$B$18)+IF(ISBLANK(M668),0,M668/5*100*'04_Настройки'!$B$19)+IF(ISBLANK(N668),0,N668/5*100*'04_Настройки'!$B$20))/(IF(ISBLANK(T668),0,'04_Настройки'!$B$16)+IF(ISBLANK(U668),0,'04_Настройки'!$B$17)+IF(ISBLANK(V668),0,'04_Настройки'!$B$18)+IF(ISBLANK(M668),0,'04_Настройки'!$B$19)+IF(ISBLANK(N668),0,'04_Настройки'!$B$20)),1)))</s:f>
        <s:v/>
      </s:c>
      <s:c r="Y668" s="77" t="str">
        <s:f>IF(B668="","",IF(ISBLANK(X668),"Недостаточно данных",IF(X668&gt;='04_Настройки'!$B$24,"Высокий",IF(X668&gt;='04_Настройки'!$B$25,"Средний","Низкий"))))</s:f>
        <s:v/>
      </s:c>
      <s:c r="Z668" s="80">
        <s:f t="shared" si="8"/>
        <s:v>658</s:v>
      </s:c>
      <s:c r="AA668" s="93" t="str">
        <s:f>IF(B668="","",IF(S668&gt;1,"Проверить и объединить дубли",IF(W668&lt;'04_Настройки'!$B$26,"Дополнить исходные данные",IF(AND(M668&lt;&gt;"",M668&lt;=2),"Проверить соответствие запросу и бизнесу",IF(AND(G668&lt;&gt;"",G668&lt;=IF(J668="",'04_Настройки'!$B$14,J668)),"Удерживать позицию и обновлять контент",IF(Y668="Высокий",IF(O668="","Создать или назначить посадочную страницу","Оптимизировать страницу и усилить содержание"),IF(Y668="Средний","Включить в контент-план","Наблюдать или отложить")))))))</s:f>
        <s:v/>
      </s:c>
    </s:row>
    <s:row r="669" ht="22.5" customHeight="1">
      <s:c r="A669" s="70" t="str">
        <s:f t="shared" si="1"/>
        <s:v/>
      </s:c>
      <s:c r="B669" s="71"/>
      <s:c r="C669" s="71"/>
      <s:c r="D669" s="71"/>
      <s:c r="E669" s="95"/>
      <s:c r="F669" s="77" t="str">
        <s:f>IF(ISBLANK(E669),"",IF(E669&gt;='04_Настройки'!$B$11,"ВЧ",IF(E669&gt;='04_Настройки'!$B$12,"СЧ","НЧ")))</s:f>
      </s:c>
      <s:c r="G669" s="78"/>
      <s:c r="H669" s="78"/>
      <s:c r="I669" s="80" t="str">
        <s:f t="shared" si="2"/>
        <s:v/>
      </s:c>
      <s:c r="J669" s="78"/>
      <s:c r="K669" s="81"/>
      <s:c r="L669" s="78"/>
      <s:c r="M669" s="78"/>
      <s:c r="N669" s="78"/>
      <s:c r="O669" s="83"/>
      <s:c r="P669" s="84"/>
      <s:c r="Q669" s="84"/>
      <s:c r="R669" s="77" t="str">
        <s:f t="shared" si="3"/>
        <s:v/>
      </s:c>
      <s:c r="S669" s="85" t="str">
        <s:f t="shared" si="4"/>
        <s:v/>
      </s:c>
      <s:c r="T669" s="85" t="str">
        <s:f t="shared" si="5"/>
        <s:v/>
      </s:c>
      <s:c r="U669" s="85" t="str">
        <s:f>IF(OR(B669="",G669=""),"",ROUND(MAX(0,MIN(100,(G669-IF(J669="",'04_Настройки'!$B$14,J669))/(100-IF(J669="",'04_Настройки'!$B$14,J669))*100)),1))</s:f>
        <s:v/>
      </s:c>
      <s:c r="V669" s="85" t="str">
        <s:f t="shared" si="6"/>
        <s:v/>
      </s:c>
      <s:c r="W669" s="88" t="str">
        <s:f t="shared" si="7"/>
        <s:v/>
      </s:c>
      <s:c r="X669" s="85" t="str">
        <s:f>IF(B669="","",IF(W669&lt;'04_Настройки'!$B$26,"",ROUND((IF(ISBLANK(T669),0,T669*'04_Настройки'!$B$16)+IF(ISBLANK(U669),0,U669*'04_Настройки'!$B$17)+IF(ISBLANK(V669),0,V669*'04_Настройки'!$B$18)+IF(ISBLANK(M669),0,M669/5*100*'04_Настройки'!$B$19)+IF(ISBLANK(N669),0,N669/5*100*'04_Настройки'!$B$20))/(IF(ISBLANK(T669),0,'04_Настройки'!$B$16)+IF(ISBLANK(U669),0,'04_Настройки'!$B$17)+IF(ISBLANK(V669),0,'04_Настройки'!$B$18)+IF(ISBLANK(M669),0,'04_Настройки'!$B$19)+IF(ISBLANK(N669),0,'04_Настройки'!$B$20)),1)))</s:f>
        <s:v/>
      </s:c>
      <s:c r="Y669" s="77" t="str">
        <s:f>IF(B669="","",IF(ISBLANK(X669),"Недостаточно данных",IF(X669&gt;='04_Настройки'!$B$24,"Высокий",IF(X669&gt;='04_Настройки'!$B$25,"Средний","Низкий"))))</s:f>
        <s:v/>
      </s:c>
      <s:c r="Z669" s="80">
        <s:f t="shared" si="8"/>
        <s:v>659</s:v>
      </s:c>
      <s:c r="AA669" s="93" t="str">
        <s:f>IF(B669="","",IF(S669&gt;1,"Проверить и объединить дубли",IF(W669&lt;'04_Настройки'!$B$26,"Дополнить исходные данные",IF(AND(M669&lt;&gt;"",M669&lt;=2),"Проверить соответствие запросу и бизнесу",IF(AND(G669&lt;&gt;"",G669&lt;=IF(J669="",'04_Настройки'!$B$14,J669)),"Удерживать позицию и обновлять контент",IF(Y669="Высокий",IF(O669="","Создать или назначить посадочную страницу","Оптимизировать страницу и усилить содержание"),IF(Y669="Средний","Включить в контент-план","Наблюдать или отложить")))))))</s:f>
        <s:v/>
      </s:c>
    </s:row>
    <s:row r="670" ht="22.5" customHeight="1">
      <s:c r="A670" s="70" t="str">
        <s:f t="shared" si="1"/>
        <s:v/>
      </s:c>
      <s:c r="B670" s="71"/>
      <s:c r="C670" s="71"/>
      <s:c r="D670" s="71"/>
      <s:c r="E670" s="95"/>
      <s:c r="F670" s="77" t="str">
        <s:f>IF(ISBLANK(E670),"",IF(E670&gt;='04_Настройки'!$B$11,"ВЧ",IF(E670&gt;='04_Настройки'!$B$12,"СЧ","НЧ")))</s:f>
      </s:c>
      <s:c r="G670" s="78"/>
      <s:c r="H670" s="78"/>
      <s:c r="I670" s="80" t="str">
        <s:f t="shared" si="2"/>
        <s:v/>
      </s:c>
      <s:c r="J670" s="78"/>
      <s:c r="K670" s="81"/>
      <s:c r="L670" s="78"/>
      <s:c r="M670" s="78"/>
      <s:c r="N670" s="78"/>
      <s:c r="O670" s="83"/>
      <s:c r="P670" s="84"/>
      <s:c r="Q670" s="84"/>
      <s:c r="R670" s="77" t="str">
        <s:f t="shared" si="3"/>
        <s:v/>
      </s:c>
      <s:c r="S670" s="85" t="str">
        <s:f t="shared" si="4"/>
        <s:v/>
      </s:c>
      <s:c r="T670" s="85" t="str">
        <s:f t="shared" si="5"/>
        <s:v/>
      </s:c>
      <s:c r="U670" s="85" t="str">
        <s:f>IF(OR(B670="",G670=""),"",ROUND(MAX(0,MIN(100,(G670-IF(J670="",'04_Настройки'!$B$14,J670))/(100-IF(J670="",'04_Настройки'!$B$14,J670))*100)),1))</s:f>
        <s:v/>
      </s:c>
      <s:c r="V670" s="85" t="str">
        <s:f t="shared" si="6"/>
        <s:v/>
      </s:c>
      <s:c r="W670" s="88" t="str">
        <s:f t="shared" si="7"/>
        <s:v/>
      </s:c>
      <s:c r="X670" s="85" t="str">
        <s:f>IF(B670="","",IF(W670&lt;'04_Настройки'!$B$26,"",ROUND((IF(ISBLANK(T670),0,T670*'04_Настройки'!$B$16)+IF(ISBLANK(U670),0,U670*'04_Настройки'!$B$17)+IF(ISBLANK(V670),0,V670*'04_Настройки'!$B$18)+IF(ISBLANK(M670),0,M670/5*100*'04_Настройки'!$B$19)+IF(ISBLANK(N670),0,N670/5*100*'04_Настройки'!$B$20))/(IF(ISBLANK(T670),0,'04_Настройки'!$B$16)+IF(ISBLANK(U670),0,'04_Настройки'!$B$17)+IF(ISBLANK(V670),0,'04_Настройки'!$B$18)+IF(ISBLANK(M670),0,'04_Настройки'!$B$19)+IF(ISBLANK(N670),0,'04_Настройки'!$B$20)),1)))</s:f>
        <s:v/>
      </s:c>
      <s:c r="Y670" s="77" t="str">
        <s:f>IF(B670="","",IF(ISBLANK(X670),"Недостаточно данных",IF(X670&gt;='04_Настройки'!$B$24,"Высокий",IF(X670&gt;='04_Настройки'!$B$25,"Средний","Низкий"))))</s:f>
        <s:v/>
      </s:c>
      <s:c r="Z670" s="80">
        <s:f t="shared" si="8"/>
        <s:v>660</s:v>
      </s:c>
      <s:c r="AA670" s="93" t="str">
        <s:f>IF(B670="","",IF(S670&gt;1,"Проверить и объединить дубли",IF(W670&lt;'04_Настройки'!$B$26,"Дополнить исходные данные",IF(AND(M670&lt;&gt;"",M670&lt;=2),"Проверить соответствие запросу и бизнесу",IF(AND(G670&lt;&gt;"",G670&lt;=IF(J670="",'04_Настройки'!$B$14,J670)),"Удерживать позицию и обновлять контент",IF(Y670="Высокий",IF(O670="","Создать или назначить посадочную страницу","Оптимизировать страницу и усилить содержание"),IF(Y670="Средний","Включить в контент-план","Наблюдать или отложить")))))))</s:f>
        <s:v/>
      </s:c>
    </s:row>
    <s:row r="671" ht="22.5" customHeight="1">
      <s:c r="A671" s="70" t="str">
        <s:f t="shared" si="1"/>
        <s:v/>
      </s:c>
      <s:c r="B671" s="71"/>
      <s:c r="C671" s="71"/>
      <s:c r="D671" s="71"/>
      <s:c r="E671" s="95"/>
      <s:c r="F671" s="77" t="str">
        <s:f>IF(ISBLANK(E671),"",IF(E671&gt;='04_Настройки'!$B$11,"ВЧ",IF(E671&gt;='04_Настройки'!$B$12,"СЧ","НЧ")))</s:f>
      </s:c>
      <s:c r="G671" s="78"/>
      <s:c r="H671" s="78"/>
      <s:c r="I671" s="80" t="str">
        <s:f t="shared" si="2"/>
        <s:v/>
      </s:c>
      <s:c r="J671" s="78"/>
      <s:c r="K671" s="81"/>
      <s:c r="L671" s="78"/>
      <s:c r="M671" s="78"/>
      <s:c r="N671" s="78"/>
      <s:c r="O671" s="83"/>
      <s:c r="P671" s="84"/>
      <s:c r="Q671" s="84"/>
      <s:c r="R671" s="77" t="str">
        <s:f t="shared" si="3"/>
        <s:v/>
      </s:c>
      <s:c r="S671" s="85" t="str">
        <s:f t="shared" si="4"/>
        <s:v/>
      </s:c>
      <s:c r="T671" s="85" t="str">
        <s:f t="shared" si="5"/>
        <s:v/>
      </s:c>
      <s:c r="U671" s="85" t="str">
        <s:f>IF(OR(B671="",G671=""),"",ROUND(MAX(0,MIN(100,(G671-IF(J671="",'04_Настройки'!$B$14,J671))/(100-IF(J671="",'04_Настройки'!$B$14,J671))*100)),1))</s:f>
        <s:v/>
      </s:c>
      <s:c r="V671" s="85" t="str">
        <s:f t="shared" si="6"/>
        <s:v/>
      </s:c>
      <s:c r="W671" s="88" t="str">
        <s:f t="shared" si="7"/>
        <s:v/>
      </s:c>
      <s:c r="X671" s="85" t="str">
        <s:f>IF(B671="","",IF(W671&lt;'04_Настройки'!$B$26,"",ROUND((IF(ISBLANK(T671),0,T671*'04_Настройки'!$B$16)+IF(ISBLANK(U671),0,U671*'04_Настройки'!$B$17)+IF(ISBLANK(V671),0,V671*'04_Настройки'!$B$18)+IF(ISBLANK(M671),0,M671/5*100*'04_Настройки'!$B$19)+IF(ISBLANK(N671),0,N671/5*100*'04_Настройки'!$B$20))/(IF(ISBLANK(T671),0,'04_Настройки'!$B$16)+IF(ISBLANK(U671),0,'04_Настройки'!$B$17)+IF(ISBLANK(V671),0,'04_Настройки'!$B$18)+IF(ISBLANK(M671),0,'04_Настройки'!$B$19)+IF(ISBLANK(N671),0,'04_Настройки'!$B$20)),1)))</s:f>
        <s:v/>
      </s:c>
      <s:c r="Y671" s="77" t="str">
        <s:f>IF(B671="","",IF(ISBLANK(X671),"Недостаточно данных",IF(X671&gt;='04_Настройки'!$B$24,"Высокий",IF(X671&gt;='04_Настройки'!$B$25,"Средний","Низкий"))))</s:f>
        <s:v/>
      </s:c>
      <s:c r="Z671" s="80">
        <s:f t="shared" si="8"/>
        <s:v>661</s:v>
      </s:c>
      <s:c r="AA671" s="93" t="str">
        <s:f>IF(B671="","",IF(S671&gt;1,"Проверить и объединить дубли",IF(W671&lt;'04_Настройки'!$B$26,"Дополнить исходные данные",IF(AND(M671&lt;&gt;"",M671&lt;=2),"Проверить соответствие запросу и бизнесу",IF(AND(G671&lt;&gt;"",G671&lt;=IF(J671="",'04_Настройки'!$B$14,J671)),"Удерживать позицию и обновлять контент",IF(Y671="Высокий",IF(O671="","Создать или назначить посадочную страницу","Оптимизировать страницу и усилить содержание"),IF(Y671="Средний","Включить в контент-план","Наблюдать или отложить")))))))</s:f>
        <s:v/>
      </s:c>
    </s:row>
    <s:row r="672" ht="22.5" customHeight="1">
      <s:c r="A672" s="70" t="str">
        <s:f t="shared" si="1"/>
        <s:v/>
      </s:c>
      <s:c r="B672" s="71"/>
      <s:c r="C672" s="71"/>
      <s:c r="D672" s="71"/>
      <s:c r="E672" s="95"/>
      <s:c r="F672" s="77" t="str">
        <s:f>IF(ISBLANK(E672),"",IF(E672&gt;='04_Настройки'!$B$11,"ВЧ",IF(E672&gt;='04_Настройки'!$B$12,"СЧ","НЧ")))</s:f>
      </s:c>
      <s:c r="G672" s="78"/>
      <s:c r="H672" s="78"/>
      <s:c r="I672" s="80" t="str">
        <s:f t="shared" si="2"/>
        <s:v/>
      </s:c>
      <s:c r="J672" s="78"/>
      <s:c r="K672" s="81"/>
      <s:c r="L672" s="78"/>
      <s:c r="M672" s="78"/>
      <s:c r="N672" s="78"/>
      <s:c r="O672" s="83"/>
      <s:c r="P672" s="84"/>
      <s:c r="Q672" s="84"/>
      <s:c r="R672" s="77" t="str">
        <s:f t="shared" si="3"/>
        <s:v/>
      </s:c>
      <s:c r="S672" s="85" t="str">
        <s:f t="shared" si="4"/>
        <s:v/>
      </s:c>
      <s:c r="T672" s="85" t="str">
        <s:f t="shared" si="5"/>
        <s:v/>
      </s:c>
      <s:c r="U672" s="85" t="str">
        <s:f>IF(OR(B672="",G672=""),"",ROUND(MAX(0,MIN(100,(G672-IF(J672="",'04_Настройки'!$B$14,J672))/(100-IF(J672="",'04_Настройки'!$B$14,J672))*100)),1))</s:f>
        <s:v/>
      </s:c>
      <s:c r="V672" s="85" t="str">
        <s:f t="shared" si="6"/>
        <s:v/>
      </s:c>
      <s:c r="W672" s="88" t="str">
        <s:f t="shared" si="7"/>
        <s:v/>
      </s:c>
      <s:c r="X672" s="85" t="str">
        <s:f>IF(B672="","",IF(W672&lt;'04_Настройки'!$B$26,"",ROUND((IF(ISBLANK(T672),0,T672*'04_Настройки'!$B$16)+IF(ISBLANK(U672),0,U672*'04_Настройки'!$B$17)+IF(ISBLANK(V672),0,V672*'04_Настройки'!$B$18)+IF(ISBLANK(M672),0,M672/5*100*'04_Настройки'!$B$19)+IF(ISBLANK(N672),0,N672/5*100*'04_Настройки'!$B$20))/(IF(ISBLANK(T672),0,'04_Настройки'!$B$16)+IF(ISBLANK(U672),0,'04_Настройки'!$B$17)+IF(ISBLANK(V672),0,'04_Настройки'!$B$18)+IF(ISBLANK(M672),0,'04_Настройки'!$B$19)+IF(ISBLANK(N672),0,'04_Настройки'!$B$20)),1)))</s:f>
        <s:v/>
      </s:c>
      <s:c r="Y672" s="77" t="str">
        <s:f>IF(B672="","",IF(ISBLANK(X672),"Недостаточно данных",IF(X672&gt;='04_Настройки'!$B$24,"Высокий",IF(X672&gt;='04_Настройки'!$B$25,"Средний","Низкий"))))</s:f>
        <s:v/>
      </s:c>
      <s:c r="Z672" s="80">
        <s:f t="shared" si="8"/>
        <s:v>662</s:v>
      </s:c>
      <s:c r="AA672" s="93" t="str">
        <s:f>IF(B672="","",IF(S672&gt;1,"Проверить и объединить дубли",IF(W672&lt;'04_Настройки'!$B$26,"Дополнить исходные данные",IF(AND(M672&lt;&gt;"",M672&lt;=2),"Проверить соответствие запросу и бизнесу",IF(AND(G672&lt;&gt;"",G672&lt;=IF(J672="",'04_Настройки'!$B$14,J672)),"Удерживать позицию и обновлять контент",IF(Y672="Высокий",IF(O672="","Создать или назначить посадочную страницу","Оптимизировать страницу и усилить содержание"),IF(Y672="Средний","Включить в контент-план","Наблюдать или отложить")))))))</s:f>
        <s:v/>
      </s:c>
    </s:row>
    <s:row r="673" ht="22.5" customHeight="1">
      <s:c r="A673" s="70" t="str">
        <s:f t="shared" si="1"/>
        <s:v/>
      </s:c>
      <s:c r="B673" s="71"/>
      <s:c r="C673" s="71"/>
      <s:c r="D673" s="71"/>
      <s:c r="E673" s="95"/>
      <s:c r="F673" s="77" t="str">
        <s:f>IF(ISBLANK(E673),"",IF(E673&gt;='04_Настройки'!$B$11,"ВЧ",IF(E673&gt;='04_Настройки'!$B$12,"СЧ","НЧ")))</s:f>
      </s:c>
      <s:c r="G673" s="78"/>
      <s:c r="H673" s="78"/>
      <s:c r="I673" s="80" t="str">
        <s:f t="shared" si="2"/>
        <s:v/>
      </s:c>
      <s:c r="J673" s="78"/>
      <s:c r="K673" s="81"/>
      <s:c r="L673" s="78"/>
      <s:c r="M673" s="78"/>
      <s:c r="N673" s="78"/>
      <s:c r="O673" s="83"/>
      <s:c r="P673" s="84"/>
      <s:c r="Q673" s="84"/>
      <s:c r="R673" s="77" t="str">
        <s:f t="shared" si="3"/>
        <s:v/>
      </s:c>
      <s:c r="S673" s="85" t="str">
        <s:f t="shared" si="4"/>
        <s:v/>
      </s:c>
      <s:c r="T673" s="85" t="str">
        <s:f t="shared" si="5"/>
        <s:v/>
      </s:c>
      <s:c r="U673" s="85" t="str">
        <s:f>IF(OR(B673="",G673=""),"",ROUND(MAX(0,MIN(100,(G673-IF(J673="",'04_Настройки'!$B$14,J673))/(100-IF(J673="",'04_Настройки'!$B$14,J673))*100)),1))</s:f>
        <s:v/>
      </s:c>
      <s:c r="V673" s="85" t="str">
        <s:f t="shared" si="6"/>
        <s:v/>
      </s:c>
      <s:c r="W673" s="88" t="str">
        <s:f t="shared" si="7"/>
        <s:v/>
      </s:c>
      <s:c r="X673" s="85" t="str">
        <s:f>IF(B673="","",IF(W673&lt;'04_Настройки'!$B$26,"",ROUND((IF(ISBLANK(T673),0,T673*'04_Настройки'!$B$16)+IF(ISBLANK(U673),0,U673*'04_Настройки'!$B$17)+IF(ISBLANK(V673),0,V673*'04_Настройки'!$B$18)+IF(ISBLANK(M673),0,M673/5*100*'04_Настройки'!$B$19)+IF(ISBLANK(N673),0,N673/5*100*'04_Настройки'!$B$20))/(IF(ISBLANK(T673),0,'04_Настройки'!$B$16)+IF(ISBLANK(U673),0,'04_Настройки'!$B$17)+IF(ISBLANK(V673),0,'04_Настройки'!$B$18)+IF(ISBLANK(M673),0,'04_Настройки'!$B$19)+IF(ISBLANK(N673),0,'04_Настройки'!$B$20)),1)))</s:f>
        <s:v/>
      </s:c>
      <s:c r="Y673" s="77" t="str">
        <s:f>IF(B673="","",IF(ISBLANK(X673),"Недостаточно данных",IF(X673&gt;='04_Настройки'!$B$24,"Высокий",IF(X673&gt;='04_Настройки'!$B$25,"Средний","Низкий"))))</s:f>
        <s:v/>
      </s:c>
      <s:c r="Z673" s="80">
        <s:f t="shared" si="8"/>
        <s:v>663</s:v>
      </s:c>
      <s:c r="AA673" s="93" t="str">
        <s:f>IF(B673="","",IF(S673&gt;1,"Проверить и объединить дубли",IF(W673&lt;'04_Настройки'!$B$26,"Дополнить исходные данные",IF(AND(M673&lt;&gt;"",M673&lt;=2),"Проверить соответствие запросу и бизнесу",IF(AND(G673&lt;&gt;"",G673&lt;=IF(J673="",'04_Настройки'!$B$14,J673)),"Удерживать позицию и обновлять контент",IF(Y673="Высокий",IF(O673="","Создать или назначить посадочную страницу","Оптимизировать страницу и усилить содержание"),IF(Y673="Средний","Включить в контент-план","Наблюдать или отложить")))))))</s:f>
        <s:v/>
      </s:c>
    </s:row>
    <s:row r="674" ht="22.5" customHeight="1">
      <s:c r="A674" s="70" t="str">
        <s:f t="shared" si="1"/>
        <s:v/>
      </s:c>
      <s:c r="B674" s="71"/>
      <s:c r="C674" s="71"/>
      <s:c r="D674" s="71"/>
      <s:c r="E674" s="95"/>
      <s:c r="F674" s="77" t="str">
        <s:f>IF(ISBLANK(E674),"",IF(E674&gt;='04_Настройки'!$B$11,"ВЧ",IF(E674&gt;='04_Настройки'!$B$12,"СЧ","НЧ")))</s:f>
      </s:c>
      <s:c r="G674" s="78"/>
      <s:c r="H674" s="78"/>
      <s:c r="I674" s="80" t="str">
        <s:f t="shared" si="2"/>
        <s:v/>
      </s:c>
      <s:c r="J674" s="78"/>
      <s:c r="K674" s="81"/>
      <s:c r="L674" s="78"/>
      <s:c r="M674" s="78"/>
      <s:c r="N674" s="78"/>
      <s:c r="O674" s="83"/>
      <s:c r="P674" s="84"/>
      <s:c r="Q674" s="84"/>
      <s:c r="R674" s="77" t="str">
        <s:f t="shared" si="3"/>
        <s:v/>
      </s:c>
      <s:c r="S674" s="85" t="str">
        <s:f t="shared" si="4"/>
        <s:v/>
      </s:c>
      <s:c r="T674" s="85" t="str">
        <s:f t="shared" si="5"/>
        <s:v/>
      </s:c>
      <s:c r="U674" s="85" t="str">
        <s:f>IF(OR(B674="",G674=""),"",ROUND(MAX(0,MIN(100,(G674-IF(J674="",'04_Настройки'!$B$14,J674))/(100-IF(J674="",'04_Настройки'!$B$14,J674))*100)),1))</s:f>
        <s:v/>
      </s:c>
      <s:c r="V674" s="85" t="str">
        <s:f t="shared" si="6"/>
        <s:v/>
      </s:c>
      <s:c r="W674" s="88" t="str">
        <s:f t="shared" si="7"/>
        <s:v/>
      </s:c>
      <s:c r="X674" s="85" t="str">
        <s:f>IF(B674="","",IF(W674&lt;'04_Настройки'!$B$26,"",ROUND((IF(ISBLANK(T674),0,T674*'04_Настройки'!$B$16)+IF(ISBLANK(U674),0,U674*'04_Настройки'!$B$17)+IF(ISBLANK(V674),0,V674*'04_Настройки'!$B$18)+IF(ISBLANK(M674),0,M674/5*100*'04_Настройки'!$B$19)+IF(ISBLANK(N674),0,N674/5*100*'04_Настройки'!$B$20))/(IF(ISBLANK(T674),0,'04_Настройки'!$B$16)+IF(ISBLANK(U674),0,'04_Настройки'!$B$17)+IF(ISBLANK(V674),0,'04_Настройки'!$B$18)+IF(ISBLANK(M674),0,'04_Настройки'!$B$19)+IF(ISBLANK(N674),0,'04_Настройки'!$B$20)),1)))</s:f>
        <s:v/>
      </s:c>
      <s:c r="Y674" s="77" t="str">
        <s:f>IF(B674="","",IF(ISBLANK(X674),"Недостаточно данных",IF(X674&gt;='04_Настройки'!$B$24,"Высокий",IF(X674&gt;='04_Настройки'!$B$25,"Средний","Низкий"))))</s:f>
        <s:v/>
      </s:c>
      <s:c r="Z674" s="80">
        <s:f t="shared" si="8"/>
        <s:v>664</s:v>
      </s:c>
      <s:c r="AA674" s="93" t="str">
        <s:f>IF(B674="","",IF(S674&gt;1,"Проверить и объединить дубли",IF(W674&lt;'04_Настройки'!$B$26,"Дополнить исходные данные",IF(AND(M674&lt;&gt;"",M674&lt;=2),"Проверить соответствие запросу и бизнесу",IF(AND(G674&lt;&gt;"",G674&lt;=IF(J674="",'04_Настройки'!$B$14,J674)),"Удерживать позицию и обновлять контент",IF(Y674="Высокий",IF(O674="","Создать или назначить посадочную страницу","Оптимизировать страницу и усилить содержание"),IF(Y674="Средний","Включить в контент-план","Наблюдать или отложить")))))))</s:f>
        <s:v/>
      </s:c>
    </s:row>
    <s:row r="675" ht="22.5" customHeight="1">
      <s:c r="A675" s="70" t="str">
        <s:f t="shared" si="1"/>
        <s:v/>
      </s:c>
      <s:c r="B675" s="71"/>
      <s:c r="C675" s="71"/>
      <s:c r="D675" s="71"/>
      <s:c r="E675" s="95"/>
      <s:c r="F675" s="77" t="str">
        <s:f>IF(ISBLANK(E675),"",IF(E675&gt;='04_Настройки'!$B$11,"ВЧ",IF(E675&gt;='04_Настройки'!$B$12,"СЧ","НЧ")))</s:f>
      </s:c>
      <s:c r="G675" s="78"/>
      <s:c r="H675" s="78"/>
      <s:c r="I675" s="80" t="str">
        <s:f t="shared" si="2"/>
        <s:v/>
      </s:c>
      <s:c r="J675" s="78"/>
      <s:c r="K675" s="81"/>
      <s:c r="L675" s="78"/>
      <s:c r="M675" s="78"/>
      <s:c r="N675" s="78"/>
      <s:c r="O675" s="83"/>
      <s:c r="P675" s="84"/>
      <s:c r="Q675" s="84"/>
      <s:c r="R675" s="77" t="str">
        <s:f t="shared" si="3"/>
        <s:v/>
      </s:c>
      <s:c r="S675" s="85" t="str">
        <s:f t="shared" si="4"/>
        <s:v/>
      </s:c>
      <s:c r="T675" s="85" t="str">
        <s:f t="shared" si="5"/>
        <s:v/>
      </s:c>
      <s:c r="U675" s="85" t="str">
        <s:f>IF(OR(B675="",G675=""),"",ROUND(MAX(0,MIN(100,(G675-IF(J675="",'04_Настройки'!$B$14,J675))/(100-IF(J675="",'04_Настройки'!$B$14,J675))*100)),1))</s:f>
        <s:v/>
      </s:c>
      <s:c r="V675" s="85" t="str">
        <s:f t="shared" si="6"/>
        <s:v/>
      </s:c>
      <s:c r="W675" s="88" t="str">
        <s:f t="shared" si="7"/>
        <s:v/>
      </s:c>
      <s:c r="X675" s="85" t="str">
        <s:f>IF(B675="","",IF(W675&lt;'04_Настройки'!$B$26,"",ROUND((IF(ISBLANK(T675),0,T675*'04_Настройки'!$B$16)+IF(ISBLANK(U675),0,U675*'04_Настройки'!$B$17)+IF(ISBLANK(V675),0,V675*'04_Настройки'!$B$18)+IF(ISBLANK(M675),0,M675/5*100*'04_Настройки'!$B$19)+IF(ISBLANK(N675),0,N675/5*100*'04_Настройки'!$B$20))/(IF(ISBLANK(T675),0,'04_Настройки'!$B$16)+IF(ISBLANK(U675),0,'04_Настройки'!$B$17)+IF(ISBLANK(V675),0,'04_Настройки'!$B$18)+IF(ISBLANK(M675),0,'04_Настройки'!$B$19)+IF(ISBLANK(N675),0,'04_Настройки'!$B$20)),1)))</s:f>
        <s:v/>
      </s:c>
      <s:c r="Y675" s="77" t="str">
        <s:f>IF(B675="","",IF(ISBLANK(X675),"Недостаточно данных",IF(X675&gt;='04_Настройки'!$B$24,"Высокий",IF(X675&gt;='04_Настройки'!$B$25,"Средний","Низкий"))))</s:f>
        <s:v/>
      </s:c>
      <s:c r="Z675" s="80">
        <s:f t="shared" si="8"/>
        <s:v>665</s:v>
      </s:c>
      <s:c r="AA675" s="93" t="str">
        <s:f>IF(B675="","",IF(S675&gt;1,"Проверить и объединить дубли",IF(W675&lt;'04_Настройки'!$B$26,"Дополнить исходные данные",IF(AND(M675&lt;&gt;"",M675&lt;=2),"Проверить соответствие запросу и бизнесу",IF(AND(G675&lt;&gt;"",G675&lt;=IF(J675="",'04_Настройки'!$B$14,J675)),"Удерживать позицию и обновлять контент",IF(Y675="Высокий",IF(O675="","Создать или назначить посадочную страницу","Оптимизировать страницу и усилить содержание"),IF(Y675="Средний","Включить в контент-план","Наблюдать или отложить")))))))</s:f>
        <s:v/>
      </s:c>
    </s:row>
    <s:row r="676" ht="22.5" customHeight="1">
      <s:c r="A676" s="70" t="str">
        <s:f t="shared" si="1"/>
        <s:v/>
      </s:c>
      <s:c r="B676" s="71"/>
      <s:c r="C676" s="71"/>
      <s:c r="D676" s="71"/>
      <s:c r="E676" s="95"/>
      <s:c r="F676" s="77" t="str">
        <s:f>IF(ISBLANK(E676),"",IF(E676&gt;='04_Настройки'!$B$11,"ВЧ",IF(E676&gt;='04_Настройки'!$B$12,"СЧ","НЧ")))</s:f>
      </s:c>
      <s:c r="G676" s="78"/>
      <s:c r="H676" s="78"/>
      <s:c r="I676" s="80" t="str">
        <s:f t="shared" si="2"/>
        <s:v/>
      </s:c>
      <s:c r="J676" s="78"/>
      <s:c r="K676" s="81"/>
      <s:c r="L676" s="78"/>
      <s:c r="M676" s="78"/>
      <s:c r="N676" s="78"/>
      <s:c r="O676" s="83"/>
      <s:c r="P676" s="84"/>
      <s:c r="Q676" s="84"/>
      <s:c r="R676" s="77" t="str">
        <s:f t="shared" si="3"/>
        <s:v/>
      </s:c>
      <s:c r="S676" s="85" t="str">
        <s:f t="shared" si="4"/>
        <s:v/>
      </s:c>
      <s:c r="T676" s="85" t="str">
        <s:f t="shared" si="5"/>
        <s:v/>
      </s:c>
      <s:c r="U676" s="85" t="str">
        <s:f>IF(OR(B676="",G676=""),"",ROUND(MAX(0,MIN(100,(G676-IF(J676="",'04_Настройки'!$B$14,J676))/(100-IF(J676="",'04_Настройки'!$B$14,J676))*100)),1))</s:f>
        <s:v/>
      </s:c>
      <s:c r="V676" s="85" t="str">
        <s:f t="shared" si="6"/>
        <s:v/>
      </s:c>
      <s:c r="W676" s="88" t="str">
        <s:f t="shared" si="7"/>
        <s:v/>
      </s:c>
      <s:c r="X676" s="85" t="str">
        <s:f>IF(B676="","",IF(W676&lt;'04_Настройки'!$B$26,"",ROUND((IF(ISBLANK(T676),0,T676*'04_Настройки'!$B$16)+IF(ISBLANK(U676),0,U676*'04_Настройки'!$B$17)+IF(ISBLANK(V676),0,V676*'04_Настройки'!$B$18)+IF(ISBLANK(M676),0,M676/5*100*'04_Настройки'!$B$19)+IF(ISBLANK(N676),0,N676/5*100*'04_Настройки'!$B$20))/(IF(ISBLANK(T676),0,'04_Настройки'!$B$16)+IF(ISBLANK(U676),0,'04_Настройки'!$B$17)+IF(ISBLANK(V676),0,'04_Настройки'!$B$18)+IF(ISBLANK(M676),0,'04_Настройки'!$B$19)+IF(ISBLANK(N676),0,'04_Настройки'!$B$20)),1)))</s:f>
        <s:v/>
      </s:c>
      <s:c r="Y676" s="77" t="str">
        <s:f>IF(B676="","",IF(ISBLANK(X676),"Недостаточно данных",IF(X676&gt;='04_Настройки'!$B$24,"Высокий",IF(X676&gt;='04_Настройки'!$B$25,"Средний","Низкий"))))</s:f>
        <s:v/>
      </s:c>
      <s:c r="Z676" s="80">
        <s:f t="shared" si="8"/>
        <s:v>666</s:v>
      </s:c>
      <s:c r="AA676" s="93" t="str">
        <s:f>IF(B676="","",IF(S676&gt;1,"Проверить и объединить дубли",IF(W676&lt;'04_Настройки'!$B$26,"Дополнить исходные данные",IF(AND(M676&lt;&gt;"",M676&lt;=2),"Проверить соответствие запросу и бизнесу",IF(AND(G676&lt;&gt;"",G676&lt;=IF(J676="",'04_Настройки'!$B$14,J676)),"Удерживать позицию и обновлять контент",IF(Y676="Высокий",IF(O676="","Создать или назначить посадочную страницу","Оптимизировать страницу и усилить содержание"),IF(Y676="Средний","Включить в контент-план","Наблюдать или отложить")))))))</s:f>
        <s:v/>
      </s:c>
    </s:row>
    <s:row r="677" ht="22.5" customHeight="1">
      <s:c r="A677" s="70" t="str">
        <s:f t="shared" si="1"/>
        <s:v/>
      </s:c>
      <s:c r="B677" s="71"/>
      <s:c r="C677" s="71"/>
      <s:c r="D677" s="71"/>
      <s:c r="E677" s="95"/>
      <s:c r="F677" s="77" t="str">
        <s:f>IF(ISBLANK(E677),"",IF(E677&gt;='04_Настройки'!$B$11,"ВЧ",IF(E677&gt;='04_Настройки'!$B$12,"СЧ","НЧ")))</s:f>
      </s:c>
      <s:c r="G677" s="78"/>
      <s:c r="H677" s="78"/>
      <s:c r="I677" s="80" t="str">
        <s:f t="shared" si="2"/>
        <s:v/>
      </s:c>
      <s:c r="J677" s="78"/>
      <s:c r="K677" s="81"/>
      <s:c r="L677" s="78"/>
      <s:c r="M677" s="78"/>
      <s:c r="N677" s="78"/>
      <s:c r="O677" s="83"/>
      <s:c r="P677" s="84"/>
      <s:c r="Q677" s="84"/>
      <s:c r="R677" s="77" t="str">
        <s:f t="shared" si="3"/>
        <s:v/>
      </s:c>
      <s:c r="S677" s="85" t="str">
        <s:f t="shared" si="4"/>
        <s:v/>
      </s:c>
      <s:c r="T677" s="85" t="str">
        <s:f t="shared" si="5"/>
        <s:v/>
      </s:c>
      <s:c r="U677" s="85" t="str">
        <s:f>IF(OR(B677="",G677=""),"",ROUND(MAX(0,MIN(100,(G677-IF(J677="",'04_Настройки'!$B$14,J677))/(100-IF(J677="",'04_Настройки'!$B$14,J677))*100)),1))</s:f>
        <s:v/>
      </s:c>
      <s:c r="V677" s="85" t="str">
        <s:f t="shared" si="6"/>
        <s:v/>
      </s:c>
      <s:c r="W677" s="88" t="str">
        <s:f t="shared" si="7"/>
        <s:v/>
      </s:c>
      <s:c r="X677" s="85" t="str">
        <s:f>IF(B677="","",IF(W677&lt;'04_Настройки'!$B$26,"",ROUND((IF(ISBLANK(T677),0,T677*'04_Настройки'!$B$16)+IF(ISBLANK(U677),0,U677*'04_Настройки'!$B$17)+IF(ISBLANK(V677),0,V677*'04_Настройки'!$B$18)+IF(ISBLANK(M677),0,M677/5*100*'04_Настройки'!$B$19)+IF(ISBLANK(N677),0,N677/5*100*'04_Настройки'!$B$20))/(IF(ISBLANK(T677),0,'04_Настройки'!$B$16)+IF(ISBLANK(U677),0,'04_Настройки'!$B$17)+IF(ISBLANK(V677),0,'04_Настройки'!$B$18)+IF(ISBLANK(M677),0,'04_Настройки'!$B$19)+IF(ISBLANK(N677),0,'04_Настройки'!$B$20)),1)))</s:f>
        <s:v/>
      </s:c>
      <s:c r="Y677" s="77" t="str">
        <s:f>IF(B677="","",IF(ISBLANK(X677),"Недостаточно данных",IF(X677&gt;='04_Настройки'!$B$24,"Высокий",IF(X677&gt;='04_Настройки'!$B$25,"Средний","Низкий"))))</s:f>
        <s:v/>
      </s:c>
      <s:c r="Z677" s="80">
        <s:f t="shared" si="8"/>
        <s:v>667</s:v>
      </s:c>
      <s:c r="AA677" s="93" t="str">
        <s:f>IF(B677="","",IF(S677&gt;1,"Проверить и объединить дубли",IF(W677&lt;'04_Настройки'!$B$26,"Дополнить исходные данные",IF(AND(M677&lt;&gt;"",M677&lt;=2),"Проверить соответствие запросу и бизнесу",IF(AND(G677&lt;&gt;"",G677&lt;=IF(J677="",'04_Настройки'!$B$14,J677)),"Удерживать позицию и обновлять контент",IF(Y677="Высокий",IF(O677="","Создать или назначить посадочную страницу","Оптимизировать страницу и усилить содержание"),IF(Y677="Средний","Включить в контент-план","Наблюдать или отложить")))))))</s:f>
        <s:v/>
      </s:c>
    </s:row>
    <s:row r="678" ht="22.5" customHeight="1">
      <s:c r="A678" s="70" t="str">
        <s:f t="shared" si="1"/>
        <s:v/>
      </s:c>
      <s:c r="B678" s="71"/>
      <s:c r="C678" s="71"/>
      <s:c r="D678" s="71"/>
      <s:c r="E678" s="95"/>
      <s:c r="F678" s="77" t="str">
        <s:f>IF(ISBLANK(E678),"",IF(E678&gt;='04_Настройки'!$B$11,"ВЧ",IF(E678&gt;='04_Настройки'!$B$12,"СЧ","НЧ")))</s:f>
      </s:c>
      <s:c r="G678" s="78"/>
      <s:c r="H678" s="78"/>
      <s:c r="I678" s="80" t="str">
        <s:f t="shared" si="2"/>
        <s:v/>
      </s:c>
      <s:c r="J678" s="78"/>
      <s:c r="K678" s="81"/>
      <s:c r="L678" s="78"/>
      <s:c r="M678" s="78"/>
      <s:c r="N678" s="78"/>
      <s:c r="O678" s="83"/>
      <s:c r="P678" s="84"/>
      <s:c r="Q678" s="84"/>
      <s:c r="R678" s="77" t="str">
        <s:f t="shared" si="3"/>
        <s:v/>
      </s:c>
      <s:c r="S678" s="85" t="str">
        <s:f t="shared" si="4"/>
        <s:v/>
      </s:c>
      <s:c r="T678" s="85" t="str">
        <s:f t="shared" si="5"/>
        <s:v/>
      </s:c>
      <s:c r="U678" s="85" t="str">
        <s:f>IF(OR(B678="",G678=""),"",ROUND(MAX(0,MIN(100,(G678-IF(J678="",'04_Настройки'!$B$14,J678))/(100-IF(J678="",'04_Настройки'!$B$14,J678))*100)),1))</s:f>
        <s:v/>
      </s:c>
      <s:c r="V678" s="85" t="str">
        <s:f t="shared" si="6"/>
        <s:v/>
      </s:c>
      <s:c r="W678" s="88" t="str">
        <s:f t="shared" si="7"/>
        <s:v/>
      </s:c>
      <s:c r="X678" s="85" t="str">
        <s:f>IF(B678="","",IF(W678&lt;'04_Настройки'!$B$26,"",ROUND((IF(ISBLANK(T678),0,T678*'04_Настройки'!$B$16)+IF(ISBLANK(U678),0,U678*'04_Настройки'!$B$17)+IF(ISBLANK(V678),0,V678*'04_Настройки'!$B$18)+IF(ISBLANK(M678),0,M678/5*100*'04_Настройки'!$B$19)+IF(ISBLANK(N678),0,N678/5*100*'04_Настройки'!$B$20))/(IF(ISBLANK(T678),0,'04_Настройки'!$B$16)+IF(ISBLANK(U678),0,'04_Настройки'!$B$17)+IF(ISBLANK(V678),0,'04_Настройки'!$B$18)+IF(ISBLANK(M678),0,'04_Настройки'!$B$19)+IF(ISBLANK(N678),0,'04_Настройки'!$B$20)),1)))</s:f>
        <s:v/>
      </s:c>
      <s:c r="Y678" s="77" t="str">
        <s:f>IF(B678="","",IF(ISBLANK(X678),"Недостаточно данных",IF(X678&gt;='04_Настройки'!$B$24,"Высокий",IF(X678&gt;='04_Настройки'!$B$25,"Средний","Низкий"))))</s:f>
        <s:v/>
      </s:c>
      <s:c r="Z678" s="80">
        <s:f t="shared" si="8"/>
        <s:v>668</s:v>
      </s:c>
      <s:c r="AA678" s="93" t="str">
        <s:f>IF(B678="","",IF(S678&gt;1,"Проверить и объединить дубли",IF(W678&lt;'04_Настройки'!$B$26,"Дополнить исходные данные",IF(AND(M678&lt;&gt;"",M678&lt;=2),"Проверить соответствие запросу и бизнесу",IF(AND(G678&lt;&gt;"",G678&lt;=IF(J678="",'04_Настройки'!$B$14,J678)),"Удерживать позицию и обновлять контент",IF(Y678="Высокий",IF(O678="","Создать или назначить посадочную страницу","Оптимизировать страницу и усилить содержание"),IF(Y678="Средний","Включить в контент-план","Наблюдать или отложить")))))))</s:f>
        <s:v/>
      </s:c>
    </s:row>
    <s:row r="679" ht="22.5" customHeight="1">
      <s:c r="A679" s="70" t="str">
        <s:f t="shared" si="1"/>
        <s:v/>
      </s:c>
      <s:c r="B679" s="71"/>
      <s:c r="C679" s="71"/>
      <s:c r="D679" s="71"/>
      <s:c r="E679" s="95"/>
      <s:c r="F679" s="77" t="str">
        <s:f>IF(ISBLANK(E679),"",IF(E679&gt;='04_Настройки'!$B$11,"ВЧ",IF(E679&gt;='04_Настройки'!$B$12,"СЧ","НЧ")))</s:f>
      </s:c>
      <s:c r="G679" s="78"/>
      <s:c r="H679" s="78"/>
      <s:c r="I679" s="80" t="str">
        <s:f t="shared" si="2"/>
        <s:v/>
      </s:c>
      <s:c r="J679" s="78"/>
      <s:c r="K679" s="81"/>
      <s:c r="L679" s="78"/>
      <s:c r="M679" s="78"/>
      <s:c r="N679" s="78"/>
      <s:c r="O679" s="83"/>
      <s:c r="P679" s="84"/>
      <s:c r="Q679" s="84"/>
      <s:c r="R679" s="77" t="str">
        <s:f t="shared" si="3"/>
        <s:v/>
      </s:c>
      <s:c r="S679" s="85" t="str">
        <s:f t="shared" si="4"/>
        <s:v/>
      </s:c>
      <s:c r="T679" s="85" t="str">
        <s:f t="shared" si="5"/>
        <s:v/>
      </s:c>
      <s:c r="U679" s="85" t="str">
        <s:f>IF(OR(B679="",G679=""),"",ROUND(MAX(0,MIN(100,(G679-IF(J679="",'04_Настройки'!$B$14,J679))/(100-IF(J679="",'04_Настройки'!$B$14,J679))*100)),1))</s:f>
        <s:v/>
      </s:c>
      <s:c r="V679" s="85" t="str">
        <s:f t="shared" si="6"/>
        <s:v/>
      </s:c>
      <s:c r="W679" s="88" t="str">
        <s:f t="shared" si="7"/>
        <s:v/>
      </s:c>
      <s:c r="X679" s="85" t="str">
        <s:f>IF(B679="","",IF(W679&lt;'04_Настройки'!$B$26,"",ROUND((IF(ISBLANK(T679),0,T679*'04_Настройки'!$B$16)+IF(ISBLANK(U679),0,U679*'04_Настройки'!$B$17)+IF(ISBLANK(V679),0,V679*'04_Настройки'!$B$18)+IF(ISBLANK(M679),0,M679/5*100*'04_Настройки'!$B$19)+IF(ISBLANK(N679),0,N679/5*100*'04_Настройки'!$B$20))/(IF(ISBLANK(T679),0,'04_Настройки'!$B$16)+IF(ISBLANK(U679),0,'04_Настройки'!$B$17)+IF(ISBLANK(V679),0,'04_Настройки'!$B$18)+IF(ISBLANK(M679),0,'04_Настройки'!$B$19)+IF(ISBLANK(N679),0,'04_Настройки'!$B$20)),1)))</s:f>
        <s:v/>
      </s:c>
      <s:c r="Y679" s="77" t="str">
        <s:f>IF(B679="","",IF(ISBLANK(X679),"Недостаточно данных",IF(X679&gt;='04_Настройки'!$B$24,"Высокий",IF(X679&gt;='04_Настройки'!$B$25,"Средний","Низкий"))))</s:f>
        <s:v/>
      </s:c>
      <s:c r="Z679" s="80">
        <s:f t="shared" si="8"/>
        <s:v>669</s:v>
      </s:c>
      <s:c r="AA679" s="93" t="str">
        <s:f>IF(B679="","",IF(S679&gt;1,"Проверить и объединить дубли",IF(W679&lt;'04_Настройки'!$B$26,"Дополнить исходные данные",IF(AND(M679&lt;&gt;"",M679&lt;=2),"Проверить соответствие запросу и бизнесу",IF(AND(G679&lt;&gt;"",G679&lt;=IF(J679="",'04_Настройки'!$B$14,J679)),"Удерживать позицию и обновлять контент",IF(Y679="Высокий",IF(O679="","Создать или назначить посадочную страницу","Оптимизировать страницу и усилить содержание"),IF(Y679="Средний","Включить в контент-план","Наблюдать или отложить")))))))</s:f>
        <s:v/>
      </s:c>
    </s:row>
    <s:row r="680" ht="22.5" customHeight="1">
      <s:c r="A680" s="70" t="str">
        <s:f t="shared" si="1"/>
        <s:v/>
      </s:c>
      <s:c r="B680" s="71"/>
      <s:c r="C680" s="71"/>
      <s:c r="D680" s="71"/>
      <s:c r="E680" s="95"/>
      <s:c r="F680" s="77" t="str">
        <s:f>IF(ISBLANK(E680),"",IF(E680&gt;='04_Настройки'!$B$11,"ВЧ",IF(E680&gt;='04_Настройки'!$B$12,"СЧ","НЧ")))</s:f>
      </s:c>
      <s:c r="G680" s="78"/>
      <s:c r="H680" s="78"/>
      <s:c r="I680" s="80" t="str">
        <s:f t="shared" si="2"/>
        <s:v/>
      </s:c>
      <s:c r="J680" s="78"/>
      <s:c r="K680" s="81"/>
      <s:c r="L680" s="78"/>
      <s:c r="M680" s="78"/>
      <s:c r="N680" s="78"/>
      <s:c r="O680" s="83"/>
      <s:c r="P680" s="84"/>
      <s:c r="Q680" s="84"/>
      <s:c r="R680" s="77" t="str">
        <s:f t="shared" si="3"/>
        <s:v/>
      </s:c>
      <s:c r="S680" s="85" t="str">
        <s:f t="shared" si="4"/>
        <s:v/>
      </s:c>
      <s:c r="T680" s="85" t="str">
        <s:f t="shared" si="5"/>
        <s:v/>
      </s:c>
      <s:c r="U680" s="85" t="str">
        <s:f>IF(OR(B680="",G680=""),"",ROUND(MAX(0,MIN(100,(G680-IF(J680="",'04_Настройки'!$B$14,J680))/(100-IF(J680="",'04_Настройки'!$B$14,J680))*100)),1))</s:f>
        <s:v/>
      </s:c>
      <s:c r="V680" s="85" t="str">
        <s:f t="shared" si="6"/>
        <s:v/>
      </s:c>
      <s:c r="W680" s="88" t="str">
        <s:f t="shared" si="7"/>
        <s:v/>
      </s:c>
      <s:c r="X680" s="85" t="str">
        <s:f>IF(B680="","",IF(W680&lt;'04_Настройки'!$B$26,"",ROUND((IF(ISBLANK(T680),0,T680*'04_Настройки'!$B$16)+IF(ISBLANK(U680),0,U680*'04_Настройки'!$B$17)+IF(ISBLANK(V680),0,V680*'04_Настройки'!$B$18)+IF(ISBLANK(M680),0,M680/5*100*'04_Настройки'!$B$19)+IF(ISBLANK(N680),0,N680/5*100*'04_Настройки'!$B$20))/(IF(ISBLANK(T680),0,'04_Настройки'!$B$16)+IF(ISBLANK(U680),0,'04_Настройки'!$B$17)+IF(ISBLANK(V680),0,'04_Настройки'!$B$18)+IF(ISBLANK(M680),0,'04_Настройки'!$B$19)+IF(ISBLANK(N680),0,'04_Настройки'!$B$20)),1)))</s:f>
        <s:v/>
      </s:c>
      <s:c r="Y680" s="77" t="str">
        <s:f>IF(B680="","",IF(ISBLANK(X680),"Недостаточно данных",IF(X680&gt;='04_Настройки'!$B$24,"Высокий",IF(X680&gt;='04_Настройки'!$B$25,"Средний","Низкий"))))</s:f>
        <s:v/>
      </s:c>
      <s:c r="Z680" s="80">
        <s:f t="shared" si="8"/>
        <s:v>670</s:v>
      </s:c>
      <s:c r="AA680" s="93" t="str">
        <s:f>IF(B680="","",IF(S680&gt;1,"Проверить и объединить дубли",IF(W680&lt;'04_Настройки'!$B$26,"Дополнить исходные данные",IF(AND(M680&lt;&gt;"",M680&lt;=2),"Проверить соответствие запросу и бизнесу",IF(AND(G680&lt;&gt;"",G680&lt;=IF(J680="",'04_Настройки'!$B$14,J680)),"Удерживать позицию и обновлять контент",IF(Y680="Высокий",IF(O680="","Создать или назначить посадочную страницу","Оптимизировать страницу и усилить содержание"),IF(Y680="Средний","Включить в контент-план","Наблюдать или отложить")))))))</s:f>
        <s:v/>
      </s:c>
    </s:row>
    <s:row r="681" ht="22.5" customHeight="1">
      <s:c r="A681" s="70" t="str">
        <s:f t="shared" si="1"/>
        <s:v/>
      </s:c>
      <s:c r="B681" s="71"/>
      <s:c r="C681" s="71"/>
      <s:c r="D681" s="71"/>
      <s:c r="E681" s="95"/>
      <s:c r="F681" s="77" t="str">
        <s:f>IF(ISBLANK(E681),"",IF(E681&gt;='04_Настройки'!$B$11,"ВЧ",IF(E681&gt;='04_Настройки'!$B$12,"СЧ","НЧ")))</s:f>
      </s:c>
      <s:c r="G681" s="78"/>
      <s:c r="H681" s="78"/>
      <s:c r="I681" s="80" t="str">
        <s:f t="shared" si="2"/>
        <s:v/>
      </s:c>
      <s:c r="J681" s="78"/>
      <s:c r="K681" s="81"/>
      <s:c r="L681" s="78"/>
      <s:c r="M681" s="78"/>
      <s:c r="N681" s="78"/>
      <s:c r="O681" s="83"/>
      <s:c r="P681" s="84"/>
      <s:c r="Q681" s="84"/>
      <s:c r="R681" s="77" t="str">
        <s:f t="shared" si="3"/>
        <s:v/>
      </s:c>
      <s:c r="S681" s="85" t="str">
        <s:f t="shared" si="4"/>
        <s:v/>
      </s:c>
      <s:c r="T681" s="85" t="str">
        <s:f t="shared" si="5"/>
        <s:v/>
      </s:c>
      <s:c r="U681" s="85" t="str">
        <s:f>IF(OR(B681="",G681=""),"",ROUND(MAX(0,MIN(100,(G681-IF(J681="",'04_Настройки'!$B$14,J681))/(100-IF(J681="",'04_Настройки'!$B$14,J681))*100)),1))</s:f>
        <s:v/>
      </s:c>
      <s:c r="V681" s="85" t="str">
        <s:f t="shared" si="6"/>
        <s:v/>
      </s:c>
      <s:c r="W681" s="88" t="str">
        <s:f t="shared" si="7"/>
        <s:v/>
      </s:c>
      <s:c r="X681" s="85" t="str">
        <s:f>IF(B681="","",IF(W681&lt;'04_Настройки'!$B$26,"",ROUND((IF(ISBLANK(T681),0,T681*'04_Настройки'!$B$16)+IF(ISBLANK(U681),0,U681*'04_Настройки'!$B$17)+IF(ISBLANK(V681),0,V681*'04_Настройки'!$B$18)+IF(ISBLANK(M681),0,M681/5*100*'04_Настройки'!$B$19)+IF(ISBLANK(N681),0,N681/5*100*'04_Настройки'!$B$20))/(IF(ISBLANK(T681),0,'04_Настройки'!$B$16)+IF(ISBLANK(U681),0,'04_Настройки'!$B$17)+IF(ISBLANK(V681),0,'04_Настройки'!$B$18)+IF(ISBLANK(M681),0,'04_Настройки'!$B$19)+IF(ISBLANK(N681),0,'04_Настройки'!$B$20)),1)))</s:f>
        <s:v/>
      </s:c>
      <s:c r="Y681" s="77" t="str">
        <s:f>IF(B681="","",IF(ISBLANK(X681),"Недостаточно данных",IF(X681&gt;='04_Настройки'!$B$24,"Высокий",IF(X681&gt;='04_Настройки'!$B$25,"Средний","Низкий"))))</s:f>
        <s:v/>
      </s:c>
      <s:c r="Z681" s="80">
        <s:f t="shared" si="8"/>
        <s:v>671</s:v>
      </s:c>
      <s:c r="AA681" s="93" t="str">
        <s:f>IF(B681="","",IF(S681&gt;1,"Проверить и объединить дубли",IF(W681&lt;'04_Настройки'!$B$26,"Дополнить исходные данные",IF(AND(M681&lt;&gt;"",M681&lt;=2),"Проверить соответствие запросу и бизнесу",IF(AND(G681&lt;&gt;"",G681&lt;=IF(J681="",'04_Настройки'!$B$14,J681)),"Удерживать позицию и обновлять контент",IF(Y681="Высокий",IF(O681="","Создать или назначить посадочную страницу","Оптимизировать страницу и усилить содержание"),IF(Y681="Средний","Включить в контент-план","Наблюдать или отложить")))))))</s:f>
        <s:v/>
      </s:c>
    </s:row>
    <s:row r="682" ht="22.5" customHeight="1">
      <s:c r="A682" s="70" t="str">
        <s:f t="shared" si="1"/>
        <s:v/>
      </s:c>
      <s:c r="B682" s="71"/>
      <s:c r="C682" s="71"/>
      <s:c r="D682" s="71"/>
      <s:c r="E682" s="95"/>
      <s:c r="F682" s="77" t="str">
        <s:f>IF(ISBLANK(E682),"",IF(E682&gt;='04_Настройки'!$B$11,"ВЧ",IF(E682&gt;='04_Настройки'!$B$12,"СЧ","НЧ")))</s:f>
      </s:c>
      <s:c r="G682" s="78"/>
      <s:c r="H682" s="78"/>
      <s:c r="I682" s="80" t="str">
        <s:f t="shared" si="2"/>
        <s:v/>
      </s:c>
      <s:c r="J682" s="78"/>
      <s:c r="K682" s="81"/>
      <s:c r="L682" s="78"/>
      <s:c r="M682" s="78"/>
      <s:c r="N682" s="78"/>
      <s:c r="O682" s="83"/>
      <s:c r="P682" s="84"/>
      <s:c r="Q682" s="84"/>
      <s:c r="R682" s="77" t="str">
        <s:f t="shared" si="3"/>
        <s:v/>
      </s:c>
      <s:c r="S682" s="85" t="str">
        <s:f t="shared" si="4"/>
        <s:v/>
      </s:c>
      <s:c r="T682" s="85" t="str">
        <s:f t="shared" si="5"/>
        <s:v/>
      </s:c>
      <s:c r="U682" s="85" t="str">
        <s:f>IF(OR(B682="",G682=""),"",ROUND(MAX(0,MIN(100,(G682-IF(J682="",'04_Настройки'!$B$14,J682))/(100-IF(J682="",'04_Настройки'!$B$14,J682))*100)),1))</s:f>
        <s:v/>
      </s:c>
      <s:c r="V682" s="85" t="str">
        <s:f t="shared" si="6"/>
        <s:v/>
      </s:c>
      <s:c r="W682" s="88" t="str">
        <s:f t="shared" si="7"/>
        <s:v/>
      </s:c>
      <s:c r="X682" s="85" t="str">
        <s:f>IF(B682="","",IF(W682&lt;'04_Настройки'!$B$26,"",ROUND((IF(ISBLANK(T682),0,T682*'04_Настройки'!$B$16)+IF(ISBLANK(U682),0,U682*'04_Настройки'!$B$17)+IF(ISBLANK(V682),0,V682*'04_Настройки'!$B$18)+IF(ISBLANK(M682),0,M682/5*100*'04_Настройки'!$B$19)+IF(ISBLANK(N682),0,N682/5*100*'04_Настройки'!$B$20))/(IF(ISBLANK(T682),0,'04_Настройки'!$B$16)+IF(ISBLANK(U682),0,'04_Настройки'!$B$17)+IF(ISBLANK(V682),0,'04_Настройки'!$B$18)+IF(ISBLANK(M682),0,'04_Настройки'!$B$19)+IF(ISBLANK(N682),0,'04_Настройки'!$B$20)),1)))</s:f>
        <s:v/>
      </s:c>
      <s:c r="Y682" s="77" t="str">
        <s:f>IF(B682="","",IF(ISBLANK(X682),"Недостаточно данных",IF(X682&gt;='04_Настройки'!$B$24,"Высокий",IF(X682&gt;='04_Настройки'!$B$25,"Средний","Низкий"))))</s:f>
        <s:v/>
      </s:c>
      <s:c r="Z682" s="80">
        <s:f t="shared" si="8"/>
        <s:v>672</s:v>
      </s:c>
      <s:c r="AA682" s="93" t="str">
        <s:f>IF(B682="","",IF(S682&gt;1,"Проверить и объединить дубли",IF(W682&lt;'04_Настройки'!$B$26,"Дополнить исходные данные",IF(AND(M682&lt;&gt;"",M682&lt;=2),"Проверить соответствие запросу и бизнесу",IF(AND(G682&lt;&gt;"",G682&lt;=IF(J682="",'04_Настройки'!$B$14,J682)),"Удерживать позицию и обновлять контент",IF(Y682="Высокий",IF(O682="","Создать или назначить посадочную страницу","Оптимизировать страницу и усилить содержание"),IF(Y682="Средний","Включить в контент-план","Наблюдать или отложить")))))))</s:f>
        <s:v/>
      </s:c>
    </s:row>
    <s:row r="683" ht="22.5" customHeight="1">
      <s:c r="A683" s="70" t="str">
        <s:f t="shared" si="1"/>
        <s:v/>
      </s:c>
      <s:c r="B683" s="71"/>
      <s:c r="C683" s="71"/>
      <s:c r="D683" s="71"/>
      <s:c r="E683" s="95"/>
      <s:c r="F683" s="77" t="str">
        <s:f>IF(ISBLANK(E683),"",IF(E683&gt;='04_Настройки'!$B$11,"ВЧ",IF(E683&gt;='04_Настройки'!$B$12,"СЧ","НЧ")))</s:f>
      </s:c>
      <s:c r="G683" s="78"/>
      <s:c r="H683" s="78"/>
      <s:c r="I683" s="80" t="str">
        <s:f t="shared" si="2"/>
        <s:v/>
      </s:c>
      <s:c r="J683" s="78"/>
      <s:c r="K683" s="81"/>
      <s:c r="L683" s="78"/>
      <s:c r="M683" s="78"/>
      <s:c r="N683" s="78"/>
      <s:c r="O683" s="83"/>
      <s:c r="P683" s="84"/>
      <s:c r="Q683" s="84"/>
      <s:c r="R683" s="77" t="str">
        <s:f t="shared" si="3"/>
        <s:v/>
      </s:c>
      <s:c r="S683" s="85" t="str">
        <s:f t="shared" si="4"/>
        <s:v/>
      </s:c>
      <s:c r="T683" s="85" t="str">
        <s:f t="shared" si="5"/>
        <s:v/>
      </s:c>
      <s:c r="U683" s="85" t="str">
        <s:f>IF(OR(B683="",G683=""),"",ROUND(MAX(0,MIN(100,(G683-IF(J683="",'04_Настройки'!$B$14,J683))/(100-IF(J683="",'04_Настройки'!$B$14,J683))*100)),1))</s:f>
        <s:v/>
      </s:c>
      <s:c r="V683" s="85" t="str">
        <s:f t="shared" si="6"/>
        <s:v/>
      </s:c>
      <s:c r="W683" s="88" t="str">
        <s:f t="shared" si="7"/>
        <s:v/>
      </s:c>
      <s:c r="X683" s="85" t="str">
        <s:f>IF(B683="","",IF(W683&lt;'04_Настройки'!$B$26,"",ROUND((IF(ISBLANK(T683),0,T683*'04_Настройки'!$B$16)+IF(ISBLANK(U683),0,U683*'04_Настройки'!$B$17)+IF(ISBLANK(V683),0,V683*'04_Настройки'!$B$18)+IF(ISBLANK(M683),0,M683/5*100*'04_Настройки'!$B$19)+IF(ISBLANK(N683),0,N683/5*100*'04_Настройки'!$B$20))/(IF(ISBLANK(T683),0,'04_Настройки'!$B$16)+IF(ISBLANK(U683),0,'04_Настройки'!$B$17)+IF(ISBLANK(V683),0,'04_Настройки'!$B$18)+IF(ISBLANK(M683),0,'04_Настройки'!$B$19)+IF(ISBLANK(N683),0,'04_Настройки'!$B$20)),1)))</s:f>
        <s:v/>
      </s:c>
      <s:c r="Y683" s="77" t="str">
        <s:f>IF(B683="","",IF(ISBLANK(X683),"Недостаточно данных",IF(X683&gt;='04_Настройки'!$B$24,"Высокий",IF(X683&gt;='04_Настройки'!$B$25,"Средний","Низкий"))))</s:f>
        <s:v/>
      </s:c>
      <s:c r="Z683" s="80">
        <s:f t="shared" si="8"/>
        <s:v>673</s:v>
      </s:c>
      <s:c r="AA683" s="93" t="str">
        <s:f>IF(B683="","",IF(S683&gt;1,"Проверить и объединить дубли",IF(W683&lt;'04_Настройки'!$B$26,"Дополнить исходные данные",IF(AND(M683&lt;&gt;"",M683&lt;=2),"Проверить соответствие запросу и бизнесу",IF(AND(G683&lt;&gt;"",G683&lt;=IF(J683="",'04_Настройки'!$B$14,J683)),"Удерживать позицию и обновлять контент",IF(Y683="Высокий",IF(O683="","Создать или назначить посадочную страницу","Оптимизировать страницу и усилить содержание"),IF(Y683="Средний","Включить в контент-план","Наблюдать или отложить")))))))</s:f>
        <s:v/>
      </s:c>
    </s:row>
    <s:row r="684" ht="22.5" customHeight="1">
      <s:c r="A684" s="70" t="str">
        <s:f t="shared" si="1"/>
        <s:v/>
      </s:c>
      <s:c r="B684" s="71"/>
      <s:c r="C684" s="71"/>
      <s:c r="D684" s="71"/>
      <s:c r="E684" s="95"/>
      <s:c r="F684" s="77" t="str">
        <s:f>IF(ISBLANK(E684),"",IF(E684&gt;='04_Настройки'!$B$11,"ВЧ",IF(E684&gt;='04_Настройки'!$B$12,"СЧ","НЧ")))</s:f>
      </s:c>
      <s:c r="G684" s="78"/>
      <s:c r="H684" s="78"/>
      <s:c r="I684" s="80" t="str">
        <s:f t="shared" si="2"/>
        <s:v/>
      </s:c>
      <s:c r="J684" s="78"/>
      <s:c r="K684" s="81"/>
      <s:c r="L684" s="78"/>
      <s:c r="M684" s="78"/>
      <s:c r="N684" s="78"/>
      <s:c r="O684" s="83"/>
      <s:c r="P684" s="84"/>
      <s:c r="Q684" s="84"/>
      <s:c r="R684" s="77" t="str">
        <s:f t="shared" si="3"/>
        <s:v/>
      </s:c>
      <s:c r="S684" s="85" t="str">
        <s:f t="shared" si="4"/>
        <s:v/>
      </s:c>
      <s:c r="T684" s="85" t="str">
        <s:f t="shared" si="5"/>
        <s:v/>
      </s:c>
      <s:c r="U684" s="85" t="str">
        <s:f>IF(OR(B684="",G684=""),"",ROUND(MAX(0,MIN(100,(G684-IF(J684="",'04_Настройки'!$B$14,J684))/(100-IF(J684="",'04_Настройки'!$B$14,J684))*100)),1))</s:f>
        <s:v/>
      </s:c>
      <s:c r="V684" s="85" t="str">
        <s:f t="shared" si="6"/>
        <s:v/>
      </s:c>
      <s:c r="W684" s="88" t="str">
        <s:f t="shared" si="7"/>
        <s:v/>
      </s:c>
      <s:c r="X684" s="85" t="str">
        <s:f>IF(B684="","",IF(W684&lt;'04_Настройки'!$B$26,"",ROUND((IF(ISBLANK(T684),0,T684*'04_Настройки'!$B$16)+IF(ISBLANK(U684),0,U684*'04_Настройки'!$B$17)+IF(ISBLANK(V684),0,V684*'04_Настройки'!$B$18)+IF(ISBLANK(M684),0,M684/5*100*'04_Настройки'!$B$19)+IF(ISBLANK(N684),0,N684/5*100*'04_Настройки'!$B$20))/(IF(ISBLANK(T684),0,'04_Настройки'!$B$16)+IF(ISBLANK(U684),0,'04_Настройки'!$B$17)+IF(ISBLANK(V684),0,'04_Настройки'!$B$18)+IF(ISBLANK(M684),0,'04_Настройки'!$B$19)+IF(ISBLANK(N684),0,'04_Настройки'!$B$20)),1)))</s:f>
        <s:v/>
      </s:c>
      <s:c r="Y684" s="77" t="str">
        <s:f>IF(B684="","",IF(ISBLANK(X684),"Недостаточно данных",IF(X684&gt;='04_Настройки'!$B$24,"Высокий",IF(X684&gt;='04_Настройки'!$B$25,"Средний","Низкий"))))</s:f>
        <s:v/>
      </s:c>
      <s:c r="Z684" s="80">
        <s:f t="shared" si="8"/>
        <s:v>674</s:v>
      </s:c>
      <s:c r="AA684" s="93" t="str">
        <s:f>IF(B684="","",IF(S684&gt;1,"Проверить и объединить дубли",IF(W684&lt;'04_Настройки'!$B$26,"Дополнить исходные данные",IF(AND(M684&lt;&gt;"",M684&lt;=2),"Проверить соответствие запросу и бизнесу",IF(AND(G684&lt;&gt;"",G684&lt;=IF(J684="",'04_Настройки'!$B$14,J684)),"Удерживать позицию и обновлять контент",IF(Y684="Высокий",IF(O684="","Создать или назначить посадочную страницу","Оптимизировать страницу и усилить содержание"),IF(Y684="Средний","Включить в контент-план","Наблюдать или отложить")))))))</s:f>
        <s:v/>
      </s:c>
    </s:row>
    <s:row r="685" ht="22.5" customHeight="1">
      <s:c r="A685" s="70" t="str">
        <s:f t="shared" si="1"/>
        <s:v/>
      </s:c>
      <s:c r="B685" s="71"/>
      <s:c r="C685" s="71"/>
      <s:c r="D685" s="71"/>
      <s:c r="E685" s="95"/>
      <s:c r="F685" s="77" t="str">
        <s:f>IF(ISBLANK(E685),"",IF(E685&gt;='04_Настройки'!$B$11,"ВЧ",IF(E685&gt;='04_Настройки'!$B$12,"СЧ","НЧ")))</s:f>
      </s:c>
      <s:c r="G685" s="78"/>
      <s:c r="H685" s="78"/>
      <s:c r="I685" s="80" t="str">
        <s:f t="shared" si="2"/>
        <s:v/>
      </s:c>
      <s:c r="J685" s="78"/>
      <s:c r="K685" s="81"/>
      <s:c r="L685" s="78"/>
      <s:c r="M685" s="78"/>
      <s:c r="N685" s="78"/>
      <s:c r="O685" s="83"/>
      <s:c r="P685" s="84"/>
      <s:c r="Q685" s="84"/>
      <s:c r="R685" s="77" t="str">
        <s:f t="shared" si="3"/>
        <s:v/>
      </s:c>
      <s:c r="S685" s="85" t="str">
        <s:f t="shared" si="4"/>
        <s:v/>
      </s:c>
      <s:c r="T685" s="85" t="str">
        <s:f t="shared" si="5"/>
        <s:v/>
      </s:c>
      <s:c r="U685" s="85" t="str">
        <s:f>IF(OR(B685="",G685=""),"",ROUND(MAX(0,MIN(100,(G685-IF(J685="",'04_Настройки'!$B$14,J685))/(100-IF(J685="",'04_Настройки'!$B$14,J685))*100)),1))</s:f>
        <s:v/>
      </s:c>
      <s:c r="V685" s="85" t="str">
        <s:f t="shared" si="6"/>
        <s:v/>
      </s:c>
      <s:c r="W685" s="88" t="str">
        <s:f t="shared" si="7"/>
        <s:v/>
      </s:c>
      <s:c r="X685" s="85" t="str">
        <s:f>IF(B685="","",IF(W685&lt;'04_Настройки'!$B$26,"",ROUND((IF(ISBLANK(T685),0,T685*'04_Настройки'!$B$16)+IF(ISBLANK(U685),0,U685*'04_Настройки'!$B$17)+IF(ISBLANK(V685),0,V685*'04_Настройки'!$B$18)+IF(ISBLANK(M685),0,M685/5*100*'04_Настройки'!$B$19)+IF(ISBLANK(N685),0,N685/5*100*'04_Настройки'!$B$20))/(IF(ISBLANK(T685),0,'04_Настройки'!$B$16)+IF(ISBLANK(U685),0,'04_Настройки'!$B$17)+IF(ISBLANK(V685),0,'04_Настройки'!$B$18)+IF(ISBLANK(M685),0,'04_Настройки'!$B$19)+IF(ISBLANK(N685),0,'04_Настройки'!$B$20)),1)))</s:f>
        <s:v/>
      </s:c>
      <s:c r="Y685" s="77" t="str">
        <s:f>IF(B685="","",IF(ISBLANK(X685),"Недостаточно данных",IF(X685&gt;='04_Настройки'!$B$24,"Высокий",IF(X685&gt;='04_Настройки'!$B$25,"Средний","Низкий"))))</s:f>
        <s:v/>
      </s:c>
      <s:c r="Z685" s="80">
        <s:f t="shared" si="8"/>
        <s:v>675</s:v>
      </s:c>
      <s:c r="AA685" s="93" t="str">
        <s:f>IF(B685="","",IF(S685&gt;1,"Проверить и объединить дубли",IF(W685&lt;'04_Настройки'!$B$26,"Дополнить исходные данные",IF(AND(M685&lt;&gt;"",M685&lt;=2),"Проверить соответствие запросу и бизнесу",IF(AND(G685&lt;&gt;"",G685&lt;=IF(J685="",'04_Настройки'!$B$14,J685)),"Удерживать позицию и обновлять контент",IF(Y685="Высокий",IF(O685="","Создать или назначить посадочную страницу","Оптимизировать страницу и усилить содержание"),IF(Y685="Средний","Включить в контент-план","Наблюдать или отложить")))))))</s:f>
        <s:v/>
      </s:c>
    </s:row>
    <s:row r="686" ht="22.5" customHeight="1">
      <s:c r="A686" s="70" t="str">
        <s:f t="shared" si="1"/>
        <s:v/>
      </s:c>
      <s:c r="B686" s="71"/>
      <s:c r="C686" s="71"/>
      <s:c r="D686" s="71"/>
      <s:c r="E686" s="95"/>
      <s:c r="F686" s="77" t="str">
        <s:f>IF(ISBLANK(E686),"",IF(E686&gt;='04_Настройки'!$B$11,"ВЧ",IF(E686&gt;='04_Настройки'!$B$12,"СЧ","НЧ")))</s:f>
      </s:c>
      <s:c r="G686" s="78"/>
      <s:c r="H686" s="78"/>
      <s:c r="I686" s="80" t="str">
        <s:f t="shared" si="2"/>
        <s:v/>
      </s:c>
      <s:c r="J686" s="78"/>
      <s:c r="K686" s="81"/>
      <s:c r="L686" s="78"/>
      <s:c r="M686" s="78"/>
      <s:c r="N686" s="78"/>
      <s:c r="O686" s="83"/>
      <s:c r="P686" s="84"/>
      <s:c r="Q686" s="84"/>
      <s:c r="R686" s="77" t="str">
        <s:f t="shared" si="3"/>
        <s:v/>
      </s:c>
      <s:c r="S686" s="85" t="str">
        <s:f t="shared" si="4"/>
        <s:v/>
      </s:c>
      <s:c r="T686" s="85" t="str">
        <s:f t="shared" si="5"/>
        <s:v/>
      </s:c>
      <s:c r="U686" s="85" t="str">
        <s:f>IF(OR(B686="",G686=""),"",ROUND(MAX(0,MIN(100,(G686-IF(J686="",'04_Настройки'!$B$14,J686))/(100-IF(J686="",'04_Настройки'!$B$14,J686))*100)),1))</s:f>
        <s:v/>
      </s:c>
      <s:c r="V686" s="85" t="str">
        <s:f t="shared" si="6"/>
        <s:v/>
      </s:c>
      <s:c r="W686" s="88" t="str">
        <s:f t="shared" si="7"/>
        <s:v/>
      </s:c>
      <s:c r="X686" s="85" t="str">
        <s:f>IF(B686="","",IF(W686&lt;'04_Настройки'!$B$26,"",ROUND((IF(ISBLANK(T686),0,T686*'04_Настройки'!$B$16)+IF(ISBLANK(U686),0,U686*'04_Настройки'!$B$17)+IF(ISBLANK(V686),0,V686*'04_Настройки'!$B$18)+IF(ISBLANK(M686),0,M686/5*100*'04_Настройки'!$B$19)+IF(ISBLANK(N686),0,N686/5*100*'04_Настройки'!$B$20))/(IF(ISBLANK(T686),0,'04_Настройки'!$B$16)+IF(ISBLANK(U686),0,'04_Настройки'!$B$17)+IF(ISBLANK(V686),0,'04_Настройки'!$B$18)+IF(ISBLANK(M686),0,'04_Настройки'!$B$19)+IF(ISBLANK(N686),0,'04_Настройки'!$B$20)),1)))</s:f>
        <s:v/>
      </s:c>
      <s:c r="Y686" s="77" t="str">
        <s:f>IF(B686="","",IF(ISBLANK(X686),"Недостаточно данных",IF(X686&gt;='04_Настройки'!$B$24,"Высокий",IF(X686&gt;='04_Настройки'!$B$25,"Средний","Низкий"))))</s:f>
        <s:v/>
      </s:c>
      <s:c r="Z686" s="80">
        <s:f t="shared" si="8"/>
        <s:v>676</s:v>
      </s:c>
      <s:c r="AA686" s="93" t="str">
        <s:f>IF(B686="","",IF(S686&gt;1,"Проверить и объединить дубли",IF(W686&lt;'04_Настройки'!$B$26,"Дополнить исходные данные",IF(AND(M686&lt;&gt;"",M686&lt;=2),"Проверить соответствие запросу и бизнесу",IF(AND(G686&lt;&gt;"",G686&lt;=IF(J686="",'04_Настройки'!$B$14,J686)),"Удерживать позицию и обновлять контент",IF(Y686="Высокий",IF(O686="","Создать или назначить посадочную страницу","Оптимизировать страницу и усилить содержание"),IF(Y686="Средний","Включить в контент-план","Наблюдать или отложить")))))))</s:f>
        <s:v/>
      </s:c>
    </s:row>
    <s:row r="687" ht="22.5" customHeight="1">
      <s:c r="A687" s="70" t="str">
        <s:f t="shared" si="1"/>
        <s:v/>
      </s:c>
      <s:c r="B687" s="71"/>
      <s:c r="C687" s="71"/>
      <s:c r="D687" s="71"/>
      <s:c r="E687" s="95"/>
      <s:c r="F687" s="77" t="str">
        <s:f>IF(ISBLANK(E687),"",IF(E687&gt;='04_Настройки'!$B$11,"ВЧ",IF(E687&gt;='04_Настройки'!$B$12,"СЧ","НЧ")))</s:f>
      </s:c>
      <s:c r="G687" s="78"/>
      <s:c r="H687" s="78"/>
      <s:c r="I687" s="80" t="str">
        <s:f t="shared" si="2"/>
        <s:v/>
      </s:c>
      <s:c r="J687" s="78"/>
      <s:c r="K687" s="81"/>
      <s:c r="L687" s="78"/>
      <s:c r="M687" s="78"/>
      <s:c r="N687" s="78"/>
      <s:c r="O687" s="83"/>
      <s:c r="P687" s="84"/>
      <s:c r="Q687" s="84"/>
      <s:c r="R687" s="77" t="str">
        <s:f t="shared" si="3"/>
        <s:v/>
      </s:c>
      <s:c r="S687" s="85" t="str">
        <s:f t="shared" si="4"/>
        <s:v/>
      </s:c>
      <s:c r="T687" s="85" t="str">
        <s:f t="shared" si="5"/>
        <s:v/>
      </s:c>
      <s:c r="U687" s="85" t="str">
        <s:f>IF(OR(B687="",G687=""),"",ROUND(MAX(0,MIN(100,(G687-IF(J687="",'04_Настройки'!$B$14,J687))/(100-IF(J687="",'04_Настройки'!$B$14,J687))*100)),1))</s:f>
        <s:v/>
      </s:c>
      <s:c r="V687" s="85" t="str">
        <s:f t="shared" si="6"/>
        <s:v/>
      </s:c>
      <s:c r="W687" s="88" t="str">
        <s:f t="shared" si="7"/>
        <s:v/>
      </s:c>
      <s:c r="X687" s="85" t="str">
        <s:f>IF(B687="","",IF(W687&lt;'04_Настройки'!$B$26,"",ROUND((IF(ISBLANK(T687),0,T687*'04_Настройки'!$B$16)+IF(ISBLANK(U687),0,U687*'04_Настройки'!$B$17)+IF(ISBLANK(V687),0,V687*'04_Настройки'!$B$18)+IF(ISBLANK(M687),0,M687/5*100*'04_Настройки'!$B$19)+IF(ISBLANK(N687),0,N687/5*100*'04_Настройки'!$B$20))/(IF(ISBLANK(T687),0,'04_Настройки'!$B$16)+IF(ISBLANK(U687),0,'04_Настройки'!$B$17)+IF(ISBLANK(V687),0,'04_Настройки'!$B$18)+IF(ISBLANK(M687),0,'04_Настройки'!$B$19)+IF(ISBLANK(N687),0,'04_Настройки'!$B$20)),1)))</s:f>
        <s:v/>
      </s:c>
      <s:c r="Y687" s="77" t="str">
        <s:f>IF(B687="","",IF(ISBLANK(X687),"Недостаточно данных",IF(X687&gt;='04_Настройки'!$B$24,"Высокий",IF(X687&gt;='04_Настройки'!$B$25,"Средний","Низкий"))))</s:f>
        <s:v/>
      </s:c>
      <s:c r="Z687" s="80">
        <s:f t="shared" si="8"/>
        <s:v>677</s:v>
      </s:c>
      <s:c r="AA687" s="93" t="str">
        <s:f>IF(B687="","",IF(S687&gt;1,"Проверить и объединить дубли",IF(W687&lt;'04_Настройки'!$B$26,"Дополнить исходные данные",IF(AND(M687&lt;&gt;"",M687&lt;=2),"Проверить соответствие запросу и бизнесу",IF(AND(G687&lt;&gt;"",G687&lt;=IF(J687="",'04_Настройки'!$B$14,J687)),"Удерживать позицию и обновлять контент",IF(Y687="Высокий",IF(O687="","Создать или назначить посадочную страницу","Оптимизировать страницу и усилить содержание"),IF(Y687="Средний","Включить в контент-план","Наблюдать или отложить")))))))</s:f>
        <s:v/>
      </s:c>
    </s:row>
    <s:row r="688" ht="22.5" customHeight="1">
      <s:c r="A688" s="70" t="str">
        <s:f t="shared" si="1"/>
        <s:v/>
      </s:c>
      <s:c r="B688" s="71"/>
      <s:c r="C688" s="71"/>
      <s:c r="D688" s="71"/>
      <s:c r="E688" s="95"/>
      <s:c r="F688" s="77" t="str">
        <s:f>IF(ISBLANK(E688),"",IF(E688&gt;='04_Настройки'!$B$11,"ВЧ",IF(E688&gt;='04_Настройки'!$B$12,"СЧ","НЧ")))</s:f>
      </s:c>
      <s:c r="G688" s="78"/>
      <s:c r="H688" s="78"/>
      <s:c r="I688" s="80" t="str">
        <s:f t="shared" si="2"/>
        <s:v/>
      </s:c>
      <s:c r="J688" s="78"/>
      <s:c r="K688" s="81"/>
      <s:c r="L688" s="78"/>
      <s:c r="M688" s="78"/>
      <s:c r="N688" s="78"/>
      <s:c r="O688" s="83"/>
      <s:c r="P688" s="84"/>
      <s:c r="Q688" s="84"/>
      <s:c r="R688" s="77" t="str">
        <s:f t="shared" si="3"/>
        <s:v/>
      </s:c>
      <s:c r="S688" s="85" t="str">
        <s:f t="shared" si="4"/>
        <s:v/>
      </s:c>
      <s:c r="T688" s="85" t="str">
        <s:f t="shared" si="5"/>
        <s:v/>
      </s:c>
      <s:c r="U688" s="85" t="str">
        <s:f>IF(OR(B688="",G688=""),"",ROUND(MAX(0,MIN(100,(G688-IF(J688="",'04_Настройки'!$B$14,J688))/(100-IF(J688="",'04_Настройки'!$B$14,J688))*100)),1))</s:f>
        <s:v/>
      </s:c>
      <s:c r="V688" s="85" t="str">
        <s:f t="shared" si="6"/>
        <s:v/>
      </s:c>
      <s:c r="W688" s="88" t="str">
        <s:f t="shared" si="7"/>
        <s:v/>
      </s:c>
      <s:c r="X688" s="85" t="str">
        <s:f>IF(B688="","",IF(W688&lt;'04_Настройки'!$B$26,"",ROUND((IF(ISBLANK(T688),0,T688*'04_Настройки'!$B$16)+IF(ISBLANK(U688),0,U688*'04_Настройки'!$B$17)+IF(ISBLANK(V688),0,V688*'04_Настройки'!$B$18)+IF(ISBLANK(M688),0,M688/5*100*'04_Настройки'!$B$19)+IF(ISBLANK(N688),0,N688/5*100*'04_Настройки'!$B$20))/(IF(ISBLANK(T688),0,'04_Настройки'!$B$16)+IF(ISBLANK(U688),0,'04_Настройки'!$B$17)+IF(ISBLANK(V688),0,'04_Настройки'!$B$18)+IF(ISBLANK(M688),0,'04_Настройки'!$B$19)+IF(ISBLANK(N688),0,'04_Настройки'!$B$20)),1)))</s:f>
        <s:v/>
      </s:c>
      <s:c r="Y688" s="77" t="str">
        <s:f>IF(B688="","",IF(ISBLANK(X688),"Недостаточно данных",IF(X688&gt;='04_Настройки'!$B$24,"Высокий",IF(X688&gt;='04_Настройки'!$B$25,"Средний","Низкий"))))</s:f>
        <s:v/>
      </s:c>
      <s:c r="Z688" s="80">
        <s:f t="shared" si="8"/>
        <s:v>678</s:v>
      </s:c>
      <s:c r="AA688" s="93" t="str">
        <s:f>IF(B688="","",IF(S688&gt;1,"Проверить и объединить дубли",IF(W688&lt;'04_Настройки'!$B$26,"Дополнить исходные данные",IF(AND(M688&lt;&gt;"",M688&lt;=2),"Проверить соответствие запросу и бизнесу",IF(AND(G688&lt;&gt;"",G688&lt;=IF(J688="",'04_Настройки'!$B$14,J688)),"Удерживать позицию и обновлять контент",IF(Y688="Высокий",IF(O688="","Создать или назначить посадочную страницу","Оптимизировать страницу и усилить содержание"),IF(Y688="Средний","Включить в контент-план","Наблюдать или отложить")))))))</s:f>
        <s:v/>
      </s:c>
    </s:row>
    <s:row r="689" ht="22.5" customHeight="1">
      <s:c r="A689" s="70" t="str">
        <s:f t="shared" si="1"/>
        <s:v/>
      </s:c>
      <s:c r="B689" s="71"/>
      <s:c r="C689" s="71"/>
      <s:c r="D689" s="71"/>
      <s:c r="E689" s="95"/>
      <s:c r="F689" s="77" t="str">
        <s:f>IF(ISBLANK(E689),"",IF(E689&gt;='04_Настройки'!$B$11,"ВЧ",IF(E689&gt;='04_Настройки'!$B$12,"СЧ","НЧ")))</s:f>
      </s:c>
      <s:c r="G689" s="78"/>
      <s:c r="H689" s="78"/>
      <s:c r="I689" s="80" t="str">
        <s:f t="shared" si="2"/>
        <s:v/>
      </s:c>
      <s:c r="J689" s="78"/>
      <s:c r="K689" s="81"/>
      <s:c r="L689" s="78"/>
      <s:c r="M689" s="78"/>
      <s:c r="N689" s="78"/>
      <s:c r="O689" s="83"/>
      <s:c r="P689" s="84"/>
      <s:c r="Q689" s="84"/>
      <s:c r="R689" s="77" t="str">
        <s:f t="shared" si="3"/>
        <s:v/>
      </s:c>
      <s:c r="S689" s="85" t="str">
        <s:f t="shared" si="4"/>
        <s:v/>
      </s:c>
      <s:c r="T689" s="85" t="str">
        <s:f t="shared" si="5"/>
        <s:v/>
      </s:c>
      <s:c r="U689" s="85" t="str">
        <s:f>IF(OR(B689="",G689=""),"",ROUND(MAX(0,MIN(100,(G689-IF(J689="",'04_Настройки'!$B$14,J689))/(100-IF(J689="",'04_Настройки'!$B$14,J689))*100)),1))</s:f>
        <s:v/>
      </s:c>
      <s:c r="V689" s="85" t="str">
        <s:f t="shared" si="6"/>
        <s:v/>
      </s:c>
      <s:c r="W689" s="88" t="str">
        <s:f t="shared" si="7"/>
        <s:v/>
      </s:c>
      <s:c r="X689" s="85" t="str">
        <s:f>IF(B689="","",IF(W689&lt;'04_Настройки'!$B$26,"",ROUND((IF(ISBLANK(T689),0,T689*'04_Настройки'!$B$16)+IF(ISBLANK(U689),0,U689*'04_Настройки'!$B$17)+IF(ISBLANK(V689),0,V689*'04_Настройки'!$B$18)+IF(ISBLANK(M689),0,M689/5*100*'04_Настройки'!$B$19)+IF(ISBLANK(N689),0,N689/5*100*'04_Настройки'!$B$20))/(IF(ISBLANK(T689),0,'04_Настройки'!$B$16)+IF(ISBLANK(U689),0,'04_Настройки'!$B$17)+IF(ISBLANK(V689),0,'04_Настройки'!$B$18)+IF(ISBLANK(M689),0,'04_Настройки'!$B$19)+IF(ISBLANK(N689),0,'04_Настройки'!$B$20)),1)))</s:f>
        <s:v/>
      </s:c>
      <s:c r="Y689" s="77" t="str">
        <s:f>IF(B689="","",IF(ISBLANK(X689),"Недостаточно данных",IF(X689&gt;='04_Настройки'!$B$24,"Высокий",IF(X689&gt;='04_Настройки'!$B$25,"Средний","Низкий"))))</s:f>
        <s:v/>
      </s:c>
      <s:c r="Z689" s="80">
        <s:f t="shared" si="8"/>
        <s:v>679</s:v>
      </s:c>
      <s:c r="AA689" s="93" t="str">
        <s:f>IF(B689="","",IF(S689&gt;1,"Проверить и объединить дубли",IF(W689&lt;'04_Настройки'!$B$26,"Дополнить исходные данные",IF(AND(M689&lt;&gt;"",M689&lt;=2),"Проверить соответствие запросу и бизнесу",IF(AND(G689&lt;&gt;"",G689&lt;=IF(J689="",'04_Настройки'!$B$14,J689)),"Удерживать позицию и обновлять контент",IF(Y689="Высокий",IF(O689="","Создать или назначить посадочную страницу","Оптимизировать страницу и усилить содержание"),IF(Y689="Средний","Включить в контент-план","Наблюдать или отложить")))))))</s:f>
        <s:v/>
      </s:c>
    </s:row>
    <s:row r="690" ht="22.5" customHeight="1">
      <s:c r="A690" s="70" t="str">
        <s:f t="shared" si="1"/>
        <s:v/>
      </s:c>
      <s:c r="B690" s="71"/>
      <s:c r="C690" s="71"/>
      <s:c r="D690" s="71"/>
      <s:c r="E690" s="95"/>
      <s:c r="F690" s="77" t="str">
        <s:f>IF(ISBLANK(E690),"",IF(E690&gt;='04_Настройки'!$B$11,"ВЧ",IF(E690&gt;='04_Настройки'!$B$12,"СЧ","НЧ")))</s:f>
      </s:c>
      <s:c r="G690" s="78"/>
      <s:c r="H690" s="78"/>
      <s:c r="I690" s="80" t="str">
        <s:f t="shared" si="2"/>
        <s:v/>
      </s:c>
      <s:c r="J690" s="78"/>
      <s:c r="K690" s="81"/>
      <s:c r="L690" s="78"/>
      <s:c r="M690" s="78"/>
      <s:c r="N690" s="78"/>
      <s:c r="O690" s="83"/>
      <s:c r="P690" s="84"/>
      <s:c r="Q690" s="84"/>
      <s:c r="R690" s="77" t="str">
        <s:f t="shared" si="3"/>
        <s:v/>
      </s:c>
      <s:c r="S690" s="85" t="str">
        <s:f t="shared" si="4"/>
        <s:v/>
      </s:c>
      <s:c r="T690" s="85" t="str">
        <s:f t="shared" si="5"/>
        <s:v/>
      </s:c>
      <s:c r="U690" s="85" t="str">
        <s:f>IF(OR(B690="",G690=""),"",ROUND(MAX(0,MIN(100,(G690-IF(J690="",'04_Настройки'!$B$14,J690))/(100-IF(J690="",'04_Настройки'!$B$14,J690))*100)),1))</s:f>
        <s:v/>
      </s:c>
      <s:c r="V690" s="85" t="str">
        <s:f t="shared" si="6"/>
        <s:v/>
      </s:c>
      <s:c r="W690" s="88" t="str">
        <s:f t="shared" si="7"/>
        <s:v/>
      </s:c>
      <s:c r="X690" s="85" t="str">
        <s:f>IF(B690="","",IF(W690&lt;'04_Настройки'!$B$26,"",ROUND((IF(ISBLANK(T690),0,T690*'04_Настройки'!$B$16)+IF(ISBLANK(U690),0,U690*'04_Настройки'!$B$17)+IF(ISBLANK(V690),0,V690*'04_Настройки'!$B$18)+IF(ISBLANK(M690),0,M690/5*100*'04_Настройки'!$B$19)+IF(ISBLANK(N690),0,N690/5*100*'04_Настройки'!$B$20))/(IF(ISBLANK(T690),0,'04_Настройки'!$B$16)+IF(ISBLANK(U690),0,'04_Настройки'!$B$17)+IF(ISBLANK(V690),0,'04_Настройки'!$B$18)+IF(ISBLANK(M690),0,'04_Настройки'!$B$19)+IF(ISBLANK(N690),0,'04_Настройки'!$B$20)),1)))</s:f>
        <s:v/>
      </s:c>
      <s:c r="Y690" s="77" t="str">
        <s:f>IF(B690="","",IF(ISBLANK(X690),"Недостаточно данных",IF(X690&gt;='04_Настройки'!$B$24,"Высокий",IF(X690&gt;='04_Настройки'!$B$25,"Средний","Низкий"))))</s:f>
        <s:v/>
      </s:c>
      <s:c r="Z690" s="80">
        <s:f t="shared" si="8"/>
        <s:v>680</s:v>
      </s:c>
      <s:c r="AA690" s="93" t="str">
        <s:f>IF(B690="","",IF(S690&gt;1,"Проверить и объединить дубли",IF(W690&lt;'04_Настройки'!$B$26,"Дополнить исходные данные",IF(AND(M690&lt;&gt;"",M690&lt;=2),"Проверить соответствие запросу и бизнесу",IF(AND(G690&lt;&gt;"",G690&lt;=IF(J690="",'04_Настройки'!$B$14,J690)),"Удерживать позицию и обновлять контент",IF(Y690="Высокий",IF(O690="","Создать или назначить посадочную страницу","Оптимизировать страницу и усилить содержание"),IF(Y690="Средний","Включить в контент-план","Наблюдать или отложить")))))))</s:f>
        <s:v/>
      </s:c>
    </s:row>
    <s:row r="691" ht="22.5" customHeight="1">
      <s:c r="A691" s="70" t="str">
        <s:f t="shared" si="1"/>
        <s:v/>
      </s:c>
      <s:c r="B691" s="71"/>
      <s:c r="C691" s="71"/>
      <s:c r="D691" s="71"/>
      <s:c r="E691" s="95"/>
      <s:c r="F691" s="77" t="str">
        <s:f>IF(ISBLANK(E691),"",IF(E691&gt;='04_Настройки'!$B$11,"ВЧ",IF(E691&gt;='04_Настройки'!$B$12,"СЧ","НЧ")))</s:f>
      </s:c>
      <s:c r="G691" s="78"/>
      <s:c r="H691" s="78"/>
      <s:c r="I691" s="80" t="str">
        <s:f t="shared" si="2"/>
        <s:v/>
      </s:c>
      <s:c r="J691" s="78"/>
      <s:c r="K691" s="81"/>
      <s:c r="L691" s="78"/>
      <s:c r="M691" s="78"/>
      <s:c r="N691" s="78"/>
      <s:c r="O691" s="83"/>
      <s:c r="P691" s="84"/>
      <s:c r="Q691" s="84"/>
      <s:c r="R691" s="77" t="str">
        <s:f t="shared" si="3"/>
        <s:v/>
      </s:c>
      <s:c r="S691" s="85" t="str">
        <s:f t="shared" si="4"/>
        <s:v/>
      </s:c>
      <s:c r="T691" s="85" t="str">
        <s:f t="shared" si="5"/>
        <s:v/>
      </s:c>
      <s:c r="U691" s="85" t="str">
        <s:f>IF(OR(B691="",G691=""),"",ROUND(MAX(0,MIN(100,(G691-IF(J691="",'04_Настройки'!$B$14,J691))/(100-IF(J691="",'04_Настройки'!$B$14,J691))*100)),1))</s:f>
        <s:v/>
      </s:c>
      <s:c r="V691" s="85" t="str">
        <s:f t="shared" si="6"/>
        <s:v/>
      </s:c>
      <s:c r="W691" s="88" t="str">
        <s:f t="shared" si="7"/>
        <s:v/>
      </s:c>
      <s:c r="X691" s="85" t="str">
        <s:f>IF(B691="","",IF(W691&lt;'04_Настройки'!$B$26,"",ROUND((IF(ISBLANK(T691),0,T691*'04_Настройки'!$B$16)+IF(ISBLANK(U691),0,U691*'04_Настройки'!$B$17)+IF(ISBLANK(V691),0,V691*'04_Настройки'!$B$18)+IF(ISBLANK(M691),0,M691/5*100*'04_Настройки'!$B$19)+IF(ISBLANK(N691),0,N691/5*100*'04_Настройки'!$B$20))/(IF(ISBLANK(T691),0,'04_Настройки'!$B$16)+IF(ISBLANK(U691),0,'04_Настройки'!$B$17)+IF(ISBLANK(V691),0,'04_Настройки'!$B$18)+IF(ISBLANK(M691),0,'04_Настройки'!$B$19)+IF(ISBLANK(N691),0,'04_Настройки'!$B$20)),1)))</s:f>
        <s:v/>
      </s:c>
      <s:c r="Y691" s="77" t="str">
        <s:f>IF(B691="","",IF(ISBLANK(X691),"Недостаточно данных",IF(X691&gt;='04_Настройки'!$B$24,"Высокий",IF(X691&gt;='04_Настройки'!$B$25,"Средний","Низкий"))))</s:f>
        <s:v/>
      </s:c>
      <s:c r="Z691" s="80">
        <s:f t="shared" si="8"/>
        <s:v>681</s:v>
      </s:c>
      <s:c r="AA691" s="93" t="str">
        <s:f>IF(B691="","",IF(S691&gt;1,"Проверить и объединить дубли",IF(W691&lt;'04_Настройки'!$B$26,"Дополнить исходные данные",IF(AND(M691&lt;&gt;"",M691&lt;=2),"Проверить соответствие запросу и бизнесу",IF(AND(G691&lt;&gt;"",G691&lt;=IF(J691="",'04_Настройки'!$B$14,J691)),"Удерживать позицию и обновлять контент",IF(Y691="Высокий",IF(O691="","Создать или назначить посадочную страницу","Оптимизировать страницу и усилить содержание"),IF(Y691="Средний","Включить в контент-план","Наблюдать или отложить")))))))</s:f>
        <s:v/>
      </s:c>
    </s:row>
    <s:row r="692" ht="22.5" customHeight="1">
      <s:c r="A692" s="70" t="str">
        <s:f t="shared" si="1"/>
        <s:v/>
      </s:c>
      <s:c r="B692" s="71"/>
      <s:c r="C692" s="71"/>
      <s:c r="D692" s="71"/>
      <s:c r="E692" s="95"/>
      <s:c r="F692" s="77" t="str">
        <s:f>IF(ISBLANK(E692),"",IF(E692&gt;='04_Настройки'!$B$11,"ВЧ",IF(E692&gt;='04_Настройки'!$B$12,"СЧ","НЧ")))</s:f>
      </s:c>
      <s:c r="G692" s="78"/>
      <s:c r="H692" s="78"/>
      <s:c r="I692" s="80" t="str">
        <s:f t="shared" si="2"/>
        <s:v/>
      </s:c>
      <s:c r="J692" s="78"/>
      <s:c r="K692" s="81"/>
      <s:c r="L692" s="78"/>
      <s:c r="M692" s="78"/>
      <s:c r="N692" s="78"/>
      <s:c r="O692" s="83"/>
      <s:c r="P692" s="84"/>
      <s:c r="Q692" s="84"/>
      <s:c r="R692" s="77" t="str">
        <s:f t="shared" si="3"/>
        <s:v/>
      </s:c>
      <s:c r="S692" s="85" t="str">
        <s:f t="shared" si="4"/>
        <s:v/>
      </s:c>
      <s:c r="T692" s="85" t="str">
        <s:f t="shared" si="5"/>
        <s:v/>
      </s:c>
      <s:c r="U692" s="85" t="str">
        <s:f>IF(OR(B692="",G692=""),"",ROUND(MAX(0,MIN(100,(G692-IF(J692="",'04_Настройки'!$B$14,J692))/(100-IF(J692="",'04_Настройки'!$B$14,J692))*100)),1))</s:f>
        <s:v/>
      </s:c>
      <s:c r="V692" s="85" t="str">
        <s:f t="shared" si="6"/>
        <s:v/>
      </s:c>
      <s:c r="W692" s="88" t="str">
        <s:f t="shared" si="7"/>
        <s:v/>
      </s:c>
      <s:c r="X692" s="85" t="str">
        <s:f>IF(B692="","",IF(W692&lt;'04_Настройки'!$B$26,"",ROUND((IF(ISBLANK(T692),0,T692*'04_Настройки'!$B$16)+IF(ISBLANK(U692),0,U692*'04_Настройки'!$B$17)+IF(ISBLANK(V692),0,V692*'04_Настройки'!$B$18)+IF(ISBLANK(M692),0,M692/5*100*'04_Настройки'!$B$19)+IF(ISBLANK(N692),0,N692/5*100*'04_Настройки'!$B$20))/(IF(ISBLANK(T692),0,'04_Настройки'!$B$16)+IF(ISBLANK(U692),0,'04_Настройки'!$B$17)+IF(ISBLANK(V692),0,'04_Настройки'!$B$18)+IF(ISBLANK(M692),0,'04_Настройки'!$B$19)+IF(ISBLANK(N692),0,'04_Настройки'!$B$20)),1)))</s:f>
        <s:v/>
      </s:c>
      <s:c r="Y692" s="77" t="str">
        <s:f>IF(B692="","",IF(ISBLANK(X692),"Недостаточно данных",IF(X692&gt;='04_Настройки'!$B$24,"Высокий",IF(X692&gt;='04_Настройки'!$B$25,"Средний","Низкий"))))</s:f>
        <s:v/>
      </s:c>
      <s:c r="Z692" s="80">
        <s:f t="shared" si="8"/>
        <s:v>682</s:v>
      </s:c>
      <s:c r="AA692" s="93" t="str">
        <s:f>IF(B692="","",IF(S692&gt;1,"Проверить и объединить дубли",IF(W692&lt;'04_Настройки'!$B$26,"Дополнить исходные данные",IF(AND(M692&lt;&gt;"",M692&lt;=2),"Проверить соответствие запросу и бизнесу",IF(AND(G692&lt;&gt;"",G692&lt;=IF(J692="",'04_Настройки'!$B$14,J692)),"Удерживать позицию и обновлять контент",IF(Y692="Высокий",IF(O692="","Создать или назначить посадочную страницу","Оптимизировать страницу и усилить содержание"),IF(Y692="Средний","Включить в контент-план","Наблюдать или отложить")))))))</s:f>
        <s:v/>
      </s:c>
    </s:row>
    <s:row r="693" ht="22.5" customHeight="1">
      <s:c r="A693" s="70" t="str">
        <s:f t="shared" si="1"/>
        <s:v/>
      </s:c>
      <s:c r="B693" s="71"/>
      <s:c r="C693" s="71"/>
      <s:c r="D693" s="71"/>
      <s:c r="E693" s="95"/>
      <s:c r="F693" s="77" t="str">
        <s:f>IF(ISBLANK(E693),"",IF(E693&gt;='04_Настройки'!$B$11,"ВЧ",IF(E693&gt;='04_Настройки'!$B$12,"СЧ","НЧ")))</s:f>
      </s:c>
      <s:c r="G693" s="78"/>
      <s:c r="H693" s="78"/>
      <s:c r="I693" s="80" t="str">
        <s:f t="shared" si="2"/>
        <s:v/>
      </s:c>
      <s:c r="J693" s="78"/>
      <s:c r="K693" s="81"/>
      <s:c r="L693" s="78"/>
      <s:c r="M693" s="78"/>
      <s:c r="N693" s="78"/>
      <s:c r="O693" s="83"/>
      <s:c r="P693" s="84"/>
      <s:c r="Q693" s="84"/>
      <s:c r="R693" s="77" t="str">
        <s:f t="shared" si="3"/>
        <s:v/>
      </s:c>
      <s:c r="S693" s="85" t="str">
        <s:f t="shared" si="4"/>
        <s:v/>
      </s:c>
      <s:c r="T693" s="85" t="str">
        <s:f t="shared" si="5"/>
        <s:v/>
      </s:c>
      <s:c r="U693" s="85" t="str">
        <s:f>IF(OR(B693="",G693=""),"",ROUND(MAX(0,MIN(100,(G693-IF(J693="",'04_Настройки'!$B$14,J693))/(100-IF(J693="",'04_Настройки'!$B$14,J693))*100)),1))</s:f>
        <s:v/>
      </s:c>
      <s:c r="V693" s="85" t="str">
        <s:f t="shared" si="6"/>
        <s:v/>
      </s:c>
      <s:c r="W693" s="88" t="str">
        <s:f t="shared" si="7"/>
        <s:v/>
      </s:c>
      <s:c r="X693" s="85" t="str">
        <s:f>IF(B693="","",IF(W693&lt;'04_Настройки'!$B$26,"",ROUND((IF(ISBLANK(T693),0,T693*'04_Настройки'!$B$16)+IF(ISBLANK(U693),0,U693*'04_Настройки'!$B$17)+IF(ISBLANK(V693),0,V693*'04_Настройки'!$B$18)+IF(ISBLANK(M693),0,M693/5*100*'04_Настройки'!$B$19)+IF(ISBLANK(N693),0,N693/5*100*'04_Настройки'!$B$20))/(IF(ISBLANK(T693),0,'04_Настройки'!$B$16)+IF(ISBLANK(U693),0,'04_Настройки'!$B$17)+IF(ISBLANK(V693),0,'04_Настройки'!$B$18)+IF(ISBLANK(M693),0,'04_Настройки'!$B$19)+IF(ISBLANK(N693),0,'04_Настройки'!$B$20)),1)))</s:f>
        <s:v/>
      </s:c>
      <s:c r="Y693" s="77" t="str">
        <s:f>IF(B693="","",IF(ISBLANK(X693),"Недостаточно данных",IF(X693&gt;='04_Настройки'!$B$24,"Высокий",IF(X693&gt;='04_Настройки'!$B$25,"Средний","Низкий"))))</s:f>
        <s:v/>
      </s:c>
      <s:c r="Z693" s="80">
        <s:f t="shared" si="8"/>
        <s:v>683</s:v>
      </s:c>
      <s:c r="AA693" s="93" t="str">
        <s:f>IF(B693="","",IF(S693&gt;1,"Проверить и объединить дубли",IF(W693&lt;'04_Настройки'!$B$26,"Дополнить исходные данные",IF(AND(M693&lt;&gt;"",M693&lt;=2),"Проверить соответствие запросу и бизнесу",IF(AND(G693&lt;&gt;"",G693&lt;=IF(J693="",'04_Настройки'!$B$14,J693)),"Удерживать позицию и обновлять контент",IF(Y693="Высокий",IF(O693="","Создать или назначить посадочную страницу","Оптимизировать страницу и усилить содержание"),IF(Y693="Средний","Включить в контент-план","Наблюдать или отложить")))))))</s:f>
        <s:v/>
      </s:c>
    </s:row>
    <s:row r="694" ht="22.5" customHeight="1">
      <s:c r="A694" s="70" t="str">
        <s:f t="shared" si="1"/>
        <s:v/>
      </s:c>
      <s:c r="B694" s="71"/>
      <s:c r="C694" s="71"/>
      <s:c r="D694" s="71"/>
      <s:c r="E694" s="95"/>
      <s:c r="F694" s="77" t="str">
        <s:f>IF(ISBLANK(E694),"",IF(E694&gt;='04_Настройки'!$B$11,"ВЧ",IF(E694&gt;='04_Настройки'!$B$12,"СЧ","НЧ")))</s:f>
      </s:c>
      <s:c r="G694" s="78"/>
      <s:c r="H694" s="78"/>
      <s:c r="I694" s="80" t="str">
        <s:f t="shared" si="2"/>
        <s:v/>
      </s:c>
      <s:c r="J694" s="78"/>
      <s:c r="K694" s="81"/>
      <s:c r="L694" s="78"/>
      <s:c r="M694" s="78"/>
      <s:c r="N694" s="78"/>
      <s:c r="O694" s="83"/>
      <s:c r="P694" s="84"/>
      <s:c r="Q694" s="84"/>
      <s:c r="R694" s="77" t="str">
        <s:f t="shared" si="3"/>
        <s:v/>
      </s:c>
      <s:c r="S694" s="85" t="str">
        <s:f t="shared" si="4"/>
        <s:v/>
      </s:c>
      <s:c r="T694" s="85" t="str">
        <s:f t="shared" si="5"/>
        <s:v/>
      </s:c>
      <s:c r="U694" s="85" t="str">
        <s:f>IF(OR(B694="",G694=""),"",ROUND(MAX(0,MIN(100,(G694-IF(J694="",'04_Настройки'!$B$14,J694))/(100-IF(J694="",'04_Настройки'!$B$14,J694))*100)),1))</s:f>
        <s:v/>
      </s:c>
      <s:c r="V694" s="85" t="str">
        <s:f t="shared" si="6"/>
        <s:v/>
      </s:c>
      <s:c r="W694" s="88" t="str">
        <s:f t="shared" si="7"/>
        <s:v/>
      </s:c>
      <s:c r="X694" s="85" t="str">
        <s:f>IF(B694="","",IF(W694&lt;'04_Настройки'!$B$26,"",ROUND((IF(ISBLANK(T694),0,T694*'04_Настройки'!$B$16)+IF(ISBLANK(U694),0,U694*'04_Настройки'!$B$17)+IF(ISBLANK(V694),0,V694*'04_Настройки'!$B$18)+IF(ISBLANK(M694),0,M694/5*100*'04_Настройки'!$B$19)+IF(ISBLANK(N694),0,N694/5*100*'04_Настройки'!$B$20))/(IF(ISBLANK(T694),0,'04_Настройки'!$B$16)+IF(ISBLANK(U694),0,'04_Настройки'!$B$17)+IF(ISBLANK(V694),0,'04_Настройки'!$B$18)+IF(ISBLANK(M694),0,'04_Настройки'!$B$19)+IF(ISBLANK(N694),0,'04_Настройки'!$B$20)),1)))</s:f>
        <s:v/>
      </s:c>
      <s:c r="Y694" s="77" t="str">
        <s:f>IF(B694="","",IF(ISBLANK(X694),"Недостаточно данных",IF(X694&gt;='04_Настройки'!$B$24,"Высокий",IF(X694&gt;='04_Настройки'!$B$25,"Средний","Низкий"))))</s:f>
        <s:v/>
      </s:c>
      <s:c r="Z694" s="80">
        <s:f t="shared" si="8"/>
        <s:v>684</s:v>
      </s:c>
      <s:c r="AA694" s="93" t="str">
        <s:f>IF(B694="","",IF(S694&gt;1,"Проверить и объединить дубли",IF(W694&lt;'04_Настройки'!$B$26,"Дополнить исходные данные",IF(AND(M694&lt;&gt;"",M694&lt;=2),"Проверить соответствие запросу и бизнесу",IF(AND(G694&lt;&gt;"",G694&lt;=IF(J694="",'04_Настройки'!$B$14,J694)),"Удерживать позицию и обновлять контент",IF(Y694="Высокий",IF(O694="","Создать или назначить посадочную страницу","Оптимизировать страницу и усилить содержание"),IF(Y694="Средний","Включить в контент-план","Наблюдать или отложить")))))))</s:f>
        <s:v/>
      </s:c>
    </s:row>
    <s:row r="695" ht="22.5" customHeight="1">
      <s:c r="A695" s="70" t="str">
        <s:f t="shared" si="1"/>
        <s:v/>
      </s:c>
      <s:c r="B695" s="71"/>
      <s:c r="C695" s="71"/>
      <s:c r="D695" s="71"/>
      <s:c r="E695" s="95"/>
      <s:c r="F695" s="77" t="str">
        <s:f>IF(ISBLANK(E695),"",IF(E695&gt;='04_Настройки'!$B$11,"ВЧ",IF(E695&gt;='04_Настройки'!$B$12,"СЧ","НЧ")))</s:f>
      </s:c>
      <s:c r="G695" s="78"/>
      <s:c r="H695" s="78"/>
      <s:c r="I695" s="80" t="str">
        <s:f t="shared" si="2"/>
        <s:v/>
      </s:c>
      <s:c r="J695" s="78"/>
      <s:c r="K695" s="81"/>
      <s:c r="L695" s="78"/>
      <s:c r="M695" s="78"/>
      <s:c r="N695" s="78"/>
      <s:c r="O695" s="83"/>
      <s:c r="P695" s="84"/>
      <s:c r="Q695" s="84"/>
      <s:c r="R695" s="77" t="str">
        <s:f t="shared" si="3"/>
        <s:v/>
      </s:c>
      <s:c r="S695" s="85" t="str">
        <s:f t="shared" si="4"/>
        <s:v/>
      </s:c>
      <s:c r="T695" s="85" t="str">
        <s:f t="shared" si="5"/>
        <s:v/>
      </s:c>
      <s:c r="U695" s="85" t="str">
        <s:f>IF(OR(B695="",G695=""),"",ROUND(MAX(0,MIN(100,(G695-IF(J695="",'04_Настройки'!$B$14,J695))/(100-IF(J695="",'04_Настройки'!$B$14,J695))*100)),1))</s:f>
        <s:v/>
      </s:c>
      <s:c r="V695" s="85" t="str">
        <s:f t="shared" si="6"/>
        <s:v/>
      </s:c>
      <s:c r="W695" s="88" t="str">
        <s:f t="shared" si="7"/>
        <s:v/>
      </s:c>
      <s:c r="X695" s="85" t="str">
        <s:f>IF(B695="","",IF(W695&lt;'04_Настройки'!$B$26,"",ROUND((IF(ISBLANK(T695),0,T695*'04_Настройки'!$B$16)+IF(ISBLANK(U695),0,U695*'04_Настройки'!$B$17)+IF(ISBLANK(V695),0,V695*'04_Настройки'!$B$18)+IF(ISBLANK(M695),0,M695/5*100*'04_Настройки'!$B$19)+IF(ISBLANK(N695),0,N695/5*100*'04_Настройки'!$B$20))/(IF(ISBLANK(T695),0,'04_Настройки'!$B$16)+IF(ISBLANK(U695),0,'04_Настройки'!$B$17)+IF(ISBLANK(V695),0,'04_Настройки'!$B$18)+IF(ISBLANK(M695),0,'04_Настройки'!$B$19)+IF(ISBLANK(N695),0,'04_Настройки'!$B$20)),1)))</s:f>
        <s:v/>
      </s:c>
      <s:c r="Y695" s="77" t="str">
        <s:f>IF(B695="","",IF(ISBLANK(X695),"Недостаточно данных",IF(X695&gt;='04_Настройки'!$B$24,"Высокий",IF(X695&gt;='04_Настройки'!$B$25,"Средний","Низкий"))))</s:f>
        <s:v/>
      </s:c>
      <s:c r="Z695" s="80">
        <s:f t="shared" si="8"/>
        <s:v>685</s:v>
      </s:c>
      <s:c r="AA695" s="93" t="str">
        <s:f>IF(B695="","",IF(S695&gt;1,"Проверить и объединить дубли",IF(W695&lt;'04_Настройки'!$B$26,"Дополнить исходные данные",IF(AND(M695&lt;&gt;"",M695&lt;=2),"Проверить соответствие запросу и бизнесу",IF(AND(G695&lt;&gt;"",G695&lt;=IF(J695="",'04_Настройки'!$B$14,J695)),"Удерживать позицию и обновлять контент",IF(Y695="Высокий",IF(O695="","Создать или назначить посадочную страницу","Оптимизировать страницу и усилить содержание"),IF(Y695="Средний","Включить в контент-план","Наблюдать или отложить")))))))</s:f>
        <s:v/>
      </s:c>
    </s:row>
    <s:row r="696" ht="22.5" customHeight="1">
      <s:c r="A696" s="70" t="str">
        <s:f t="shared" si="1"/>
        <s:v/>
      </s:c>
      <s:c r="B696" s="71"/>
      <s:c r="C696" s="71"/>
      <s:c r="D696" s="71"/>
      <s:c r="E696" s="95"/>
      <s:c r="F696" s="77" t="str">
        <s:f>IF(ISBLANK(E696),"",IF(E696&gt;='04_Настройки'!$B$11,"ВЧ",IF(E696&gt;='04_Настройки'!$B$12,"СЧ","НЧ")))</s:f>
      </s:c>
      <s:c r="G696" s="78"/>
      <s:c r="H696" s="78"/>
      <s:c r="I696" s="80" t="str">
        <s:f t="shared" si="2"/>
        <s:v/>
      </s:c>
      <s:c r="J696" s="78"/>
      <s:c r="K696" s="81"/>
      <s:c r="L696" s="78"/>
      <s:c r="M696" s="78"/>
      <s:c r="N696" s="78"/>
      <s:c r="O696" s="83"/>
      <s:c r="P696" s="84"/>
      <s:c r="Q696" s="84"/>
      <s:c r="R696" s="77" t="str">
        <s:f t="shared" si="3"/>
        <s:v/>
      </s:c>
      <s:c r="S696" s="85" t="str">
        <s:f t="shared" si="4"/>
        <s:v/>
      </s:c>
      <s:c r="T696" s="85" t="str">
        <s:f t="shared" si="5"/>
        <s:v/>
      </s:c>
      <s:c r="U696" s="85" t="str">
        <s:f>IF(OR(B696="",G696=""),"",ROUND(MAX(0,MIN(100,(G696-IF(J696="",'04_Настройки'!$B$14,J696))/(100-IF(J696="",'04_Настройки'!$B$14,J696))*100)),1))</s:f>
        <s:v/>
      </s:c>
      <s:c r="V696" s="85" t="str">
        <s:f t="shared" si="6"/>
        <s:v/>
      </s:c>
      <s:c r="W696" s="88" t="str">
        <s:f t="shared" si="7"/>
        <s:v/>
      </s:c>
      <s:c r="X696" s="85" t="str">
        <s:f>IF(B696="","",IF(W696&lt;'04_Настройки'!$B$26,"",ROUND((IF(ISBLANK(T696),0,T696*'04_Настройки'!$B$16)+IF(ISBLANK(U696),0,U696*'04_Настройки'!$B$17)+IF(ISBLANK(V696),0,V696*'04_Настройки'!$B$18)+IF(ISBLANK(M696),0,M696/5*100*'04_Настройки'!$B$19)+IF(ISBLANK(N696),0,N696/5*100*'04_Настройки'!$B$20))/(IF(ISBLANK(T696),0,'04_Настройки'!$B$16)+IF(ISBLANK(U696),0,'04_Настройки'!$B$17)+IF(ISBLANK(V696),0,'04_Настройки'!$B$18)+IF(ISBLANK(M696),0,'04_Настройки'!$B$19)+IF(ISBLANK(N696),0,'04_Настройки'!$B$20)),1)))</s:f>
        <s:v/>
      </s:c>
      <s:c r="Y696" s="77" t="str">
        <s:f>IF(B696="","",IF(ISBLANK(X696),"Недостаточно данных",IF(X696&gt;='04_Настройки'!$B$24,"Высокий",IF(X696&gt;='04_Настройки'!$B$25,"Средний","Низкий"))))</s:f>
        <s:v/>
      </s:c>
      <s:c r="Z696" s="80">
        <s:f t="shared" si="8"/>
        <s:v>686</s:v>
      </s:c>
      <s:c r="AA696" s="93" t="str">
        <s:f>IF(B696="","",IF(S696&gt;1,"Проверить и объединить дубли",IF(W696&lt;'04_Настройки'!$B$26,"Дополнить исходные данные",IF(AND(M696&lt;&gt;"",M696&lt;=2),"Проверить соответствие запросу и бизнесу",IF(AND(G696&lt;&gt;"",G696&lt;=IF(J696="",'04_Настройки'!$B$14,J696)),"Удерживать позицию и обновлять контент",IF(Y696="Высокий",IF(O696="","Создать или назначить посадочную страницу","Оптимизировать страницу и усилить содержание"),IF(Y696="Средний","Включить в контент-план","Наблюдать или отложить")))))))</s:f>
        <s:v/>
      </s:c>
    </s:row>
    <s:row r="697" ht="22.5" customHeight="1">
      <s:c r="A697" s="70" t="str">
        <s:f t="shared" si="1"/>
        <s:v/>
      </s:c>
      <s:c r="B697" s="71"/>
      <s:c r="C697" s="71"/>
      <s:c r="D697" s="71"/>
      <s:c r="E697" s="95"/>
      <s:c r="F697" s="77" t="str">
        <s:f>IF(ISBLANK(E697),"",IF(E697&gt;='04_Настройки'!$B$11,"ВЧ",IF(E697&gt;='04_Настройки'!$B$12,"СЧ","НЧ")))</s:f>
      </s:c>
      <s:c r="G697" s="78"/>
      <s:c r="H697" s="78"/>
      <s:c r="I697" s="80" t="str">
        <s:f t="shared" si="2"/>
        <s:v/>
      </s:c>
      <s:c r="J697" s="78"/>
      <s:c r="K697" s="81"/>
      <s:c r="L697" s="78"/>
      <s:c r="M697" s="78"/>
      <s:c r="N697" s="78"/>
      <s:c r="O697" s="83"/>
      <s:c r="P697" s="84"/>
      <s:c r="Q697" s="84"/>
      <s:c r="R697" s="77" t="str">
        <s:f t="shared" si="3"/>
        <s:v/>
      </s:c>
      <s:c r="S697" s="85" t="str">
        <s:f t="shared" si="4"/>
        <s:v/>
      </s:c>
      <s:c r="T697" s="85" t="str">
        <s:f t="shared" si="5"/>
        <s:v/>
      </s:c>
      <s:c r="U697" s="85" t="str">
        <s:f>IF(OR(B697="",G697=""),"",ROUND(MAX(0,MIN(100,(G697-IF(J697="",'04_Настройки'!$B$14,J697))/(100-IF(J697="",'04_Настройки'!$B$14,J697))*100)),1))</s:f>
        <s:v/>
      </s:c>
      <s:c r="V697" s="85" t="str">
        <s:f t="shared" si="6"/>
        <s:v/>
      </s:c>
      <s:c r="W697" s="88" t="str">
        <s:f t="shared" si="7"/>
        <s:v/>
      </s:c>
      <s:c r="X697" s="85" t="str">
        <s:f>IF(B697="","",IF(W697&lt;'04_Настройки'!$B$26,"",ROUND((IF(ISBLANK(T697),0,T697*'04_Настройки'!$B$16)+IF(ISBLANK(U697),0,U697*'04_Настройки'!$B$17)+IF(ISBLANK(V697),0,V697*'04_Настройки'!$B$18)+IF(ISBLANK(M697),0,M697/5*100*'04_Настройки'!$B$19)+IF(ISBLANK(N697),0,N697/5*100*'04_Настройки'!$B$20))/(IF(ISBLANK(T697),0,'04_Настройки'!$B$16)+IF(ISBLANK(U697),0,'04_Настройки'!$B$17)+IF(ISBLANK(V697),0,'04_Настройки'!$B$18)+IF(ISBLANK(M697),0,'04_Настройки'!$B$19)+IF(ISBLANK(N697),0,'04_Настройки'!$B$20)),1)))</s:f>
        <s:v/>
      </s:c>
      <s:c r="Y697" s="77" t="str">
        <s:f>IF(B697="","",IF(ISBLANK(X697),"Недостаточно данных",IF(X697&gt;='04_Настройки'!$B$24,"Высокий",IF(X697&gt;='04_Настройки'!$B$25,"Средний","Низкий"))))</s:f>
        <s:v/>
      </s:c>
      <s:c r="Z697" s="80">
        <s:f t="shared" si="8"/>
        <s:v>687</s:v>
      </s:c>
      <s:c r="AA697" s="93" t="str">
        <s:f>IF(B697="","",IF(S697&gt;1,"Проверить и объединить дубли",IF(W697&lt;'04_Настройки'!$B$26,"Дополнить исходные данные",IF(AND(M697&lt;&gt;"",M697&lt;=2),"Проверить соответствие запросу и бизнесу",IF(AND(G697&lt;&gt;"",G697&lt;=IF(J697="",'04_Настройки'!$B$14,J697)),"Удерживать позицию и обновлять контент",IF(Y697="Высокий",IF(O697="","Создать или назначить посадочную страницу","Оптимизировать страницу и усилить содержание"),IF(Y697="Средний","Включить в контент-план","Наблюдать или отложить")))))))</s:f>
        <s:v/>
      </s:c>
    </s:row>
    <s:row r="698" ht="22.5" customHeight="1">
      <s:c r="A698" s="70" t="str">
        <s:f t="shared" si="1"/>
        <s:v/>
      </s:c>
      <s:c r="B698" s="71"/>
      <s:c r="C698" s="71"/>
      <s:c r="D698" s="71"/>
      <s:c r="E698" s="95"/>
      <s:c r="F698" s="77" t="str">
        <s:f>IF(ISBLANK(E698),"",IF(E698&gt;='04_Настройки'!$B$11,"ВЧ",IF(E698&gt;='04_Настройки'!$B$12,"СЧ","НЧ")))</s:f>
      </s:c>
      <s:c r="G698" s="78"/>
      <s:c r="H698" s="78"/>
      <s:c r="I698" s="80" t="str">
        <s:f t="shared" si="2"/>
        <s:v/>
      </s:c>
      <s:c r="J698" s="78"/>
      <s:c r="K698" s="81"/>
      <s:c r="L698" s="78"/>
      <s:c r="M698" s="78"/>
      <s:c r="N698" s="78"/>
      <s:c r="O698" s="83"/>
      <s:c r="P698" s="84"/>
      <s:c r="Q698" s="84"/>
      <s:c r="R698" s="77" t="str">
        <s:f t="shared" si="3"/>
        <s:v/>
      </s:c>
      <s:c r="S698" s="85" t="str">
        <s:f t="shared" si="4"/>
        <s:v/>
      </s:c>
      <s:c r="T698" s="85" t="str">
        <s:f t="shared" si="5"/>
        <s:v/>
      </s:c>
      <s:c r="U698" s="85" t="str">
        <s:f>IF(OR(B698="",G698=""),"",ROUND(MAX(0,MIN(100,(G698-IF(J698="",'04_Настройки'!$B$14,J698))/(100-IF(J698="",'04_Настройки'!$B$14,J698))*100)),1))</s:f>
        <s:v/>
      </s:c>
      <s:c r="V698" s="85" t="str">
        <s:f t="shared" si="6"/>
        <s:v/>
      </s:c>
      <s:c r="W698" s="88" t="str">
        <s:f t="shared" si="7"/>
        <s:v/>
      </s:c>
      <s:c r="X698" s="85" t="str">
        <s:f>IF(B698="","",IF(W698&lt;'04_Настройки'!$B$26,"",ROUND((IF(ISBLANK(T698),0,T698*'04_Настройки'!$B$16)+IF(ISBLANK(U698),0,U698*'04_Настройки'!$B$17)+IF(ISBLANK(V698),0,V698*'04_Настройки'!$B$18)+IF(ISBLANK(M698),0,M698/5*100*'04_Настройки'!$B$19)+IF(ISBLANK(N698),0,N698/5*100*'04_Настройки'!$B$20))/(IF(ISBLANK(T698),0,'04_Настройки'!$B$16)+IF(ISBLANK(U698),0,'04_Настройки'!$B$17)+IF(ISBLANK(V698),0,'04_Настройки'!$B$18)+IF(ISBLANK(M698),0,'04_Настройки'!$B$19)+IF(ISBLANK(N698),0,'04_Настройки'!$B$20)),1)))</s:f>
        <s:v/>
      </s:c>
      <s:c r="Y698" s="77" t="str">
        <s:f>IF(B698="","",IF(ISBLANK(X698),"Недостаточно данных",IF(X698&gt;='04_Настройки'!$B$24,"Высокий",IF(X698&gt;='04_Настройки'!$B$25,"Средний","Низкий"))))</s:f>
        <s:v/>
      </s:c>
      <s:c r="Z698" s="80">
        <s:f t="shared" si="8"/>
        <s:v>688</s:v>
      </s:c>
      <s:c r="AA698" s="93" t="str">
        <s:f>IF(B698="","",IF(S698&gt;1,"Проверить и объединить дубли",IF(W698&lt;'04_Настройки'!$B$26,"Дополнить исходные данные",IF(AND(M698&lt;&gt;"",M698&lt;=2),"Проверить соответствие запросу и бизнесу",IF(AND(G698&lt;&gt;"",G698&lt;=IF(J698="",'04_Настройки'!$B$14,J698)),"Удерживать позицию и обновлять контент",IF(Y698="Высокий",IF(O698="","Создать или назначить посадочную страницу","Оптимизировать страницу и усилить содержание"),IF(Y698="Средний","Включить в контент-план","Наблюдать или отложить")))))))</s:f>
        <s:v/>
      </s:c>
    </s:row>
    <s:row r="699" ht="22.5" customHeight="1">
      <s:c r="A699" s="70" t="str">
        <s:f t="shared" si="1"/>
        <s:v/>
      </s:c>
      <s:c r="B699" s="71"/>
      <s:c r="C699" s="71"/>
      <s:c r="D699" s="71"/>
      <s:c r="E699" s="95"/>
      <s:c r="F699" s="77" t="str">
        <s:f>IF(ISBLANK(E699),"",IF(E699&gt;='04_Настройки'!$B$11,"ВЧ",IF(E699&gt;='04_Настройки'!$B$12,"СЧ","НЧ")))</s:f>
      </s:c>
      <s:c r="G699" s="78"/>
      <s:c r="H699" s="78"/>
      <s:c r="I699" s="80" t="str">
        <s:f t="shared" si="2"/>
        <s:v/>
      </s:c>
      <s:c r="J699" s="78"/>
      <s:c r="K699" s="81"/>
      <s:c r="L699" s="78"/>
      <s:c r="M699" s="78"/>
      <s:c r="N699" s="78"/>
      <s:c r="O699" s="83"/>
      <s:c r="P699" s="84"/>
      <s:c r="Q699" s="84"/>
      <s:c r="R699" s="77" t="str">
        <s:f t="shared" si="3"/>
        <s:v/>
      </s:c>
      <s:c r="S699" s="85" t="str">
        <s:f t="shared" si="4"/>
        <s:v/>
      </s:c>
      <s:c r="T699" s="85" t="str">
        <s:f t="shared" si="5"/>
        <s:v/>
      </s:c>
      <s:c r="U699" s="85" t="str">
        <s:f>IF(OR(B699="",G699=""),"",ROUND(MAX(0,MIN(100,(G699-IF(J699="",'04_Настройки'!$B$14,J699))/(100-IF(J699="",'04_Настройки'!$B$14,J699))*100)),1))</s:f>
        <s:v/>
      </s:c>
      <s:c r="V699" s="85" t="str">
        <s:f t="shared" si="6"/>
        <s:v/>
      </s:c>
      <s:c r="W699" s="88" t="str">
        <s:f t="shared" si="7"/>
        <s:v/>
      </s:c>
      <s:c r="X699" s="85" t="str">
        <s:f>IF(B699="","",IF(W699&lt;'04_Настройки'!$B$26,"",ROUND((IF(ISBLANK(T699),0,T699*'04_Настройки'!$B$16)+IF(ISBLANK(U699),0,U699*'04_Настройки'!$B$17)+IF(ISBLANK(V699),0,V699*'04_Настройки'!$B$18)+IF(ISBLANK(M699),0,M699/5*100*'04_Настройки'!$B$19)+IF(ISBLANK(N699),0,N699/5*100*'04_Настройки'!$B$20))/(IF(ISBLANK(T699),0,'04_Настройки'!$B$16)+IF(ISBLANK(U699),0,'04_Настройки'!$B$17)+IF(ISBLANK(V699),0,'04_Настройки'!$B$18)+IF(ISBLANK(M699),0,'04_Настройки'!$B$19)+IF(ISBLANK(N699),0,'04_Настройки'!$B$20)),1)))</s:f>
        <s:v/>
      </s:c>
      <s:c r="Y699" s="77" t="str">
        <s:f>IF(B699="","",IF(ISBLANK(X699),"Недостаточно данных",IF(X699&gt;='04_Настройки'!$B$24,"Высокий",IF(X699&gt;='04_Настройки'!$B$25,"Средний","Низкий"))))</s:f>
        <s:v/>
      </s:c>
      <s:c r="Z699" s="80">
        <s:f t="shared" si="8"/>
        <s:v>689</s:v>
      </s:c>
      <s:c r="AA699" s="93" t="str">
        <s:f>IF(B699="","",IF(S699&gt;1,"Проверить и объединить дубли",IF(W699&lt;'04_Настройки'!$B$26,"Дополнить исходные данные",IF(AND(M699&lt;&gt;"",M699&lt;=2),"Проверить соответствие запросу и бизнесу",IF(AND(G699&lt;&gt;"",G699&lt;=IF(J699="",'04_Настройки'!$B$14,J699)),"Удерживать позицию и обновлять контент",IF(Y699="Высокий",IF(O699="","Создать или назначить посадочную страницу","Оптимизировать страницу и усилить содержание"),IF(Y699="Средний","Включить в контент-план","Наблюдать или отложить")))))))</s:f>
        <s:v/>
      </s:c>
    </s:row>
    <s:row r="700" ht="22.5" customHeight="1">
      <s:c r="A700" s="70" t="str">
        <s:f t="shared" si="1"/>
        <s:v/>
      </s:c>
      <s:c r="B700" s="71"/>
      <s:c r="C700" s="71"/>
      <s:c r="D700" s="71"/>
      <s:c r="E700" s="95"/>
      <s:c r="F700" s="77" t="str">
        <s:f>IF(ISBLANK(E700),"",IF(E700&gt;='04_Настройки'!$B$11,"ВЧ",IF(E700&gt;='04_Настройки'!$B$12,"СЧ","НЧ")))</s:f>
      </s:c>
      <s:c r="G700" s="78"/>
      <s:c r="H700" s="78"/>
      <s:c r="I700" s="80" t="str">
        <s:f t="shared" si="2"/>
        <s:v/>
      </s:c>
      <s:c r="J700" s="78"/>
      <s:c r="K700" s="81"/>
      <s:c r="L700" s="78"/>
      <s:c r="M700" s="78"/>
      <s:c r="N700" s="78"/>
      <s:c r="O700" s="83"/>
      <s:c r="P700" s="84"/>
      <s:c r="Q700" s="84"/>
      <s:c r="R700" s="77" t="str">
        <s:f t="shared" si="3"/>
        <s:v/>
      </s:c>
      <s:c r="S700" s="85" t="str">
        <s:f t="shared" si="4"/>
        <s:v/>
      </s:c>
      <s:c r="T700" s="85" t="str">
        <s:f t="shared" si="5"/>
        <s:v/>
      </s:c>
      <s:c r="U700" s="85" t="str">
        <s:f>IF(OR(B700="",G700=""),"",ROUND(MAX(0,MIN(100,(G700-IF(J700="",'04_Настройки'!$B$14,J700))/(100-IF(J700="",'04_Настройки'!$B$14,J700))*100)),1))</s:f>
        <s:v/>
      </s:c>
      <s:c r="V700" s="85" t="str">
        <s:f t="shared" si="6"/>
        <s:v/>
      </s:c>
      <s:c r="W700" s="88" t="str">
        <s:f t="shared" si="7"/>
        <s:v/>
      </s:c>
      <s:c r="X700" s="85" t="str">
        <s:f>IF(B700="","",IF(W700&lt;'04_Настройки'!$B$26,"",ROUND((IF(ISBLANK(T700),0,T700*'04_Настройки'!$B$16)+IF(ISBLANK(U700),0,U700*'04_Настройки'!$B$17)+IF(ISBLANK(V700),0,V700*'04_Настройки'!$B$18)+IF(ISBLANK(M700),0,M700/5*100*'04_Настройки'!$B$19)+IF(ISBLANK(N700),0,N700/5*100*'04_Настройки'!$B$20))/(IF(ISBLANK(T700),0,'04_Настройки'!$B$16)+IF(ISBLANK(U700),0,'04_Настройки'!$B$17)+IF(ISBLANK(V700),0,'04_Настройки'!$B$18)+IF(ISBLANK(M700),0,'04_Настройки'!$B$19)+IF(ISBLANK(N700),0,'04_Настройки'!$B$20)),1)))</s:f>
        <s:v/>
      </s:c>
      <s:c r="Y700" s="77" t="str">
        <s:f>IF(B700="","",IF(ISBLANK(X700),"Недостаточно данных",IF(X700&gt;='04_Настройки'!$B$24,"Высокий",IF(X700&gt;='04_Настройки'!$B$25,"Средний","Низкий"))))</s:f>
        <s:v/>
      </s:c>
      <s:c r="Z700" s="80">
        <s:f t="shared" si="8"/>
        <s:v>690</s:v>
      </s:c>
      <s:c r="AA700" s="93" t="str">
        <s:f>IF(B700="","",IF(S700&gt;1,"Проверить и объединить дубли",IF(W700&lt;'04_Настройки'!$B$26,"Дополнить исходные данные",IF(AND(M700&lt;&gt;"",M700&lt;=2),"Проверить соответствие запросу и бизнесу",IF(AND(G700&lt;&gt;"",G700&lt;=IF(J700="",'04_Настройки'!$B$14,J700)),"Удерживать позицию и обновлять контент",IF(Y700="Высокий",IF(O700="","Создать или назначить посадочную страницу","Оптимизировать страницу и усилить содержание"),IF(Y700="Средний","Включить в контент-план","Наблюдать или отложить")))))))</s:f>
        <s:v/>
      </s:c>
    </s:row>
    <s:row r="701" ht="22.5" customHeight="1">
      <s:c r="A701" s="70" t="str">
        <s:f t="shared" si="1"/>
        <s:v/>
      </s:c>
      <s:c r="B701" s="71"/>
      <s:c r="C701" s="71"/>
      <s:c r="D701" s="71"/>
      <s:c r="E701" s="95"/>
      <s:c r="F701" s="77" t="str">
        <s:f>IF(ISBLANK(E701),"",IF(E701&gt;='04_Настройки'!$B$11,"ВЧ",IF(E701&gt;='04_Настройки'!$B$12,"СЧ","НЧ")))</s:f>
      </s:c>
      <s:c r="G701" s="78"/>
      <s:c r="H701" s="78"/>
      <s:c r="I701" s="80" t="str">
        <s:f t="shared" si="2"/>
        <s:v/>
      </s:c>
      <s:c r="J701" s="78"/>
      <s:c r="K701" s="81"/>
      <s:c r="L701" s="78"/>
      <s:c r="M701" s="78"/>
      <s:c r="N701" s="78"/>
      <s:c r="O701" s="83"/>
      <s:c r="P701" s="84"/>
      <s:c r="Q701" s="84"/>
      <s:c r="R701" s="77" t="str">
        <s:f t="shared" si="3"/>
        <s:v/>
      </s:c>
      <s:c r="S701" s="85" t="str">
        <s:f t="shared" si="4"/>
        <s:v/>
      </s:c>
      <s:c r="T701" s="85" t="str">
        <s:f t="shared" si="5"/>
        <s:v/>
      </s:c>
      <s:c r="U701" s="85" t="str">
        <s:f>IF(OR(B701="",G701=""),"",ROUND(MAX(0,MIN(100,(G701-IF(J701="",'04_Настройки'!$B$14,J701))/(100-IF(J701="",'04_Настройки'!$B$14,J701))*100)),1))</s:f>
        <s:v/>
      </s:c>
      <s:c r="V701" s="85" t="str">
        <s:f t="shared" si="6"/>
        <s:v/>
      </s:c>
      <s:c r="W701" s="88" t="str">
        <s:f t="shared" si="7"/>
        <s:v/>
      </s:c>
      <s:c r="X701" s="85" t="str">
        <s:f>IF(B701="","",IF(W701&lt;'04_Настройки'!$B$26,"",ROUND((IF(ISBLANK(T701),0,T701*'04_Настройки'!$B$16)+IF(ISBLANK(U701),0,U701*'04_Настройки'!$B$17)+IF(ISBLANK(V701),0,V701*'04_Настройки'!$B$18)+IF(ISBLANK(M701),0,M701/5*100*'04_Настройки'!$B$19)+IF(ISBLANK(N701),0,N701/5*100*'04_Настройки'!$B$20))/(IF(ISBLANK(T701),0,'04_Настройки'!$B$16)+IF(ISBLANK(U701),0,'04_Настройки'!$B$17)+IF(ISBLANK(V701),0,'04_Настройки'!$B$18)+IF(ISBLANK(M701),0,'04_Настройки'!$B$19)+IF(ISBLANK(N701),0,'04_Настройки'!$B$20)),1)))</s:f>
        <s:v/>
      </s:c>
      <s:c r="Y701" s="77" t="str">
        <s:f>IF(B701="","",IF(ISBLANK(X701),"Недостаточно данных",IF(X701&gt;='04_Настройки'!$B$24,"Высокий",IF(X701&gt;='04_Настройки'!$B$25,"Средний","Низкий"))))</s:f>
        <s:v/>
      </s:c>
      <s:c r="Z701" s="80">
        <s:f t="shared" si="8"/>
        <s:v>691</s:v>
      </s:c>
      <s:c r="AA701" s="93" t="str">
        <s:f>IF(B701="","",IF(S701&gt;1,"Проверить и объединить дубли",IF(W701&lt;'04_Настройки'!$B$26,"Дополнить исходные данные",IF(AND(M701&lt;&gt;"",M701&lt;=2),"Проверить соответствие запросу и бизнесу",IF(AND(G701&lt;&gt;"",G701&lt;=IF(J701="",'04_Настройки'!$B$14,J701)),"Удерживать позицию и обновлять контент",IF(Y701="Высокий",IF(O701="","Создать или назначить посадочную страницу","Оптимизировать страницу и усилить содержание"),IF(Y701="Средний","Включить в контент-план","Наблюдать или отложить")))))))</s:f>
        <s:v/>
      </s:c>
    </s:row>
    <s:row r="702" ht="22.5" customHeight="1">
      <s:c r="A702" s="70" t="str">
        <s:f t="shared" si="1"/>
        <s:v/>
      </s:c>
      <s:c r="B702" s="71"/>
      <s:c r="C702" s="71"/>
      <s:c r="D702" s="71"/>
      <s:c r="E702" s="95"/>
      <s:c r="F702" s="77" t="str">
        <s:f>IF(ISBLANK(E702),"",IF(E702&gt;='04_Настройки'!$B$11,"ВЧ",IF(E702&gt;='04_Настройки'!$B$12,"СЧ","НЧ")))</s:f>
      </s:c>
      <s:c r="G702" s="78"/>
      <s:c r="H702" s="78"/>
      <s:c r="I702" s="80" t="str">
        <s:f t="shared" si="2"/>
        <s:v/>
      </s:c>
      <s:c r="J702" s="78"/>
      <s:c r="K702" s="81"/>
      <s:c r="L702" s="78"/>
      <s:c r="M702" s="78"/>
      <s:c r="N702" s="78"/>
      <s:c r="O702" s="83"/>
      <s:c r="P702" s="84"/>
      <s:c r="Q702" s="84"/>
      <s:c r="R702" s="77" t="str">
        <s:f t="shared" si="3"/>
        <s:v/>
      </s:c>
      <s:c r="S702" s="85" t="str">
        <s:f t="shared" si="4"/>
        <s:v/>
      </s:c>
      <s:c r="T702" s="85" t="str">
        <s:f t="shared" si="5"/>
        <s:v/>
      </s:c>
      <s:c r="U702" s="85" t="str">
        <s:f>IF(OR(B702="",G702=""),"",ROUND(MAX(0,MIN(100,(G702-IF(J702="",'04_Настройки'!$B$14,J702))/(100-IF(J702="",'04_Настройки'!$B$14,J702))*100)),1))</s:f>
        <s:v/>
      </s:c>
      <s:c r="V702" s="85" t="str">
        <s:f t="shared" si="6"/>
        <s:v/>
      </s:c>
      <s:c r="W702" s="88" t="str">
        <s:f t="shared" si="7"/>
        <s:v/>
      </s:c>
      <s:c r="X702" s="85" t="str">
        <s:f>IF(B702="","",IF(W702&lt;'04_Настройки'!$B$26,"",ROUND((IF(ISBLANK(T702),0,T702*'04_Настройки'!$B$16)+IF(ISBLANK(U702),0,U702*'04_Настройки'!$B$17)+IF(ISBLANK(V702),0,V702*'04_Настройки'!$B$18)+IF(ISBLANK(M702),0,M702/5*100*'04_Настройки'!$B$19)+IF(ISBLANK(N702),0,N702/5*100*'04_Настройки'!$B$20))/(IF(ISBLANK(T702),0,'04_Настройки'!$B$16)+IF(ISBLANK(U702),0,'04_Настройки'!$B$17)+IF(ISBLANK(V702),0,'04_Настройки'!$B$18)+IF(ISBLANK(M702),0,'04_Настройки'!$B$19)+IF(ISBLANK(N702),0,'04_Настройки'!$B$20)),1)))</s:f>
        <s:v/>
      </s:c>
      <s:c r="Y702" s="77" t="str">
        <s:f>IF(B702="","",IF(ISBLANK(X702),"Недостаточно данных",IF(X702&gt;='04_Настройки'!$B$24,"Высокий",IF(X702&gt;='04_Настройки'!$B$25,"Средний","Низкий"))))</s:f>
        <s:v/>
      </s:c>
      <s:c r="Z702" s="80">
        <s:f t="shared" si="8"/>
        <s:v>692</s:v>
      </s:c>
      <s:c r="AA702" s="93" t="str">
        <s:f>IF(B702="","",IF(S702&gt;1,"Проверить и объединить дубли",IF(W702&lt;'04_Настройки'!$B$26,"Дополнить исходные данные",IF(AND(M702&lt;&gt;"",M702&lt;=2),"Проверить соответствие запросу и бизнесу",IF(AND(G702&lt;&gt;"",G702&lt;=IF(J702="",'04_Настройки'!$B$14,J702)),"Удерживать позицию и обновлять контент",IF(Y702="Высокий",IF(O702="","Создать или назначить посадочную страницу","Оптимизировать страницу и усилить содержание"),IF(Y702="Средний","Включить в контент-план","Наблюдать или отложить")))))))</s:f>
        <s:v/>
      </s:c>
    </s:row>
    <s:row r="703" ht="22.5" customHeight="1">
      <s:c r="A703" s="70" t="str">
        <s:f t="shared" si="1"/>
        <s:v/>
      </s:c>
      <s:c r="B703" s="71"/>
      <s:c r="C703" s="71"/>
      <s:c r="D703" s="71"/>
      <s:c r="E703" s="95"/>
      <s:c r="F703" s="77" t="str">
        <s:f>IF(ISBLANK(E703),"",IF(E703&gt;='04_Настройки'!$B$11,"ВЧ",IF(E703&gt;='04_Настройки'!$B$12,"СЧ","НЧ")))</s:f>
      </s:c>
      <s:c r="G703" s="78"/>
      <s:c r="H703" s="78"/>
      <s:c r="I703" s="80" t="str">
        <s:f t="shared" si="2"/>
        <s:v/>
      </s:c>
      <s:c r="J703" s="78"/>
      <s:c r="K703" s="81"/>
      <s:c r="L703" s="78"/>
      <s:c r="M703" s="78"/>
      <s:c r="N703" s="78"/>
      <s:c r="O703" s="83"/>
      <s:c r="P703" s="84"/>
      <s:c r="Q703" s="84"/>
      <s:c r="R703" s="77" t="str">
        <s:f t="shared" si="3"/>
        <s:v/>
      </s:c>
      <s:c r="S703" s="85" t="str">
        <s:f t="shared" si="4"/>
        <s:v/>
      </s:c>
      <s:c r="T703" s="85" t="str">
        <s:f t="shared" si="5"/>
        <s:v/>
      </s:c>
      <s:c r="U703" s="85" t="str">
        <s:f>IF(OR(B703="",G703=""),"",ROUND(MAX(0,MIN(100,(G703-IF(J703="",'04_Настройки'!$B$14,J703))/(100-IF(J703="",'04_Настройки'!$B$14,J703))*100)),1))</s:f>
        <s:v/>
      </s:c>
      <s:c r="V703" s="85" t="str">
        <s:f t="shared" si="6"/>
        <s:v/>
      </s:c>
      <s:c r="W703" s="88" t="str">
        <s:f t="shared" si="7"/>
        <s:v/>
      </s:c>
      <s:c r="X703" s="85" t="str">
        <s:f>IF(B703="","",IF(W703&lt;'04_Настройки'!$B$26,"",ROUND((IF(ISBLANK(T703),0,T703*'04_Настройки'!$B$16)+IF(ISBLANK(U703),0,U703*'04_Настройки'!$B$17)+IF(ISBLANK(V703),0,V703*'04_Настройки'!$B$18)+IF(ISBLANK(M703),0,M703/5*100*'04_Настройки'!$B$19)+IF(ISBLANK(N703),0,N703/5*100*'04_Настройки'!$B$20))/(IF(ISBLANK(T703),0,'04_Настройки'!$B$16)+IF(ISBLANK(U703),0,'04_Настройки'!$B$17)+IF(ISBLANK(V703),0,'04_Настройки'!$B$18)+IF(ISBLANK(M703),0,'04_Настройки'!$B$19)+IF(ISBLANK(N703),0,'04_Настройки'!$B$20)),1)))</s:f>
        <s:v/>
      </s:c>
      <s:c r="Y703" s="77" t="str">
        <s:f>IF(B703="","",IF(ISBLANK(X703),"Недостаточно данных",IF(X703&gt;='04_Настройки'!$B$24,"Высокий",IF(X703&gt;='04_Настройки'!$B$25,"Средний","Низкий"))))</s:f>
        <s:v/>
      </s:c>
      <s:c r="Z703" s="80">
        <s:f t="shared" si="8"/>
        <s:v>693</s:v>
      </s:c>
      <s:c r="AA703" s="93" t="str">
        <s:f>IF(B703="","",IF(S703&gt;1,"Проверить и объединить дубли",IF(W703&lt;'04_Настройки'!$B$26,"Дополнить исходные данные",IF(AND(M703&lt;&gt;"",M703&lt;=2),"Проверить соответствие запросу и бизнесу",IF(AND(G703&lt;&gt;"",G703&lt;=IF(J703="",'04_Настройки'!$B$14,J703)),"Удерживать позицию и обновлять контент",IF(Y703="Высокий",IF(O703="","Создать или назначить посадочную страницу","Оптимизировать страницу и усилить содержание"),IF(Y703="Средний","Включить в контент-план","Наблюдать или отложить")))))))</s:f>
        <s:v/>
      </s:c>
    </s:row>
    <s:row r="704" ht="22.5" customHeight="1">
      <s:c r="A704" s="70" t="str">
        <s:f t="shared" si="1"/>
        <s:v/>
      </s:c>
      <s:c r="B704" s="71"/>
      <s:c r="C704" s="71"/>
      <s:c r="D704" s="71"/>
      <s:c r="E704" s="95"/>
      <s:c r="F704" s="77" t="str">
        <s:f>IF(ISBLANK(E704),"",IF(E704&gt;='04_Настройки'!$B$11,"ВЧ",IF(E704&gt;='04_Настройки'!$B$12,"СЧ","НЧ")))</s:f>
      </s:c>
      <s:c r="G704" s="78"/>
      <s:c r="H704" s="78"/>
      <s:c r="I704" s="80" t="str">
        <s:f t="shared" si="2"/>
        <s:v/>
      </s:c>
      <s:c r="J704" s="78"/>
      <s:c r="K704" s="81"/>
      <s:c r="L704" s="78"/>
      <s:c r="M704" s="78"/>
      <s:c r="N704" s="78"/>
      <s:c r="O704" s="83"/>
      <s:c r="P704" s="84"/>
      <s:c r="Q704" s="84"/>
      <s:c r="R704" s="77" t="str">
        <s:f t="shared" si="3"/>
        <s:v/>
      </s:c>
      <s:c r="S704" s="85" t="str">
        <s:f t="shared" si="4"/>
        <s:v/>
      </s:c>
      <s:c r="T704" s="85" t="str">
        <s:f t="shared" si="5"/>
        <s:v/>
      </s:c>
      <s:c r="U704" s="85" t="str">
        <s:f>IF(OR(B704="",G704=""),"",ROUND(MAX(0,MIN(100,(G704-IF(J704="",'04_Настройки'!$B$14,J704))/(100-IF(J704="",'04_Настройки'!$B$14,J704))*100)),1))</s:f>
        <s:v/>
      </s:c>
      <s:c r="V704" s="85" t="str">
        <s:f t="shared" si="6"/>
        <s:v/>
      </s:c>
      <s:c r="W704" s="88" t="str">
        <s:f t="shared" si="7"/>
        <s:v/>
      </s:c>
      <s:c r="X704" s="85" t="str">
        <s:f>IF(B704="","",IF(W704&lt;'04_Настройки'!$B$26,"",ROUND((IF(ISBLANK(T704),0,T704*'04_Настройки'!$B$16)+IF(ISBLANK(U704),0,U704*'04_Настройки'!$B$17)+IF(ISBLANK(V704),0,V704*'04_Настройки'!$B$18)+IF(ISBLANK(M704),0,M704/5*100*'04_Настройки'!$B$19)+IF(ISBLANK(N704),0,N704/5*100*'04_Настройки'!$B$20))/(IF(ISBLANK(T704),0,'04_Настройки'!$B$16)+IF(ISBLANK(U704),0,'04_Настройки'!$B$17)+IF(ISBLANK(V704),0,'04_Настройки'!$B$18)+IF(ISBLANK(M704),0,'04_Настройки'!$B$19)+IF(ISBLANK(N704),0,'04_Настройки'!$B$20)),1)))</s:f>
        <s:v/>
      </s:c>
      <s:c r="Y704" s="77" t="str">
        <s:f>IF(B704="","",IF(ISBLANK(X704),"Недостаточно данных",IF(X704&gt;='04_Настройки'!$B$24,"Высокий",IF(X704&gt;='04_Настройки'!$B$25,"Средний","Низкий"))))</s:f>
        <s:v/>
      </s:c>
      <s:c r="Z704" s="80">
        <s:f t="shared" si="8"/>
        <s:v>694</s:v>
      </s:c>
      <s:c r="AA704" s="93" t="str">
        <s:f>IF(B704="","",IF(S704&gt;1,"Проверить и объединить дубли",IF(W704&lt;'04_Настройки'!$B$26,"Дополнить исходные данные",IF(AND(M704&lt;&gt;"",M704&lt;=2),"Проверить соответствие запросу и бизнесу",IF(AND(G704&lt;&gt;"",G704&lt;=IF(J704="",'04_Настройки'!$B$14,J704)),"Удерживать позицию и обновлять контент",IF(Y704="Высокий",IF(O704="","Создать или назначить посадочную страницу","Оптимизировать страницу и усилить содержание"),IF(Y704="Средний","Включить в контент-план","Наблюдать или отложить")))))))</s:f>
        <s:v/>
      </s:c>
    </s:row>
    <s:row r="705" ht="22.5" customHeight="1">
      <s:c r="A705" s="70" t="str">
        <s:f t="shared" si="1"/>
        <s:v/>
      </s:c>
      <s:c r="B705" s="71"/>
      <s:c r="C705" s="71"/>
      <s:c r="D705" s="71"/>
      <s:c r="E705" s="95"/>
      <s:c r="F705" s="77" t="str">
        <s:f>IF(ISBLANK(E705),"",IF(E705&gt;='04_Настройки'!$B$11,"ВЧ",IF(E705&gt;='04_Настройки'!$B$12,"СЧ","НЧ")))</s:f>
      </s:c>
      <s:c r="G705" s="78"/>
      <s:c r="H705" s="78"/>
      <s:c r="I705" s="80" t="str">
        <s:f t="shared" si="2"/>
        <s:v/>
      </s:c>
      <s:c r="J705" s="78"/>
      <s:c r="K705" s="81"/>
      <s:c r="L705" s="78"/>
      <s:c r="M705" s="78"/>
      <s:c r="N705" s="78"/>
      <s:c r="O705" s="83"/>
      <s:c r="P705" s="84"/>
      <s:c r="Q705" s="84"/>
      <s:c r="R705" s="77" t="str">
        <s:f t="shared" si="3"/>
        <s:v/>
      </s:c>
      <s:c r="S705" s="85" t="str">
        <s:f t="shared" si="4"/>
        <s:v/>
      </s:c>
      <s:c r="T705" s="85" t="str">
        <s:f t="shared" si="5"/>
        <s:v/>
      </s:c>
      <s:c r="U705" s="85" t="str">
        <s:f>IF(OR(B705="",G705=""),"",ROUND(MAX(0,MIN(100,(G705-IF(J705="",'04_Настройки'!$B$14,J705))/(100-IF(J705="",'04_Настройки'!$B$14,J705))*100)),1))</s:f>
        <s:v/>
      </s:c>
      <s:c r="V705" s="85" t="str">
        <s:f t="shared" si="6"/>
        <s:v/>
      </s:c>
      <s:c r="W705" s="88" t="str">
        <s:f t="shared" si="7"/>
        <s:v/>
      </s:c>
      <s:c r="X705" s="85" t="str">
        <s:f>IF(B705="","",IF(W705&lt;'04_Настройки'!$B$26,"",ROUND((IF(ISBLANK(T705),0,T705*'04_Настройки'!$B$16)+IF(ISBLANK(U705),0,U705*'04_Настройки'!$B$17)+IF(ISBLANK(V705),0,V705*'04_Настройки'!$B$18)+IF(ISBLANK(M705),0,M705/5*100*'04_Настройки'!$B$19)+IF(ISBLANK(N705),0,N705/5*100*'04_Настройки'!$B$20))/(IF(ISBLANK(T705),0,'04_Настройки'!$B$16)+IF(ISBLANK(U705),0,'04_Настройки'!$B$17)+IF(ISBLANK(V705),0,'04_Настройки'!$B$18)+IF(ISBLANK(M705),0,'04_Настройки'!$B$19)+IF(ISBLANK(N705),0,'04_Настройки'!$B$20)),1)))</s:f>
        <s:v/>
      </s:c>
      <s:c r="Y705" s="77" t="str">
        <s:f>IF(B705="","",IF(ISBLANK(X705),"Недостаточно данных",IF(X705&gt;='04_Настройки'!$B$24,"Высокий",IF(X705&gt;='04_Настройки'!$B$25,"Средний","Низкий"))))</s:f>
        <s:v/>
      </s:c>
      <s:c r="Z705" s="80">
        <s:f t="shared" si="8"/>
        <s:v>695</s:v>
      </s:c>
      <s:c r="AA705" s="93" t="str">
        <s:f>IF(B705="","",IF(S705&gt;1,"Проверить и объединить дубли",IF(W705&lt;'04_Настройки'!$B$26,"Дополнить исходные данные",IF(AND(M705&lt;&gt;"",M705&lt;=2),"Проверить соответствие запросу и бизнесу",IF(AND(G705&lt;&gt;"",G705&lt;=IF(J705="",'04_Настройки'!$B$14,J705)),"Удерживать позицию и обновлять контент",IF(Y705="Высокий",IF(O705="","Создать или назначить посадочную страницу","Оптимизировать страницу и усилить содержание"),IF(Y705="Средний","Включить в контент-план","Наблюдать или отложить")))))))</s:f>
        <s:v/>
      </s:c>
    </s:row>
    <s:row r="706" ht="22.5" customHeight="1">
      <s:c r="A706" s="70" t="str">
        <s:f t="shared" si="1"/>
        <s:v/>
      </s:c>
      <s:c r="B706" s="71"/>
      <s:c r="C706" s="71"/>
      <s:c r="D706" s="71"/>
      <s:c r="E706" s="95"/>
      <s:c r="F706" s="77" t="str">
        <s:f>IF(ISBLANK(E706),"",IF(E706&gt;='04_Настройки'!$B$11,"ВЧ",IF(E706&gt;='04_Настройки'!$B$12,"СЧ","НЧ")))</s:f>
      </s:c>
      <s:c r="G706" s="78"/>
      <s:c r="H706" s="78"/>
      <s:c r="I706" s="80" t="str">
        <s:f t="shared" si="2"/>
        <s:v/>
      </s:c>
      <s:c r="J706" s="78"/>
      <s:c r="K706" s="81"/>
      <s:c r="L706" s="78"/>
      <s:c r="M706" s="78"/>
      <s:c r="N706" s="78"/>
      <s:c r="O706" s="83"/>
      <s:c r="P706" s="84"/>
      <s:c r="Q706" s="84"/>
      <s:c r="R706" s="77" t="str">
        <s:f t="shared" si="3"/>
        <s:v/>
      </s:c>
      <s:c r="S706" s="85" t="str">
        <s:f t="shared" si="4"/>
        <s:v/>
      </s:c>
      <s:c r="T706" s="85" t="str">
        <s:f t="shared" si="5"/>
        <s:v/>
      </s:c>
      <s:c r="U706" s="85" t="str">
        <s:f>IF(OR(B706="",G706=""),"",ROUND(MAX(0,MIN(100,(G706-IF(J706="",'04_Настройки'!$B$14,J706))/(100-IF(J706="",'04_Настройки'!$B$14,J706))*100)),1))</s:f>
        <s:v/>
      </s:c>
      <s:c r="V706" s="85" t="str">
        <s:f t="shared" si="6"/>
        <s:v/>
      </s:c>
      <s:c r="W706" s="88" t="str">
        <s:f t="shared" si="7"/>
        <s:v/>
      </s:c>
      <s:c r="X706" s="85" t="str">
        <s:f>IF(B706="","",IF(W706&lt;'04_Настройки'!$B$26,"",ROUND((IF(ISBLANK(T706),0,T706*'04_Настройки'!$B$16)+IF(ISBLANK(U706),0,U706*'04_Настройки'!$B$17)+IF(ISBLANK(V706),0,V706*'04_Настройки'!$B$18)+IF(ISBLANK(M706),0,M706/5*100*'04_Настройки'!$B$19)+IF(ISBLANK(N706),0,N706/5*100*'04_Настройки'!$B$20))/(IF(ISBLANK(T706),0,'04_Настройки'!$B$16)+IF(ISBLANK(U706),0,'04_Настройки'!$B$17)+IF(ISBLANK(V706),0,'04_Настройки'!$B$18)+IF(ISBLANK(M706),0,'04_Настройки'!$B$19)+IF(ISBLANK(N706),0,'04_Настройки'!$B$20)),1)))</s:f>
        <s:v/>
      </s:c>
      <s:c r="Y706" s="77" t="str">
        <s:f>IF(B706="","",IF(ISBLANK(X706),"Недостаточно данных",IF(X706&gt;='04_Настройки'!$B$24,"Высокий",IF(X706&gt;='04_Настройки'!$B$25,"Средний","Низкий"))))</s:f>
        <s:v/>
      </s:c>
      <s:c r="Z706" s="80">
        <s:f t="shared" si="8"/>
        <s:v>696</s:v>
      </s:c>
      <s:c r="AA706" s="93" t="str">
        <s:f>IF(B706="","",IF(S706&gt;1,"Проверить и объединить дубли",IF(W706&lt;'04_Настройки'!$B$26,"Дополнить исходные данные",IF(AND(M706&lt;&gt;"",M706&lt;=2),"Проверить соответствие запросу и бизнесу",IF(AND(G706&lt;&gt;"",G706&lt;=IF(J706="",'04_Настройки'!$B$14,J706)),"Удерживать позицию и обновлять контент",IF(Y706="Высокий",IF(O706="","Создать или назначить посадочную страницу","Оптимизировать страницу и усилить содержание"),IF(Y706="Средний","Включить в контент-план","Наблюдать или отложить")))))))</s:f>
        <s:v/>
      </s:c>
    </s:row>
    <s:row r="707" ht="22.5" customHeight="1">
      <s:c r="A707" s="70" t="str">
        <s:f t="shared" si="1"/>
        <s:v/>
      </s:c>
      <s:c r="B707" s="71"/>
      <s:c r="C707" s="71"/>
      <s:c r="D707" s="71"/>
      <s:c r="E707" s="95"/>
      <s:c r="F707" s="77" t="str">
        <s:f>IF(ISBLANK(E707),"",IF(E707&gt;='04_Настройки'!$B$11,"ВЧ",IF(E707&gt;='04_Настройки'!$B$12,"СЧ","НЧ")))</s:f>
      </s:c>
      <s:c r="G707" s="78"/>
      <s:c r="H707" s="78"/>
      <s:c r="I707" s="80" t="str">
        <s:f t="shared" si="2"/>
        <s:v/>
      </s:c>
      <s:c r="J707" s="78"/>
      <s:c r="K707" s="81"/>
      <s:c r="L707" s="78"/>
      <s:c r="M707" s="78"/>
      <s:c r="N707" s="78"/>
      <s:c r="O707" s="83"/>
      <s:c r="P707" s="84"/>
      <s:c r="Q707" s="84"/>
      <s:c r="R707" s="77" t="str">
        <s:f t="shared" si="3"/>
        <s:v/>
      </s:c>
      <s:c r="S707" s="85" t="str">
        <s:f t="shared" si="4"/>
        <s:v/>
      </s:c>
      <s:c r="T707" s="85" t="str">
        <s:f t="shared" si="5"/>
        <s:v/>
      </s:c>
      <s:c r="U707" s="85" t="str">
        <s:f>IF(OR(B707="",G707=""),"",ROUND(MAX(0,MIN(100,(G707-IF(J707="",'04_Настройки'!$B$14,J707))/(100-IF(J707="",'04_Настройки'!$B$14,J707))*100)),1))</s:f>
        <s:v/>
      </s:c>
      <s:c r="V707" s="85" t="str">
        <s:f t="shared" si="6"/>
        <s:v/>
      </s:c>
      <s:c r="W707" s="88" t="str">
        <s:f t="shared" si="7"/>
        <s:v/>
      </s:c>
      <s:c r="X707" s="85" t="str">
        <s:f>IF(B707="","",IF(W707&lt;'04_Настройки'!$B$26,"",ROUND((IF(ISBLANK(T707),0,T707*'04_Настройки'!$B$16)+IF(ISBLANK(U707),0,U707*'04_Настройки'!$B$17)+IF(ISBLANK(V707),0,V707*'04_Настройки'!$B$18)+IF(ISBLANK(M707),0,M707/5*100*'04_Настройки'!$B$19)+IF(ISBLANK(N707),0,N707/5*100*'04_Настройки'!$B$20))/(IF(ISBLANK(T707),0,'04_Настройки'!$B$16)+IF(ISBLANK(U707),0,'04_Настройки'!$B$17)+IF(ISBLANK(V707),0,'04_Настройки'!$B$18)+IF(ISBLANK(M707),0,'04_Настройки'!$B$19)+IF(ISBLANK(N707),0,'04_Настройки'!$B$20)),1)))</s:f>
        <s:v/>
      </s:c>
      <s:c r="Y707" s="77" t="str">
        <s:f>IF(B707="","",IF(ISBLANK(X707),"Недостаточно данных",IF(X707&gt;='04_Настройки'!$B$24,"Высокий",IF(X707&gt;='04_Настройки'!$B$25,"Средний","Низкий"))))</s:f>
        <s:v/>
      </s:c>
      <s:c r="Z707" s="80">
        <s:f t="shared" si="8"/>
        <s:v>697</s:v>
      </s:c>
      <s:c r="AA707" s="93" t="str">
        <s:f>IF(B707="","",IF(S707&gt;1,"Проверить и объединить дубли",IF(W707&lt;'04_Настройки'!$B$26,"Дополнить исходные данные",IF(AND(M707&lt;&gt;"",M707&lt;=2),"Проверить соответствие запросу и бизнесу",IF(AND(G707&lt;&gt;"",G707&lt;=IF(J707="",'04_Настройки'!$B$14,J707)),"Удерживать позицию и обновлять контент",IF(Y707="Высокий",IF(O707="","Создать или назначить посадочную страницу","Оптимизировать страницу и усилить содержание"),IF(Y707="Средний","Включить в контент-план","Наблюдать или отложить")))))))</s:f>
        <s:v/>
      </s:c>
    </s:row>
    <s:row r="708" ht="22.5" customHeight="1">
      <s:c r="A708" s="70" t="str">
        <s:f t="shared" si="1"/>
        <s:v/>
      </s:c>
      <s:c r="B708" s="71"/>
      <s:c r="C708" s="71"/>
      <s:c r="D708" s="71"/>
      <s:c r="E708" s="95"/>
      <s:c r="F708" s="77" t="str">
        <s:f>IF(ISBLANK(E708),"",IF(E708&gt;='04_Настройки'!$B$11,"ВЧ",IF(E708&gt;='04_Настройки'!$B$12,"СЧ","НЧ")))</s:f>
      </s:c>
      <s:c r="G708" s="78"/>
      <s:c r="H708" s="78"/>
      <s:c r="I708" s="80" t="str">
        <s:f t="shared" si="2"/>
        <s:v/>
      </s:c>
      <s:c r="J708" s="78"/>
      <s:c r="K708" s="81"/>
      <s:c r="L708" s="78"/>
      <s:c r="M708" s="78"/>
      <s:c r="N708" s="78"/>
      <s:c r="O708" s="83"/>
      <s:c r="P708" s="84"/>
      <s:c r="Q708" s="84"/>
      <s:c r="R708" s="77" t="str">
        <s:f t="shared" si="3"/>
        <s:v/>
      </s:c>
      <s:c r="S708" s="85" t="str">
        <s:f t="shared" si="4"/>
        <s:v/>
      </s:c>
      <s:c r="T708" s="85" t="str">
        <s:f t="shared" si="5"/>
        <s:v/>
      </s:c>
      <s:c r="U708" s="85" t="str">
        <s:f>IF(OR(B708="",G708=""),"",ROUND(MAX(0,MIN(100,(G708-IF(J708="",'04_Настройки'!$B$14,J708))/(100-IF(J708="",'04_Настройки'!$B$14,J708))*100)),1))</s:f>
        <s:v/>
      </s:c>
      <s:c r="V708" s="85" t="str">
        <s:f t="shared" si="6"/>
        <s:v/>
      </s:c>
      <s:c r="W708" s="88" t="str">
        <s:f t="shared" si="7"/>
        <s:v/>
      </s:c>
      <s:c r="X708" s="85" t="str">
        <s:f>IF(B708="","",IF(W708&lt;'04_Настройки'!$B$26,"",ROUND((IF(ISBLANK(T708),0,T708*'04_Настройки'!$B$16)+IF(ISBLANK(U708),0,U708*'04_Настройки'!$B$17)+IF(ISBLANK(V708),0,V708*'04_Настройки'!$B$18)+IF(ISBLANK(M708),0,M708/5*100*'04_Настройки'!$B$19)+IF(ISBLANK(N708),0,N708/5*100*'04_Настройки'!$B$20))/(IF(ISBLANK(T708),0,'04_Настройки'!$B$16)+IF(ISBLANK(U708),0,'04_Настройки'!$B$17)+IF(ISBLANK(V708),0,'04_Настройки'!$B$18)+IF(ISBLANK(M708),0,'04_Настройки'!$B$19)+IF(ISBLANK(N708),0,'04_Настройки'!$B$20)),1)))</s:f>
        <s:v/>
      </s:c>
      <s:c r="Y708" s="77" t="str">
        <s:f>IF(B708="","",IF(ISBLANK(X708),"Недостаточно данных",IF(X708&gt;='04_Настройки'!$B$24,"Высокий",IF(X708&gt;='04_Настройки'!$B$25,"Средний","Низкий"))))</s:f>
        <s:v/>
      </s:c>
      <s:c r="Z708" s="80">
        <s:f t="shared" si="8"/>
        <s:v>698</s:v>
      </s:c>
      <s:c r="AA708" s="93" t="str">
        <s:f>IF(B708="","",IF(S708&gt;1,"Проверить и объединить дубли",IF(W708&lt;'04_Настройки'!$B$26,"Дополнить исходные данные",IF(AND(M708&lt;&gt;"",M708&lt;=2),"Проверить соответствие запросу и бизнесу",IF(AND(G708&lt;&gt;"",G708&lt;=IF(J708="",'04_Настройки'!$B$14,J708)),"Удерживать позицию и обновлять контент",IF(Y708="Высокий",IF(O708="","Создать или назначить посадочную страницу","Оптимизировать страницу и усилить содержание"),IF(Y708="Средний","Включить в контент-план","Наблюдать или отложить")))))))</s:f>
        <s:v/>
      </s:c>
    </s:row>
    <s:row r="709" ht="22.5" customHeight="1">
      <s:c r="A709" s="70" t="str">
        <s:f t="shared" si="1"/>
        <s:v/>
      </s:c>
      <s:c r="B709" s="71"/>
      <s:c r="C709" s="71"/>
      <s:c r="D709" s="71"/>
      <s:c r="E709" s="95"/>
      <s:c r="F709" s="77" t="str">
        <s:f>IF(ISBLANK(E709),"",IF(E709&gt;='04_Настройки'!$B$11,"ВЧ",IF(E709&gt;='04_Настройки'!$B$12,"СЧ","НЧ")))</s:f>
      </s:c>
      <s:c r="G709" s="78"/>
      <s:c r="H709" s="78"/>
      <s:c r="I709" s="80" t="str">
        <s:f t="shared" si="2"/>
        <s:v/>
      </s:c>
      <s:c r="J709" s="78"/>
      <s:c r="K709" s="81"/>
      <s:c r="L709" s="78"/>
      <s:c r="M709" s="78"/>
      <s:c r="N709" s="78"/>
      <s:c r="O709" s="83"/>
      <s:c r="P709" s="84"/>
      <s:c r="Q709" s="84"/>
      <s:c r="R709" s="77" t="str">
        <s:f t="shared" si="3"/>
        <s:v/>
      </s:c>
      <s:c r="S709" s="85" t="str">
        <s:f t="shared" si="4"/>
        <s:v/>
      </s:c>
      <s:c r="T709" s="85" t="str">
        <s:f t="shared" si="5"/>
        <s:v/>
      </s:c>
      <s:c r="U709" s="85" t="str">
        <s:f>IF(OR(B709="",G709=""),"",ROUND(MAX(0,MIN(100,(G709-IF(J709="",'04_Настройки'!$B$14,J709))/(100-IF(J709="",'04_Настройки'!$B$14,J709))*100)),1))</s:f>
        <s:v/>
      </s:c>
      <s:c r="V709" s="85" t="str">
        <s:f t="shared" si="6"/>
        <s:v/>
      </s:c>
      <s:c r="W709" s="88" t="str">
        <s:f t="shared" si="7"/>
        <s:v/>
      </s:c>
      <s:c r="X709" s="85" t="str">
        <s:f>IF(B709="","",IF(W709&lt;'04_Настройки'!$B$26,"",ROUND((IF(ISBLANK(T709),0,T709*'04_Настройки'!$B$16)+IF(ISBLANK(U709),0,U709*'04_Настройки'!$B$17)+IF(ISBLANK(V709),0,V709*'04_Настройки'!$B$18)+IF(ISBLANK(M709),0,M709/5*100*'04_Настройки'!$B$19)+IF(ISBLANK(N709),0,N709/5*100*'04_Настройки'!$B$20))/(IF(ISBLANK(T709),0,'04_Настройки'!$B$16)+IF(ISBLANK(U709),0,'04_Настройки'!$B$17)+IF(ISBLANK(V709),0,'04_Настройки'!$B$18)+IF(ISBLANK(M709),0,'04_Настройки'!$B$19)+IF(ISBLANK(N709),0,'04_Настройки'!$B$20)),1)))</s:f>
        <s:v/>
      </s:c>
      <s:c r="Y709" s="77" t="str">
        <s:f>IF(B709="","",IF(ISBLANK(X709),"Недостаточно данных",IF(X709&gt;='04_Настройки'!$B$24,"Высокий",IF(X709&gt;='04_Настройки'!$B$25,"Средний","Низкий"))))</s:f>
        <s:v/>
      </s:c>
      <s:c r="Z709" s="80">
        <s:f t="shared" si="8"/>
        <s:v>699</s:v>
      </s:c>
      <s:c r="AA709" s="93" t="str">
        <s:f>IF(B709="","",IF(S709&gt;1,"Проверить и объединить дубли",IF(W709&lt;'04_Настройки'!$B$26,"Дополнить исходные данные",IF(AND(M709&lt;&gt;"",M709&lt;=2),"Проверить соответствие запросу и бизнесу",IF(AND(G709&lt;&gt;"",G709&lt;=IF(J709="",'04_Настройки'!$B$14,J709)),"Удерживать позицию и обновлять контент",IF(Y709="Высокий",IF(O709="","Создать или назначить посадочную страницу","Оптимизировать страницу и усилить содержание"),IF(Y709="Средний","Включить в контент-план","Наблюдать или отложить")))))))</s:f>
        <s:v/>
      </s:c>
    </s:row>
    <s:row r="710" ht="22.5" customHeight="1">
      <s:c r="A710" s="70" t="str">
        <s:f t="shared" si="1"/>
        <s:v/>
      </s:c>
      <s:c r="B710" s="71"/>
      <s:c r="C710" s="71"/>
      <s:c r="D710" s="71"/>
      <s:c r="E710" s="95"/>
      <s:c r="F710" s="77" t="str">
        <s:f>IF(ISBLANK(E710),"",IF(E710&gt;='04_Настройки'!$B$11,"ВЧ",IF(E710&gt;='04_Настройки'!$B$12,"СЧ","НЧ")))</s:f>
      </s:c>
      <s:c r="G710" s="78"/>
      <s:c r="H710" s="78"/>
      <s:c r="I710" s="80" t="str">
        <s:f t="shared" si="2"/>
        <s:v/>
      </s:c>
      <s:c r="J710" s="78"/>
      <s:c r="K710" s="81"/>
      <s:c r="L710" s="78"/>
      <s:c r="M710" s="78"/>
      <s:c r="N710" s="78"/>
      <s:c r="O710" s="83"/>
      <s:c r="P710" s="84"/>
      <s:c r="Q710" s="84"/>
      <s:c r="R710" s="77" t="str">
        <s:f t="shared" si="3"/>
        <s:v/>
      </s:c>
      <s:c r="S710" s="85" t="str">
        <s:f t="shared" si="4"/>
        <s:v/>
      </s:c>
      <s:c r="T710" s="85" t="str">
        <s:f t="shared" si="5"/>
        <s:v/>
      </s:c>
      <s:c r="U710" s="85" t="str">
        <s:f>IF(OR(B710="",G710=""),"",ROUND(MAX(0,MIN(100,(G710-IF(J710="",'04_Настройки'!$B$14,J710))/(100-IF(J710="",'04_Настройки'!$B$14,J710))*100)),1))</s:f>
        <s:v/>
      </s:c>
      <s:c r="V710" s="85" t="str">
        <s:f t="shared" si="6"/>
        <s:v/>
      </s:c>
      <s:c r="W710" s="88" t="str">
        <s:f t="shared" si="7"/>
        <s:v/>
      </s:c>
      <s:c r="X710" s="85" t="str">
        <s:f>IF(B710="","",IF(W710&lt;'04_Настройки'!$B$26,"",ROUND((IF(ISBLANK(T710),0,T710*'04_Настройки'!$B$16)+IF(ISBLANK(U710),0,U710*'04_Настройки'!$B$17)+IF(ISBLANK(V710),0,V710*'04_Настройки'!$B$18)+IF(ISBLANK(M710),0,M710/5*100*'04_Настройки'!$B$19)+IF(ISBLANK(N710),0,N710/5*100*'04_Настройки'!$B$20))/(IF(ISBLANK(T710),0,'04_Настройки'!$B$16)+IF(ISBLANK(U710),0,'04_Настройки'!$B$17)+IF(ISBLANK(V710),0,'04_Настройки'!$B$18)+IF(ISBLANK(M710),0,'04_Настройки'!$B$19)+IF(ISBLANK(N710),0,'04_Настройки'!$B$20)),1)))</s:f>
        <s:v/>
      </s:c>
      <s:c r="Y710" s="77" t="str">
        <s:f>IF(B710="","",IF(ISBLANK(X710),"Недостаточно данных",IF(X710&gt;='04_Настройки'!$B$24,"Высокий",IF(X710&gt;='04_Настройки'!$B$25,"Средний","Низкий"))))</s:f>
        <s:v/>
      </s:c>
      <s:c r="Z710" s="80">
        <s:f t="shared" si="8"/>
        <s:v>700</s:v>
      </s:c>
      <s:c r="AA710" s="93" t="str">
        <s:f>IF(B710="","",IF(S710&gt;1,"Проверить и объединить дубли",IF(W710&lt;'04_Настройки'!$B$26,"Дополнить исходные данные",IF(AND(M710&lt;&gt;"",M710&lt;=2),"Проверить соответствие запросу и бизнесу",IF(AND(G710&lt;&gt;"",G710&lt;=IF(J710="",'04_Настройки'!$B$14,J710)),"Удерживать позицию и обновлять контент",IF(Y710="Высокий",IF(O710="","Создать или назначить посадочную страницу","Оптимизировать страницу и усилить содержание"),IF(Y710="Средний","Включить в контент-план","Наблюдать или отложить")))))))</s:f>
        <s:v/>
      </s:c>
    </s:row>
    <s:row r="711" ht="22.5" customHeight="1">
      <s:c r="A711" s="70" t="str">
        <s:f t="shared" si="1"/>
        <s:v/>
      </s:c>
      <s:c r="B711" s="71"/>
      <s:c r="C711" s="71"/>
      <s:c r="D711" s="71"/>
      <s:c r="E711" s="95"/>
      <s:c r="F711" s="77" t="str">
        <s:f>IF(ISBLANK(E711),"",IF(E711&gt;='04_Настройки'!$B$11,"ВЧ",IF(E711&gt;='04_Настройки'!$B$12,"СЧ","НЧ")))</s:f>
      </s:c>
      <s:c r="G711" s="78"/>
      <s:c r="H711" s="78"/>
      <s:c r="I711" s="80" t="str">
        <s:f t="shared" si="2"/>
        <s:v/>
      </s:c>
      <s:c r="J711" s="78"/>
      <s:c r="K711" s="81"/>
      <s:c r="L711" s="78"/>
      <s:c r="M711" s="78"/>
      <s:c r="N711" s="78"/>
      <s:c r="O711" s="83"/>
      <s:c r="P711" s="84"/>
      <s:c r="Q711" s="84"/>
      <s:c r="R711" s="77" t="str">
        <s:f t="shared" si="3"/>
        <s:v/>
      </s:c>
      <s:c r="S711" s="85" t="str">
        <s:f t="shared" si="4"/>
        <s:v/>
      </s:c>
      <s:c r="T711" s="85" t="str">
        <s:f t="shared" si="5"/>
        <s:v/>
      </s:c>
      <s:c r="U711" s="85" t="str">
        <s:f>IF(OR(B711="",G711=""),"",ROUND(MAX(0,MIN(100,(G711-IF(J711="",'04_Настройки'!$B$14,J711))/(100-IF(J711="",'04_Настройки'!$B$14,J711))*100)),1))</s:f>
        <s:v/>
      </s:c>
      <s:c r="V711" s="85" t="str">
        <s:f t="shared" si="6"/>
        <s:v/>
      </s:c>
      <s:c r="W711" s="88" t="str">
        <s:f t="shared" si="7"/>
        <s:v/>
      </s:c>
      <s:c r="X711" s="85" t="str">
        <s:f>IF(B711="","",IF(W711&lt;'04_Настройки'!$B$26,"",ROUND((IF(ISBLANK(T711),0,T711*'04_Настройки'!$B$16)+IF(ISBLANK(U711),0,U711*'04_Настройки'!$B$17)+IF(ISBLANK(V711),0,V711*'04_Настройки'!$B$18)+IF(ISBLANK(M711),0,M711/5*100*'04_Настройки'!$B$19)+IF(ISBLANK(N711),0,N711/5*100*'04_Настройки'!$B$20))/(IF(ISBLANK(T711),0,'04_Настройки'!$B$16)+IF(ISBLANK(U711),0,'04_Настройки'!$B$17)+IF(ISBLANK(V711),0,'04_Настройки'!$B$18)+IF(ISBLANK(M711),0,'04_Настройки'!$B$19)+IF(ISBLANK(N711),0,'04_Настройки'!$B$20)),1)))</s:f>
        <s:v/>
      </s:c>
      <s:c r="Y711" s="77" t="str">
        <s:f>IF(B711="","",IF(ISBLANK(X711),"Недостаточно данных",IF(X711&gt;='04_Настройки'!$B$24,"Высокий",IF(X711&gt;='04_Настройки'!$B$25,"Средний","Низкий"))))</s:f>
        <s:v/>
      </s:c>
      <s:c r="Z711" s="80">
        <s:f t="shared" si="8"/>
        <s:v>701</s:v>
      </s:c>
      <s:c r="AA711" s="93" t="str">
        <s:f>IF(B711="","",IF(S711&gt;1,"Проверить и объединить дубли",IF(W711&lt;'04_Настройки'!$B$26,"Дополнить исходные данные",IF(AND(M711&lt;&gt;"",M711&lt;=2),"Проверить соответствие запросу и бизнесу",IF(AND(G711&lt;&gt;"",G711&lt;=IF(J711="",'04_Настройки'!$B$14,J711)),"Удерживать позицию и обновлять контент",IF(Y711="Высокий",IF(O711="","Создать или назначить посадочную страницу","Оптимизировать страницу и усилить содержание"),IF(Y711="Средний","Включить в контент-план","Наблюдать или отложить")))))))</s:f>
        <s:v/>
      </s:c>
    </s:row>
    <s:row r="712" ht="22.5" customHeight="1">
      <s:c r="A712" s="70" t="str">
        <s:f t="shared" si="1"/>
        <s:v/>
      </s:c>
      <s:c r="B712" s="71"/>
      <s:c r="C712" s="71"/>
      <s:c r="D712" s="71"/>
      <s:c r="E712" s="95"/>
      <s:c r="F712" s="77" t="str">
        <s:f>IF(ISBLANK(E712),"",IF(E712&gt;='04_Настройки'!$B$11,"ВЧ",IF(E712&gt;='04_Настройки'!$B$12,"СЧ","НЧ")))</s:f>
      </s:c>
      <s:c r="G712" s="78"/>
      <s:c r="H712" s="78"/>
      <s:c r="I712" s="80" t="str">
        <s:f t="shared" si="2"/>
        <s:v/>
      </s:c>
      <s:c r="J712" s="78"/>
      <s:c r="K712" s="81"/>
      <s:c r="L712" s="78"/>
      <s:c r="M712" s="78"/>
      <s:c r="N712" s="78"/>
      <s:c r="O712" s="83"/>
      <s:c r="P712" s="84"/>
      <s:c r="Q712" s="84"/>
      <s:c r="R712" s="77" t="str">
        <s:f t="shared" si="3"/>
        <s:v/>
      </s:c>
      <s:c r="S712" s="85" t="str">
        <s:f t="shared" si="4"/>
        <s:v/>
      </s:c>
      <s:c r="T712" s="85" t="str">
        <s:f t="shared" si="5"/>
        <s:v/>
      </s:c>
      <s:c r="U712" s="85" t="str">
        <s:f>IF(OR(B712="",G712=""),"",ROUND(MAX(0,MIN(100,(G712-IF(J712="",'04_Настройки'!$B$14,J712))/(100-IF(J712="",'04_Настройки'!$B$14,J712))*100)),1))</s:f>
        <s:v/>
      </s:c>
      <s:c r="V712" s="85" t="str">
        <s:f t="shared" si="6"/>
        <s:v/>
      </s:c>
      <s:c r="W712" s="88" t="str">
        <s:f t="shared" si="7"/>
        <s:v/>
      </s:c>
      <s:c r="X712" s="85" t="str">
        <s:f>IF(B712="","",IF(W712&lt;'04_Настройки'!$B$26,"",ROUND((IF(ISBLANK(T712),0,T712*'04_Настройки'!$B$16)+IF(ISBLANK(U712),0,U712*'04_Настройки'!$B$17)+IF(ISBLANK(V712),0,V712*'04_Настройки'!$B$18)+IF(ISBLANK(M712),0,M712/5*100*'04_Настройки'!$B$19)+IF(ISBLANK(N712),0,N712/5*100*'04_Настройки'!$B$20))/(IF(ISBLANK(T712),0,'04_Настройки'!$B$16)+IF(ISBLANK(U712),0,'04_Настройки'!$B$17)+IF(ISBLANK(V712),0,'04_Настройки'!$B$18)+IF(ISBLANK(M712),0,'04_Настройки'!$B$19)+IF(ISBLANK(N712),0,'04_Настройки'!$B$20)),1)))</s:f>
        <s:v/>
      </s:c>
      <s:c r="Y712" s="77" t="str">
        <s:f>IF(B712="","",IF(ISBLANK(X712),"Недостаточно данных",IF(X712&gt;='04_Настройки'!$B$24,"Высокий",IF(X712&gt;='04_Настройки'!$B$25,"Средний","Низкий"))))</s:f>
        <s:v/>
      </s:c>
      <s:c r="Z712" s="80">
        <s:f t="shared" si="8"/>
        <s:v>702</s:v>
      </s:c>
      <s:c r="AA712" s="93" t="str">
        <s:f>IF(B712="","",IF(S712&gt;1,"Проверить и объединить дубли",IF(W712&lt;'04_Настройки'!$B$26,"Дополнить исходные данные",IF(AND(M712&lt;&gt;"",M712&lt;=2),"Проверить соответствие запросу и бизнесу",IF(AND(G712&lt;&gt;"",G712&lt;=IF(J712="",'04_Настройки'!$B$14,J712)),"Удерживать позицию и обновлять контент",IF(Y712="Высокий",IF(O712="","Создать или назначить посадочную страницу","Оптимизировать страницу и усилить содержание"),IF(Y712="Средний","Включить в контент-план","Наблюдать или отложить")))))))</s:f>
        <s:v/>
      </s:c>
    </s:row>
    <s:row r="713" ht="22.5" customHeight="1">
      <s:c r="A713" s="70" t="str">
        <s:f t="shared" si="1"/>
        <s:v/>
      </s:c>
      <s:c r="B713" s="71"/>
      <s:c r="C713" s="71"/>
      <s:c r="D713" s="71"/>
      <s:c r="E713" s="95"/>
      <s:c r="F713" s="77" t="str">
        <s:f>IF(ISBLANK(E713),"",IF(E713&gt;='04_Настройки'!$B$11,"ВЧ",IF(E713&gt;='04_Настройки'!$B$12,"СЧ","НЧ")))</s:f>
      </s:c>
      <s:c r="G713" s="78"/>
      <s:c r="H713" s="78"/>
      <s:c r="I713" s="80" t="str">
        <s:f t="shared" si="2"/>
        <s:v/>
      </s:c>
      <s:c r="J713" s="78"/>
      <s:c r="K713" s="81"/>
      <s:c r="L713" s="78"/>
      <s:c r="M713" s="78"/>
      <s:c r="N713" s="78"/>
      <s:c r="O713" s="83"/>
      <s:c r="P713" s="84"/>
      <s:c r="Q713" s="84"/>
      <s:c r="R713" s="77" t="str">
        <s:f t="shared" si="3"/>
        <s:v/>
      </s:c>
      <s:c r="S713" s="85" t="str">
        <s:f t="shared" si="4"/>
        <s:v/>
      </s:c>
      <s:c r="T713" s="85" t="str">
        <s:f t="shared" si="5"/>
        <s:v/>
      </s:c>
      <s:c r="U713" s="85" t="str">
        <s:f>IF(OR(B713="",G713=""),"",ROUND(MAX(0,MIN(100,(G713-IF(J713="",'04_Настройки'!$B$14,J713))/(100-IF(J713="",'04_Настройки'!$B$14,J713))*100)),1))</s:f>
        <s:v/>
      </s:c>
      <s:c r="V713" s="85" t="str">
        <s:f t="shared" si="6"/>
        <s:v/>
      </s:c>
      <s:c r="W713" s="88" t="str">
        <s:f t="shared" si="7"/>
        <s:v/>
      </s:c>
      <s:c r="X713" s="85" t="str">
        <s:f>IF(B713="","",IF(W713&lt;'04_Настройки'!$B$26,"",ROUND((IF(ISBLANK(T713),0,T713*'04_Настройки'!$B$16)+IF(ISBLANK(U713),0,U713*'04_Настройки'!$B$17)+IF(ISBLANK(V713),0,V713*'04_Настройки'!$B$18)+IF(ISBLANK(M713),0,M713/5*100*'04_Настройки'!$B$19)+IF(ISBLANK(N713),0,N713/5*100*'04_Настройки'!$B$20))/(IF(ISBLANK(T713),0,'04_Настройки'!$B$16)+IF(ISBLANK(U713),0,'04_Настройки'!$B$17)+IF(ISBLANK(V713),0,'04_Настройки'!$B$18)+IF(ISBLANK(M713),0,'04_Настройки'!$B$19)+IF(ISBLANK(N713),0,'04_Настройки'!$B$20)),1)))</s:f>
        <s:v/>
      </s:c>
      <s:c r="Y713" s="77" t="str">
        <s:f>IF(B713="","",IF(ISBLANK(X713),"Недостаточно данных",IF(X713&gt;='04_Настройки'!$B$24,"Высокий",IF(X713&gt;='04_Настройки'!$B$25,"Средний","Низкий"))))</s:f>
        <s:v/>
      </s:c>
      <s:c r="Z713" s="80">
        <s:f t="shared" si="8"/>
        <s:v>703</s:v>
      </s:c>
      <s:c r="AA713" s="93" t="str">
        <s:f>IF(B713="","",IF(S713&gt;1,"Проверить и объединить дубли",IF(W713&lt;'04_Настройки'!$B$26,"Дополнить исходные данные",IF(AND(M713&lt;&gt;"",M713&lt;=2),"Проверить соответствие запросу и бизнесу",IF(AND(G713&lt;&gt;"",G713&lt;=IF(J713="",'04_Настройки'!$B$14,J713)),"Удерживать позицию и обновлять контент",IF(Y713="Высокий",IF(O713="","Создать или назначить посадочную страницу","Оптимизировать страницу и усилить содержание"),IF(Y713="Средний","Включить в контент-план","Наблюдать или отложить")))))))</s:f>
        <s:v/>
      </s:c>
    </s:row>
    <s:row r="714" ht="22.5" customHeight="1">
      <s:c r="A714" s="70" t="str">
        <s:f t="shared" si="1"/>
        <s:v/>
      </s:c>
      <s:c r="B714" s="71"/>
      <s:c r="C714" s="71"/>
      <s:c r="D714" s="71"/>
      <s:c r="E714" s="95"/>
      <s:c r="F714" s="77" t="str">
        <s:f>IF(ISBLANK(E714),"",IF(E714&gt;='04_Настройки'!$B$11,"ВЧ",IF(E714&gt;='04_Настройки'!$B$12,"СЧ","НЧ")))</s:f>
      </s:c>
      <s:c r="G714" s="78"/>
      <s:c r="H714" s="78"/>
      <s:c r="I714" s="80" t="str">
        <s:f t="shared" si="2"/>
        <s:v/>
      </s:c>
      <s:c r="J714" s="78"/>
      <s:c r="K714" s="81"/>
      <s:c r="L714" s="78"/>
      <s:c r="M714" s="78"/>
      <s:c r="N714" s="78"/>
      <s:c r="O714" s="83"/>
      <s:c r="P714" s="84"/>
      <s:c r="Q714" s="84"/>
      <s:c r="R714" s="77" t="str">
        <s:f t="shared" si="3"/>
        <s:v/>
      </s:c>
      <s:c r="S714" s="85" t="str">
        <s:f t="shared" si="4"/>
        <s:v/>
      </s:c>
      <s:c r="T714" s="85" t="str">
        <s:f t="shared" si="5"/>
        <s:v/>
      </s:c>
      <s:c r="U714" s="85" t="str">
        <s:f>IF(OR(B714="",G714=""),"",ROUND(MAX(0,MIN(100,(G714-IF(J714="",'04_Настройки'!$B$14,J714))/(100-IF(J714="",'04_Настройки'!$B$14,J714))*100)),1))</s:f>
        <s:v/>
      </s:c>
      <s:c r="V714" s="85" t="str">
        <s:f t="shared" si="6"/>
        <s:v/>
      </s:c>
      <s:c r="W714" s="88" t="str">
        <s:f t="shared" si="7"/>
        <s:v/>
      </s:c>
      <s:c r="X714" s="85" t="str">
        <s:f>IF(B714="","",IF(W714&lt;'04_Настройки'!$B$26,"",ROUND((IF(ISBLANK(T714),0,T714*'04_Настройки'!$B$16)+IF(ISBLANK(U714),0,U714*'04_Настройки'!$B$17)+IF(ISBLANK(V714),0,V714*'04_Настройки'!$B$18)+IF(ISBLANK(M714),0,M714/5*100*'04_Настройки'!$B$19)+IF(ISBLANK(N714),0,N714/5*100*'04_Настройки'!$B$20))/(IF(ISBLANK(T714),0,'04_Настройки'!$B$16)+IF(ISBLANK(U714),0,'04_Настройки'!$B$17)+IF(ISBLANK(V714),0,'04_Настройки'!$B$18)+IF(ISBLANK(M714),0,'04_Настройки'!$B$19)+IF(ISBLANK(N714),0,'04_Настройки'!$B$20)),1)))</s:f>
        <s:v/>
      </s:c>
      <s:c r="Y714" s="77" t="str">
        <s:f>IF(B714="","",IF(ISBLANK(X714),"Недостаточно данных",IF(X714&gt;='04_Настройки'!$B$24,"Высокий",IF(X714&gt;='04_Настройки'!$B$25,"Средний","Низкий"))))</s:f>
        <s:v/>
      </s:c>
      <s:c r="Z714" s="80">
        <s:f t="shared" si="8"/>
        <s:v>704</s:v>
      </s:c>
      <s:c r="AA714" s="93" t="str">
        <s:f>IF(B714="","",IF(S714&gt;1,"Проверить и объединить дубли",IF(W714&lt;'04_Настройки'!$B$26,"Дополнить исходные данные",IF(AND(M714&lt;&gt;"",M714&lt;=2),"Проверить соответствие запросу и бизнесу",IF(AND(G714&lt;&gt;"",G714&lt;=IF(J714="",'04_Настройки'!$B$14,J714)),"Удерживать позицию и обновлять контент",IF(Y714="Высокий",IF(O714="","Создать или назначить посадочную страницу","Оптимизировать страницу и усилить содержание"),IF(Y714="Средний","Включить в контент-план","Наблюдать или отложить")))))))</s:f>
        <s:v/>
      </s:c>
    </s:row>
    <s:row r="715" ht="22.5" customHeight="1">
      <s:c r="A715" s="70" t="str">
        <s:f t="shared" si="1"/>
        <s:v/>
      </s:c>
      <s:c r="B715" s="71"/>
      <s:c r="C715" s="71"/>
      <s:c r="D715" s="71"/>
      <s:c r="E715" s="95"/>
      <s:c r="F715" s="77" t="str">
        <s:f>IF(ISBLANK(E715),"",IF(E715&gt;='04_Настройки'!$B$11,"ВЧ",IF(E715&gt;='04_Настройки'!$B$12,"СЧ","НЧ")))</s:f>
      </s:c>
      <s:c r="G715" s="78"/>
      <s:c r="H715" s="78"/>
      <s:c r="I715" s="80" t="str">
        <s:f t="shared" si="2"/>
        <s:v/>
      </s:c>
      <s:c r="J715" s="78"/>
      <s:c r="K715" s="81"/>
      <s:c r="L715" s="78"/>
      <s:c r="M715" s="78"/>
      <s:c r="N715" s="78"/>
      <s:c r="O715" s="83"/>
      <s:c r="P715" s="84"/>
      <s:c r="Q715" s="84"/>
      <s:c r="R715" s="77" t="str">
        <s:f t="shared" si="3"/>
        <s:v/>
      </s:c>
      <s:c r="S715" s="85" t="str">
        <s:f t="shared" si="4"/>
        <s:v/>
      </s:c>
      <s:c r="T715" s="85" t="str">
        <s:f t="shared" si="5"/>
        <s:v/>
      </s:c>
      <s:c r="U715" s="85" t="str">
        <s:f>IF(OR(B715="",G715=""),"",ROUND(MAX(0,MIN(100,(G715-IF(J715="",'04_Настройки'!$B$14,J715))/(100-IF(J715="",'04_Настройки'!$B$14,J715))*100)),1))</s:f>
        <s:v/>
      </s:c>
      <s:c r="V715" s="85" t="str">
        <s:f t="shared" si="6"/>
        <s:v/>
      </s:c>
      <s:c r="W715" s="88" t="str">
        <s:f t="shared" si="7"/>
        <s:v/>
      </s:c>
      <s:c r="X715" s="85" t="str">
        <s:f>IF(B715="","",IF(W715&lt;'04_Настройки'!$B$26,"",ROUND((IF(ISBLANK(T715),0,T715*'04_Настройки'!$B$16)+IF(ISBLANK(U715),0,U715*'04_Настройки'!$B$17)+IF(ISBLANK(V715),0,V715*'04_Настройки'!$B$18)+IF(ISBLANK(M715),0,M715/5*100*'04_Настройки'!$B$19)+IF(ISBLANK(N715),0,N715/5*100*'04_Настройки'!$B$20))/(IF(ISBLANK(T715),0,'04_Настройки'!$B$16)+IF(ISBLANK(U715),0,'04_Настройки'!$B$17)+IF(ISBLANK(V715),0,'04_Настройки'!$B$18)+IF(ISBLANK(M715),0,'04_Настройки'!$B$19)+IF(ISBLANK(N715),0,'04_Настройки'!$B$20)),1)))</s:f>
        <s:v/>
      </s:c>
      <s:c r="Y715" s="77" t="str">
        <s:f>IF(B715="","",IF(ISBLANK(X715),"Недостаточно данных",IF(X715&gt;='04_Настройки'!$B$24,"Высокий",IF(X715&gt;='04_Настройки'!$B$25,"Средний","Низкий"))))</s:f>
        <s:v/>
      </s:c>
      <s:c r="Z715" s="80">
        <s:f t="shared" si="8"/>
        <s:v>705</s:v>
      </s:c>
      <s:c r="AA715" s="93" t="str">
        <s:f>IF(B715="","",IF(S715&gt;1,"Проверить и объединить дубли",IF(W715&lt;'04_Настройки'!$B$26,"Дополнить исходные данные",IF(AND(M715&lt;&gt;"",M715&lt;=2),"Проверить соответствие запросу и бизнесу",IF(AND(G715&lt;&gt;"",G715&lt;=IF(J715="",'04_Настройки'!$B$14,J715)),"Удерживать позицию и обновлять контент",IF(Y715="Высокий",IF(O715="","Создать или назначить посадочную страницу","Оптимизировать страницу и усилить содержание"),IF(Y715="Средний","Включить в контент-план","Наблюдать или отложить")))))))</s:f>
        <s:v/>
      </s:c>
    </s:row>
    <s:row r="716" ht="22.5" customHeight="1">
      <s:c r="A716" s="70" t="str">
        <s:f t="shared" si="1"/>
        <s:v/>
      </s:c>
      <s:c r="B716" s="71"/>
      <s:c r="C716" s="71"/>
      <s:c r="D716" s="71"/>
      <s:c r="E716" s="95"/>
      <s:c r="F716" s="77" t="str">
        <s:f>IF(ISBLANK(E716),"",IF(E716&gt;='04_Настройки'!$B$11,"ВЧ",IF(E716&gt;='04_Настройки'!$B$12,"СЧ","НЧ")))</s:f>
      </s:c>
      <s:c r="G716" s="78"/>
      <s:c r="H716" s="78"/>
      <s:c r="I716" s="80" t="str">
        <s:f t="shared" si="2"/>
        <s:v/>
      </s:c>
      <s:c r="J716" s="78"/>
      <s:c r="K716" s="81"/>
      <s:c r="L716" s="78"/>
      <s:c r="M716" s="78"/>
      <s:c r="N716" s="78"/>
      <s:c r="O716" s="83"/>
      <s:c r="P716" s="84"/>
      <s:c r="Q716" s="84"/>
      <s:c r="R716" s="77" t="str">
        <s:f t="shared" si="3"/>
        <s:v/>
      </s:c>
      <s:c r="S716" s="85" t="str">
        <s:f t="shared" si="4"/>
        <s:v/>
      </s:c>
      <s:c r="T716" s="85" t="str">
        <s:f t="shared" si="5"/>
        <s:v/>
      </s:c>
      <s:c r="U716" s="85" t="str">
        <s:f>IF(OR(B716="",G716=""),"",ROUND(MAX(0,MIN(100,(G716-IF(J716="",'04_Настройки'!$B$14,J716))/(100-IF(J716="",'04_Настройки'!$B$14,J716))*100)),1))</s:f>
        <s:v/>
      </s:c>
      <s:c r="V716" s="85" t="str">
        <s:f t="shared" si="6"/>
        <s:v/>
      </s:c>
      <s:c r="W716" s="88" t="str">
        <s:f t="shared" si="7"/>
        <s:v/>
      </s:c>
      <s:c r="X716" s="85" t="str">
        <s:f>IF(B716="","",IF(W716&lt;'04_Настройки'!$B$26,"",ROUND((IF(ISBLANK(T716),0,T716*'04_Настройки'!$B$16)+IF(ISBLANK(U716),0,U716*'04_Настройки'!$B$17)+IF(ISBLANK(V716),0,V716*'04_Настройки'!$B$18)+IF(ISBLANK(M716),0,M716/5*100*'04_Настройки'!$B$19)+IF(ISBLANK(N716),0,N716/5*100*'04_Настройки'!$B$20))/(IF(ISBLANK(T716),0,'04_Настройки'!$B$16)+IF(ISBLANK(U716),0,'04_Настройки'!$B$17)+IF(ISBLANK(V716),0,'04_Настройки'!$B$18)+IF(ISBLANK(M716),0,'04_Настройки'!$B$19)+IF(ISBLANK(N716),0,'04_Настройки'!$B$20)),1)))</s:f>
        <s:v/>
      </s:c>
      <s:c r="Y716" s="77" t="str">
        <s:f>IF(B716="","",IF(ISBLANK(X716),"Недостаточно данных",IF(X716&gt;='04_Настройки'!$B$24,"Высокий",IF(X716&gt;='04_Настройки'!$B$25,"Средний","Низкий"))))</s:f>
        <s:v/>
      </s:c>
      <s:c r="Z716" s="80">
        <s:f t="shared" si="8"/>
        <s:v>706</s:v>
      </s:c>
      <s:c r="AA716" s="93" t="str">
        <s:f>IF(B716="","",IF(S716&gt;1,"Проверить и объединить дубли",IF(W716&lt;'04_Настройки'!$B$26,"Дополнить исходные данные",IF(AND(M716&lt;&gt;"",M716&lt;=2),"Проверить соответствие запросу и бизнесу",IF(AND(G716&lt;&gt;"",G716&lt;=IF(J716="",'04_Настройки'!$B$14,J716)),"Удерживать позицию и обновлять контент",IF(Y716="Высокий",IF(O716="","Создать или назначить посадочную страницу","Оптимизировать страницу и усилить содержание"),IF(Y716="Средний","Включить в контент-план","Наблюдать или отложить")))))))</s:f>
        <s:v/>
      </s:c>
    </s:row>
    <s:row r="717" ht="22.5" customHeight="1">
      <s:c r="A717" s="70" t="str">
        <s:f t="shared" si="1"/>
        <s:v/>
      </s:c>
      <s:c r="B717" s="71"/>
      <s:c r="C717" s="71"/>
      <s:c r="D717" s="71"/>
      <s:c r="E717" s="95"/>
      <s:c r="F717" s="77" t="str">
        <s:f>IF(ISBLANK(E717),"",IF(E717&gt;='04_Настройки'!$B$11,"ВЧ",IF(E717&gt;='04_Настройки'!$B$12,"СЧ","НЧ")))</s:f>
      </s:c>
      <s:c r="G717" s="78"/>
      <s:c r="H717" s="78"/>
      <s:c r="I717" s="80" t="str">
        <s:f t="shared" si="2"/>
        <s:v/>
      </s:c>
      <s:c r="J717" s="78"/>
      <s:c r="K717" s="81"/>
      <s:c r="L717" s="78"/>
      <s:c r="M717" s="78"/>
      <s:c r="N717" s="78"/>
      <s:c r="O717" s="83"/>
      <s:c r="P717" s="84"/>
      <s:c r="Q717" s="84"/>
      <s:c r="R717" s="77" t="str">
        <s:f t="shared" si="3"/>
        <s:v/>
      </s:c>
      <s:c r="S717" s="85" t="str">
        <s:f t="shared" si="4"/>
        <s:v/>
      </s:c>
      <s:c r="T717" s="85" t="str">
        <s:f t="shared" si="5"/>
        <s:v/>
      </s:c>
      <s:c r="U717" s="85" t="str">
        <s:f>IF(OR(B717="",G717=""),"",ROUND(MAX(0,MIN(100,(G717-IF(J717="",'04_Настройки'!$B$14,J717))/(100-IF(J717="",'04_Настройки'!$B$14,J717))*100)),1))</s:f>
        <s:v/>
      </s:c>
      <s:c r="V717" s="85" t="str">
        <s:f t="shared" si="6"/>
        <s:v/>
      </s:c>
      <s:c r="W717" s="88" t="str">
        <s:f t="shared" si="7"/>
        <s:v/>
      </s:c>
      <s:c r="X717" s="85" t="str">
        <s:f>IF(B717="","",IF(W717&lt;'04_Настройки'!$B$26,"",ROUND((IF(ISBLANK(T717),0,T717*'04_Настройки'!$B$16)+IF(ISBLANK(U717),0,U717*'04_Настройки'!$B$17)+IF(ISBLANK(V717),0,V717*'04_Настройки'!$B$18)+IF(ISBLANK(M717),0,M717/5*100*'04_Настройки'!$B$19)+IF(ISBLANK(N717),0,N717/5*100*'04_Настройки'!$B$20))/(IF(ISBLANK(T717),0,'04_Настройки'!$B$16)+IF(ISBLANK(U717),0,'04_Настройки'!$B$17)+IF(ISBLANK(V717),0,'04_Настройки'!$B$18)+IF(ISBLANK(M717),0,'04_Настройки'!$B$19)+IF(ISBLANK(N717),0,'04_Настройки'!$B$20)),1)))</s:f>
        <s:v/>
      </s:c>
      <s:c r="Y717" s="77" t="str">
        <s:f>IF(B717="","",IF(ISBLANK(X717),"Недостаточно данных",IF(X717&gt;='04_Настройки'!$B$24,"Высокий",IF(X717&gt;='04_Настройки'!$B$25,"Средний","Низкий"))))</s:f>
        <s:v/>
      </s:c>
      <s:c r="Z717" s="80">
        <s:f t="shared" si="8"/>
        <s:v>707</s:v>
      </s:c>
      <s:c r="AA717" s="93" t="str">
        <s:f>IF(B717="","",IF(S717&gt;1,"Проверить и объединить дубли",IF(W717&lt;'04_Настройки'!$B$26,"Дополнить исходные данные",IF(AND(M717&lt;&gt;"",M717&lt;=2),"Проверить соответствие запросу и бизнесу",IF(AND(G717&lt;&gt;"",G717&lt;=IF(J717="",'04_Настройки'!$B$14,J717)),"Удерживать позицию и обновлять контент",IF(Y717="Высокий",IF(O717="","Создать или назначить посадочную страницу","Оптимизировать страницу и усилить содержание"),IF(Y717="Средний","Включить в контент-план","Наблюдать или отложить")))))))</s:f>
        <s:v/>
      </s:c>
    </s:row>
    <s:row r="718" ht="22.5" customHeight="1">
      <s:c r="A718" s="70" t="str">
        <s:f t="shared" si="1"/>
        <s:v/>
      </s:c>
      <s:c r="B718" s="71"/>
      <s:c r="C718" s="71"/>
      <s:c r="D718" s="71"/>
      <s:c r="E718" s="95"/>
      <s:c r="F718" s="77" t="str">
        <s:f>IF(ISBLANK(E718),"",IF(E718&gt;='04_Настройки'!$B$11,"ВЧ",IF(E718&gt;='04_Настройки'!$B$12,"СЧ","НЧ")))</s:f>
      </s:c>
      <s:c r="G718" s="78"/>
      <s:c r="H718" s="78"/>
      <s:c r="I718" s="80" t="str">
        <s:f t="shared" si="2"/>
        <s:v/>
      </s:c>
      <s:c r="J718" s="78"/>
      <s:c r="K718" s="81"/>
      <s:c r="L718" s="78"/>
      <s:c r="M718" s="78"/>
      <s:c r="N718" s="78"/>
      <s:c r="O718" s="83"/>
      <s:c r="P718" s="84"/>
      <s:c r="Q718" s="84"/>
      <s:c r="R718" s="77" t="str">
        <s:f t="shared" si="3"/>
        <s:v/>
      </s:c>
      <s:c r="S718" s="85" t="str">
        <s:f t="shared" si="4"/>
        <s:v/>
      </s:c>
      <s:c r="T718" s="85" t="str">
        <s:f t="shared" si="5"/>
        <s:v/>
      </s:c>
      <s:c r="U718" s="85" t="str">
        <s:f>IF(OR(B718="",G718=""),"",ROUND(MAX(0,MIN(100,(G718-IF(J718="",'04_Настройки'!$B$14,J718))/(100-IF(J718="",'04_Настройки'!$B$14,J718))*100)),1))</s:f>
        <s:v/>
      </s:c>
      <s:c r="V718" s="85" t="str">
        <s:f t="shared" si="6"/>
        <s:v/>
      </s:c>
      <s:c r="W718" s="88" t="str">
        <s:f t="shared" si="7"/>
        <s:v/>
      </s:c>
      <s:c r="X718" s="85" t="str">
        <s:f>IF(B718="","",IF(W718&lt;'04_Настройки'!$B$26,"",ROUND((IF(ISBLANK(T718),0,T718*'04_Настройки'!$B$16)+IF(ISBLANK(U718),0,U718*'04_Настройки'!$B$17)+IF(ISBLANK(V718),0,V718*'04_Настройки'!$B$18)+IF(ISBLANK(M718),0,M718/5*100*'04_Настройки'!$B$19)+IF(ISBLANK(N718),0,N718/5*100*'04_Настройки'!$B$20))/(IF(ISBLANK(T718),0,'04_Настройки'!$B$16)+IF(ISBLANK(U718),0,'04_Настройки'!$B$17)+IF(ISBLANK(V718),0,'04_Настройки'!$B$18)+IF(ISBLANK(M718),0,'04_Настройки'!$B$19)+IF(ISBLANK(N718),0,'04_Настройки'!$B$20)),1)))</s:f>
        <s:v/>
      </s:c>
      <s:c r="Y718" s="77" t="str">
        <s:f>IF(B718="","",IF(ISBLANK(X718),"Недостаточно данных",IF(X718&gt;='04_Настройки'!$B$24,"Высокий",IF(X718&gt;='04_Настройки'!$B$25,"Средний","Низкий"))))</s:f>
        <s:v/>
      </s:c>
      <s:c r="Z718" s="80">
        <s:f t="shared" si="8"/>
        <s:v>708</s:v>
      </s:c>
      <s:c r="AA718" s="93" t="str">
        <s:f>IF(B718="","",IF(S718&gt;1,"Проверить и объединить дубли",IF(W718&lt;'04_Настройки'!$B$26,"Дополнить исходные данные",IF(AND(M718&lt;&gt;"",M718&lt;=2),"Проверить соответствие запросу и бизнесу",IF(AND(G718&lt;&gt;"",G718&lt;=IF(J718="",'04_Настройки'!$B$14,J718)),"Удерживать позицию и обновлять контент",IF(Y718="Высокий",IF(O718="","Создать или назначить посадочную страницу","Оптимизировать страницу и усилить содержание"),IF(Y718="Средний","Включить в контент-план","Наблюдать или отложить")))))))</s:f>
        <s:v/>
      </s:c>
    </s:row>
    <s:row r="719" ht="22.5" customHeight="1">
      <s:c r="A719" s="70" t="str">
        <s:f t="shared" si="1"/>
        <s:v/>
      </s:c>
      <s:c r="B719" s="71"/>
      <s:c r="C719" s="71"/>
      <s:c r="D719" s="71"/>
      <s:c r="E719" s="95"/>
      <s:c r="F719" s="77" t="str">
        <s:f>IF(ISBLANK(E719),"",IF(E719&gt;='04_Настройки'!$B$11,"ВЧ",IF(E719&gt;='04_Настройки'!$B$12,"СЧ","НЧ")))</s:f>
      </s:c>
      <s:c r="G719" s="78"/>
      <s:c r="H719" s="78"/>
      <s:c r="I719" s="80" t="str">
        <s:f t="shared" si="2"/>
        <s:v/>
      </s:c>
      <s:c r="J719" s="78"/>
      <s:c r="K719" s="81"/>
      <s:c r="L719" s="78"/>
      <s:c r="M719" s="78"/>
      <s:c r="N719" s="78"/>
      <s:c r="O719" s="83"/>
      <s:c r="P719" s="84"/>
      <s:c r="Q719" s="84"/>
      <s:c r="R719" s="77" t="str">
        <s:f t="shared" si="3"/>
        <s:v/>
      </s:c>
      <s:c r="S719" s="85" t="str">
        <s:f t="shared" si="4"/>
        <s:v/>
      </s:c>
      <s:c r="T719" s="85" t="str">
        <s:f t="shared" si="5"/>
        <s:v/>
      </s:c>
      <s:c r="U719" s="85" t="str">
        <s:f>IF(OR(B719="",G719=""),"",ROUND(MAX(0,MIN(100,(G719-IF(J719="",'04_Настройки'!$B$14,J719))/(100-IF(J719="",'04_Настройки'!$B$14,J719))*100)),1))</s:f>
        <s:v/>
      </s:c>
      <s:c r="V719" s="85" t="str">
        <s:f t="shared" si="6"/>
        <s:v/>
      </s:c>
      <s:c r="W719" s="88" t="str">
        <s:f t="shared" si="7"/>
        <s:v/>
      </s:c>
      <s:c r="X719" s="85" t="str">
        <s:f>IF(B719="","",IF(W719&lt;'04_Настройки'!$B$26,"",ROUND((IF(ISBLANK(T719),0,T719*'04_Настройки'!$B$16)+IF(ISBLANK(U719),0,U719*'04_Настройки'!$B$17)+IF(ISBLANK(V719),0,V719*'04_Настройки'!$B$18)+IF(ISBLANK(M719),0,M719/5*100*'04_Настройки'!$B$19)+IF(ISBLANK(N719),0,N719/5*100*'04_Настройки'!$B$20))/(IF(ISBLANK(T719),0,'04_Настройки'!$B$16)+IF(ISBLANK(U719),0,'04_Настройки'!$B$17)+IF(ISBLANK(V719),0,'04_Настройки'!$B$18)+IF(ISBLANK(M719),0,'04_Настройки'!$B$19)+IF(ISBLANK(N719),0,'04_Настройки'!$B$20)),1)))</s:f>
        <s:v/>
      </s:c>
      <s:c r="Y719" s="77" t="str">
        <s:f>IF(B719="","",IF(ISBLANK(X719),"Недостаточно данных",IF(X719&gt;='04_Настройки'!$B$24,"Высокий",IF(X719&gt;='04_Настройки'!$B$25,"Средний","Низкий"))))</s:f>
        <s:v/>
      </s:c>
      <s:c r="Z719" s="80">
        <s:f t="shared" si="8"/>
        <s:v>709</s:v>
      </s:c>
      <s:c r="AA719" s="93" t="str">
        <s:f>IF(B719="","",IF(S719&gt;1,"Проверить и объединить дубли",IF(W719&lt;'04_Настройки'!$B$26,"Дополнить исходные данные",IF(AND(M719&lt;&gt;"",M719&lt;=2),"Проверить соответствие запросу и бизнесу",IF(AND(G719&lt;&gt;"",G719&lt;=IF(J719="",'04_Настройки'!$B$14,J719)),"Удерживать позицию и обновлять контент",IF(Y719="Высокий",IF(O719="","Создать или назначить посадочную страницу","Оптимизировать страницу и усилить содержание"),IF(Y719="Средний","Включить в контент-план","Наблюдать или отложить")))))))</s:f>
        <s:v/>
      </s:c>
    </s:row>
    <s:row r="720" ht="22.5" customHeight="1">
      <s:c r="A720" s="70" t="str">
        <s:f t="shared" si="1"/>
        <s:v/>
      </s:c>
      <s:c r="B720" s="71"/>
      <s:c r="C720" s="71"/>
      <s:c r="D720" s="71"/>
      <s:c r="E720" s="95"/>
      <s:c r="F720" s="77" t="str">
        <s:f>IF(ISBLANK(E720),"",IF(E720&gt;='04_Настройки'!$B$11,"ВЧ",IF(E720&gt;='04_Настройки'!$B$12,"СЧ","НЧ")))</s:f>
      </s:c>
      <s:c r="G720" s="78"/>
      <s:c r="H720" s="78"/>
      <s:c r="I720" s="80" t="str">
        <s:f t="shared" si="2"/>
        <s:v/>
      </s:c>
      <s:c r="J720" s="78"/>
      <s:c r="K720" s="81"/>
      <s:c r="L720" s="78"/>
      <s:c r="M720" s="78"/>
      <s:c r="N720" s="78"/>
      <s:c r="O720" s="83"/>
      <s:c r="P720" s="84"/>
      <s:c r="Q720" s="84"/>
      <s:c r="R720" s="77" t="str">
        <s:f t="shared" si="3"/>
        <s:v/>
      </s:c>
      <s:c r="S720" s="85" t="str">
        <s:f t="shared" si="4"/>
        <s:v/>
      </s:c>
      <s:c r="T720" s="85" t="str">
        <s:f t="shared" si="5"/>
        <s:v/>
      </s:c>
      <s:c r="U720" s="85" t="str">
        <s:f>IF(OR(B720="",G720=""),"",ROUND(MAX(0,MIN(100,(G720-IF(J720="",'04_Настройки'!$B$14,J720))/(100-IF(J720="",'04_Настройки'!$B$14,J720))*100)),1))</s:f>
        <s:v/>
      </s:c>
      <s:c r="V720" s="85" t="str">
        <s:f t="shared" si="6"/>
        <s:v/>
      </s:c>
      <s:c r="W720" s="88" t="str">
        <s:f t="shared" si="7"/>
        <s:v/>
      </s:c>
      <s:c r="X720" s="85" t="str">
        <s:f>IF(B720="","",IF(W720&lt;'04_Настройки'!$B$26,"",ROUND((IF(ISBLANK(T720),0,T720*'04_Настройки'!$B$16)+IF(ISBLANK(U720),0,U720*'04_Настройки'!$B$17)+IF(ISBLANK(V720),0,V720*'04_Настройки'!$B$18)+IF(ISBLANK(M720),0,M720/5*100*'04_Настройки'!$B$19)+IF(ISBLANK(N720),0,N720/5*100*'04_Настройки'!$B$20))/(IF(ISBLANK(T720),0,'04_Настройки'!$B$16)+IF(ISBLANK(U720),0,'04_Настройки'!$B$17)+IF(ISBLANK(V720),0,'04_Настройки'!$B$18)+IF(ISBLANK(M720),0,'04_Настройки'!$B$19)+IF(ISBLANK(N720),0,'04_Настройки'!$B$20)),1)))</s:f>
        <s:v/>
      </s:c>
      <s:c r="Y720" s="77" t="str">
        <s:f>IF(B720="","",IF(ISBLANK(X720),"Недостаточно данных",IF(X720&gt;='04_Настройки'!$B$24,"Высокий",IF(X720&gt;='04_Настройки'!$B$25,"Средний","Низкий"))))</s:f>
        <s:v/>
      </s:c>
      <s:c r="Z720" s="80">
        <s:f t="shared" si="8"/>
        <s:v>710</s:v>
      </s:c>
      <s:c r="AA720" s="93" t="str">
        <s:f>IF(B720="","",IF(S720&gt;1,"Проверить и объединить дубли",IF(W720&lt;'04_Настройки'!$B$26,"Дополнить исходные данные",IF(AND(M720&lt;&gt;"",M720&lt;=2),"Проверить соответствие запросу и бизнесу",IF(AND(G720&lt;&gt;"",G720&lt;=IF(J720="",'04_Настройки'!$B$14,J720)),"Удерживать позицию и обновлять контент",IF(Y720="Высокий",IF(O720="","Создать или назначить посадочную страницу","Оптимизировать страницу и усилить содержание"),IF(Y720="Средний","Включить в контент-план","Наблюдать или отложить")))))))</s:f>
        <s:v/>
      </s:c>
    </s:row>
    <s:row r="721" ht="22.5" customHeight="1">
      <s:c r="A721" s="70" t="str">
        <s:f t="shared" si="1"/>
        <s:v/>
      </s:c>
      <s:c r="B721" s="71"/>
      <s:c r="C721" s="71"/>
      <s:c r="D721" s="71"/>
      <s:c r="E721" s="95"/>
      <s:c r="F721" s="77" t="str">
        <s:f>IF(ISBLANK(E721),"",IF(E721&gt;='04_Настройки'!$B$11,"ВЧ",IF(E721&gt;='04_Настройки'!$B$12,"СЧ","НЧ")))</s:f>
      </s:c>
      <s:c r="G721" s="78"/>
      <s:c r="H721" s="78"/>
      <s:c r="I721" s="80" t="str">
        <s:f t="shared" si="2"/>
        <s:v/>
      </s:c>
      <s:c r="J721" s="78"/>
      <s:c r="K721" s="81"/>
      <s:c r="L721" s="78"/>
      <s:c r="M721" s="78"/>
      <s:c r="N721" s="78"/>
      <s:c r="O721" s="83"/>
      <s:c r="P721" s="84"/>
      <s:c r="Q721" s="84"/>
      <s:c r="R721" s="77" t="str">
        <s:f t="shared" si="3"/>
        <s:v/>
      </s:c>
      <s:c r="S721" s="85" t="str">
        <s:f t="shared" si="4"/>
        <s:v/>
      </s:c>
      <s:c r="T721" s="85" t="str">
        <s:f t="shared" si="5"/>
        <s:v/>
      </s:c>
      <s:c r="U721" s="85" t="str">
        <s:f>IF(OR(B721="",G721=""),"",ROUND(MAX(0,MIN(100,(G721-IF(J721="",'04_Настройки'!$B$14,J721))/(100-IF(J721="",'04_Настройки'!$B$14,J721))*100)),1))</s:f>
        <s:v/>
      </s:c>
      <s:c r="V721" s="85" t="str">
        <s:f t="shared" si="6"/>
        <s:v/>
      </s:c>
      <s:c r="W721" s="88" t="str">
        <s:f t="shared" si="7"/>
        <s:v/>
      </s:c>
      <s:c r="X721" s="85" t="str">
        <s:f>IF(B721="","",IF(W721&lt;'04_Настройки'!$B$26,"",ROUND((IF(ISBLANK(T721),0,T721*'04_Настройки'!$B$16)+IF(ISBLANK(U721),0,U721*'04_Настройки'!$B$17)+IF(ISBLANK(V721),0,V721*'04_Настройки'!$B$18)+IF(ISBLANK(M721),0,M721/5*100*'04_Настройки'!$B$19)+IF(ISBLANK(N721),0,N721/5*100*'04_Настройки'!$B$20))/(IF(ISBLANK(T721),0,'04_Настройки'!$B$16)+IF(ISBLANK(U721),0,'04_Настройки'!$B$17)+IF(ISBLANK(V721),0,'04_Настройки'!$B$18)+IF(ISBLANK(M721),0,'04_Настройки'!$B$19)+IF(ISBLANK(N721),0,'04_Настройки'!$B$20)),1)))</s:f>
        <s:v/>
      </s:c>
      <s:c r="Y721" s="77" t="str">
        <s:f>IF(B721="","",IF(ISBLANK(X721),"Недостаточно данных",IF(X721&gt;='04_Настройки'!$B$24,"Высокий",IF(X721&gt;='04_Настройки'!$B$25,"Средний","Низкий"))))</s:f>
        <s:v/>
      </s:c>
      <s:c r="Z721" s="80">
        <s:f t="shared" si="8"/>
        <s:v>711</s:v>
      </s:c>
      <s:c r="AA721" s="93" t="str">
        <s:f>IF(B721="","",IF(S721&gt;1,"Проверить и объединить дубли",IF(W721&lt;'04_Настройки'!$B$26,"Дополнить исходные данные",IF(AND(M721&lt;&gt;"",M721&lt;=2),"Проверить соответствие запросу и бизнесу",IF(AND(G721&lt;&gt;"",G721&lt;=IF(J721="",'04_Настройки'!$B$14,J721)),"Удерживать позицию и обновлять контент",IF(Y721="Высокий",IF(O721="","Создать или назначить посадочную страницу","Оптимизировать страницу и усилить содержание"),IF(Y721="Средний","Включить в контент-план","Наблюдать или отложить")))))))</s:f>
        <s:v/>
      </s:c>
    </s:row>
    <s:row r="722" ht="22.5" customHeight="1">
      <s:c r="A722" s="70" t="str">
        <s:f t="shared" si="1"/>
        <s:v/>
      </s:c>
      <s:c r="B722" s="71"/>
      <s:c r="C722" s="71"/>
      <s:c r="D722" s="71"/>
      <s:c r="E722" s="95"/>
      <s:c r="F722" s="77" t="str">
        <s:f>IF(ISBLANK(E722),"",IF(E722&gt;='04_Настройки'!$B$11,"ВЧ",IF(E722&gt;='04_Настройки'!$B$12,"СЧ","НЧ")))</s:f>
      </s:c>
      <s:c r="G722" s="78"/>
      <s:c r="H722" s="78"/>
      <s:c r="I722" s="80" t="str">
        <s:f t="shared" si="2"/>
        <s:v/>
      </s:c>
      <s:c r="J722" s="78"/>
      <s:c r="K722" s="81"/>
      <s:c r="L722" s="78"/>
      <s:c r="M722" s="78"/>
      <s:c r="N722" s="78"/>
      <s:c r="O722" s="83"/>
      <s:c r="P722" s="84"/>
      <s:c r="Q722" s="84"/>
      <s:c r="R722" s="77" t="str">
        <s:f t="shared" si="3"/>
        <s:v/>
      </s:c>
      <s:c r="S722" s="85" t="str">
        <s:f t="shared" si="4"/>
        <s:v/>
      </s:c>
      <s:c r="T722" s="85" t="str">
        <s:f t="shared" si="5"/>
        <s:v/>
      </s:c>
      <s:c r="U722" s="85" t="str">
        <s:f>IF(OR(B722="",G722=""),"",ROUND(MAX(0,MIN(100,(G722-IF(J722="",'04_Настройки'!$B$14,J722))/(100-IF(J722="",'04_Настройки'!$B$14,J722))*100)),1))</s:f>
        <s:v/>
      </s:c>
      <s:c r="V722" s="85" t="str">
        <s:f t="shared" si="6"/>
        <s:v/>
      </s:c>
      <s:c r="W722" s="88" t="str">
        <s:f t="shared" si="7"/>
        <s:v/>
      </s:c>
      <s:c r="X722" s="85" t="str">
        <s:f>IF(B722="","",IF(W722&lt;'04_Настройки'!$B$26,"",ROUND((IF(ISBLANK(T722),0,T722*'04_Настройки'!$B$16)+IF(ISBLANK(U722),0,U722*'04_Настройки'!$B$17)+IF(ISBLANK(V722),0,V722*'04_Настройки'!$B$18)+IF(ISBLANK(M722),0,M722/5*100*'04_Настройки'!$B$19)+IF(ISBLANK(N722),0,N722/5*100*'04_Настройки'!$B$20))/(IF(ISBLANK(T722),0,'04_Настройки'!$B$16)+IF(ISBLANK(U722),0,'04_Настройки'!$B$17)+IF(ISBLANK(V722),0,'04_Настройки'!$B$18)+IF(ISBLANK(M722),0,'04_Настройки'!$B$19)+IF(ISBLANK(N722),0,'04_Настройки'!$B$20)),1)))</s:f>
        <s:v/>
      </s:c>
      <s:c r="Y722" s="77" t="str">
        <s:f>IF(B722="","",IF(ISBLANK(X722),"Недостаточно данных",IF(X722&gt;='04_Настройки'!$B$24,"Высокий",IF(X722&gt;='04_Настройки'!$B$25,"Средний","Низкий"))))</s:f>
        <s:v/>
      </s:c>
      <s:c r="Z722" s="80">
        <s:f t="shared" si="8"/>
        <s:v>712</s:v>
      </s:c>
      <s:c r="AA722" s="93" t="str">
        <s:f>IF(B722="","",IF(S722&gt;1,"Проверить и объединить дубли",IF(W722&lt;'04_Настройки'!$B$26,"Дополнить исходные данные",IF(AND(M722&lt;&gt;"",M722&lt;=2),"Проверить соответствие запросу и бизнесу",IF(AND(G722&lt;&gt;"",G722&lt;=IF(J722="",'04_Настройки'!$B$14,J722)),"Удерживать позицию и обновлять контент",IF(Y722="Высокий",IF(O722="","Создать или назначить посадочную страницу","Оптимизировать страницу и усилить содержание"),IF(Y722="Средний","Включить в контент-план","Наблюдать или отложить")))))))</s:f>
        <s:v/>
      </s:c>
    </s:row>
    <s:row r="723" ht="22.5" customHeight="1">
      <s:c r="A723" s="70" t="str">
        <s:f t="shared" si="1"/>
        <s:v/>
      </s:c>
      <s:c r="B723" s="71"/>
      <s:c r="C723" s="71"/>
      <s:c r="D723" s="71"/>
      <s:c r="E723" s="95"/>
      <s:c r="F723" s="77" t="str">
        <s:f>IF(ISBLANK(E723),"",IF(E723&gt;='04_Настройки'!$B$11,"ВЧ",IF(E723&gt;='04_Настройки'!$B$12,"СЧ","НЧ")))</s:f>
      </s:c>
      <s:c r="G723" s="78"/>
      <s:c r="H723" s="78"/>
      <s:c r="I723" s="80" t="str">
        <s:f t="shared" si="2"/>
        <s:v/>
      </s:c>
      <s:c r="J723" s="78"/>
      <s:c r="K723" s="81"/>
      <s:c r="L723" s="78"/>
      <s:c r="M723" s="78"/>
      <s:c r="N723" s="78"/>
      <s:c r="O723" s="83"/>
      <s:c r="P723" s="84"/>
      <s:c r="Q723" s="84"/>
      <s:c r="R723" s="77" t="str">
        <s:f t="shared" si="3"/>
        <s:v/>
      </s:c>
      <s:c r="S723" s="85" t="str">
        <s:f t="shared" si="4"/>
        <s:v/>
      </s:c>
      <s:c r="T723" s="85" t="str">
        <s:f t="shared" si="5"/>
        <s:v/>
      </s:c>
      <s:c r="U723" s="85" t="str">
        <s:f>IF(OR(B723="",G723=""),"",ROUND(MAX(0,MIN(100,(G723-IF(J723="",'04_Настройки'!$B$14,J723))/(100-IF(J723="",'04_Настройки'!$B$14,J723))*100)),1))</s:f>
        <s:v/>
      </s:c>
      <s:c r="V723" s="85" t="str">
        <s:f t="shared" si="6"/>
        <s:v/>
      </s:c>
      <s:c r="W723" s="88" t="str">
        <s:f t="shared" si="7"/>
        <s:v/>
      </s:c>
      <s:c r="X723" s="85" t="str">
        <s:f>IF(B723="","",IF(W723&lt;'04_Настройки'!$B$26,"",ROUND((IF(ISBLANK(T723),0,T723*'04_Настройки'!$B$16)+IF(ISBLANK(U723),0,U723*'04_Настройки'!$B$17)+IF(ISBLANK(V723),0,V723*'04_Настройки'!$B$18)+IF(ISBLANK(M723),0,M723/5*100*'04_Настройки'!$B$19)+IF(ISBLANK(N723),0,N723/5*100*'04_Настройки'!$B$20))/(IF(ISBLANK(T723),0,'04_Настройки'!$B$16)+IF(ISBLANK(U723),0,'04_Настройки'!$B$17)+IF(ISBLANK(V723),0,'04_Настройки'!$B$18)+IF(ISBLANK(M723),0,'04_Настройки'!$B$19)+IF(ISBLANK(N723),0,'04_Настройки'!$B$20)),1)))</s:f>
        <s:v/>
      </s:c>
      <s:c r="Y723" s="77" t="str">
        <s:f>IF(B723="","",IF(ISBLANK(X723),"Недостаточно данных",IF(X723&gt;='04_Настройки'!$B$24,"Высокий",IF(X723&gt;='04_Настройки'!$B$25,"Средний","Низкий"))))</s:f>
        <s:v/>
      </s:c>
      <s:c r="Z723" s="80">
        <s:f t="shared" si="8"/>
        <s:v>713</s:v>
      </s:c>
      <s:c r="AA723" s="93" t="str">
        <s:f>IF(B723="","",IF(S723&gt;1,"Проверить и объединить дубли",IF(W723&lt;'04_Настройки'!$B$26,"Дополнить исходные данные",IF(AND(M723&lt;&gt;"",M723&lt;=2),"Проверить соответствие запросу и бизнесу",IF(AND(G723&lt;&gt;"",G723&lt;=IF(J723="",'04_Настройки'!$B$14,J723)),"Удерживать позицию и обновлять контент",IF(Y723="Высокий",IF(O723="","Создать или назначить посадочную страницу","Оптимизировать страницу и усилить содержание"),IF(Y723="Средний","Включить в контент-план","Наблюдать или отложить")))))))</s:f>
        <s:v/>
      </s:c>
    </s:row>
    <s:row r="724" ht="22.5" customHeight="1">
      <s:c r="A724" s="70" t="str">
        <s:f t="shared" si="1"/>
        <s:v/>
      </s:c>
      <s:c r="B724" s="71"/>
      <s:c r="C724" s="71"/>
      <s:c r="D724" s="71"/>
      <s:c r="E724" s="95"/>
      <s:c r="F724" s="77" t="str">
        <s:f>IF(ISBLANK(E724),"",IF(E724&gt;='04_Настройки'!$B$11,"ВЧ",IF(E724&gt;='04_Настройки'!$B$12,"СЧ","НЧ")))</s:f>
      </s:c>
      <s:c r="G724" s="78"/>
      <s:c r="H724" s="78"/>
      <s:c r="I724" s="80" t="str">
        <s:f t="shared" si="2"/>
        <s:v/>
      </s:c>
      <s:c r="J724" s="78"/>
      <s:c r="K724" s="81"/>
      <s:c r="L724" s="78"/>
      <s:c r="M724" s="78"/>
      <s:c r="N724" s="78"/>
      <s:c r="O724" s="83"/>
      <s:c r="P724" s="84"/>
      <s:c r="Q724" s="84"/>
      <s:c r="R724" s="77" t="str">
        <s:f t="shared" si="3"/>
        <s:v/>
      </s:c>
      <s:c r="S724" s="85" t="str">
        <s:f t="shared" si="4"/>
        <s:v/>
      </s:c>
      <s:c r="T724" s="85" t="str">
        <s:f t="shared" si="5"/>
        <s:v/>
      </s:c>
      <s:c r="U724" s="85" t="str">
        <s:f>IF(OR(B724="",G724=""),"",ROUND(MAX(0,MIN(100,(G724-IF(J724="",'04_Настройки'!$B$14,J724))/(100-IF(J724="",'04_Настройки'!$B$14,J724))*100)),1))</s:f>
        <s:v/>
      </s:c>
      <s:c r="V724" s="85" t="str">
        <s:f t="shared" si="6"/>
        <s:v/>
      </s:c>
      <s:c r="W724" s="88" t="str">
        <s:f t="shared" si="7"/>
        <s:v/>
      </s:c>
      <s:c r="X724" s="85" t="str">
        <s:f>IF(B724="","",IF(W724&lt;'04_Настройки'!$B$26,"",ROUND((IF(ISBLANK(T724),0,T724*'04_Настройки'!$B$16)+IF(ISBLANK(U724),0,U724*'04_Настройки'!$B$17)+IF(ISBLANK(V724),0,V724*'04_Настройки'!$B$18)+IF(ISBLANK(M724),0,M724/5*100*'04_Настройки'!$B$19)+IF(ISBLANK(N724),0,N724/5*100*'04_Настройки'!$B$20))/(IF(ISBLANK(T724),0,'04_Настройки'!$B$16)+IF(ISBLANK(U724),0,'04_Настройки'!$B$17)+IF(ISBLANK(V724),0,'04_Настройки'!$B$18)+IF(ISBLANK(M724),0,'04_Настройки'!$B$19)+IF(ISBLANK(N724),0,'04_Настройки'!$B$20)),1)))</s:f>
        <s:v/>
      </s:c>
      <s:c r="Y724" s="77" t="str">
        <s:f>IF(B724="","",IF(ISBLANK(X724),"Недостаточно данных",IF(X724&gt;='04_Настройки'!$B$24,"Высокий",IF(X724&gt;='04_Настройки'!$B$25,"Средний","Низкий"))))</s:f>
        <s:v/>
      </s:c>
      <s:c r="Z724" s="80">
        <s:f t="shared" si="8"/>
        <s:v>714</s:v>
      </s:c>
      <s:c r="AA724" s="93" t="str">
        <s:f>IF(B724="","",IF(S724&gt;1,"Проверить и объединить дубли",IF(W724&lt;'04_Настройки'!$B$26,"Дополнить исходные данные",IF(AND(M724&lt;&gt;"",M724&lt;=2),"Проверить соответствие запросу и бизнесу",IF(AND(G724&lt;&gt;"",G724&lt;=IF(J724="",'04_Настройки'!$B$14,J724)),"Удерживать позицию и обновлять контент",IF(Y724="Высокий",IF(O724="","Создать или назначить посадочную страницу","Оптимизировать страницу и усилить содержание"),IF(Y724="Средний","Включить в контент-план","Наблюдать или отложить")))))))</s:f>
        <s:v/>
      </s:c>
    </s:row>
    <s:row r="725" ht="22.5" customHeight="1">
      <s:c r="A725" s="70" t="str">
        <s:f t="shared" si="1"/>
        <s:v/>
      </s:c>
      <s:c r="B725" s="71"/>
      <s:c r="C725" s="71"/>
      <s:c r="D725" s="71"/>
      <s:c r="E725" s="95"/>
      <s:c r="F725" s="77" t="str">
        <s:f>IF(ISBLANK(E725),"",IF(E725&gt;='04_Настройки'!$B$11,"ВЧ",IF(E725&gt;='04_Настройки'!$B$12,"СЧ","НЧ")))</s:f>
      </s:c>
      <s:c r="G725" s="78"/>
      <s:c r="H725" s="78"/>
      <s:c r="I725" s="80" t="str">
        <s:f t="shared" si="2"/>
        <s:v/>
      </s:c>
      <s:c r="J725" s="78"/>
      <s:c r="K725" s="81"/>
      <s:c r="L725" s="78"/>
      <s:c r="M725" s="78"/>
      <s:c r="N725" s="78"/>
      <s:c r="O725" s="83"/>
      <s:c r="P725" s="84"/>
      <s:c r="Q725" s="84"/>
      <s:c r="R725" s="77" t="str">
        <s:f t="shared" si="3"/>
        <s:v/>
      </s:c>
      <s:c r="S725" s="85" t="str">
        <s:f t="shared" si="4"/>
        <s:v/>
      </s:c>
      <s:c r="T725" s="85" t="str">
        <s:f t="shared" si="5"/>
        <s:v/>
      </s:c>
      <s:c r="U725" s="85" t="str">
        <s:f>IF(OR(B725="",G725=""),"",ROUND(MAX(0,MIN(100,(G725-IF(J725="",'04_Настройки'!$B$14,J725))/(100-IF(J725="",'04_Настройки'!$B$14,J725))*100)),1))</s:f>
        <s:v/>
      </s:c>
      <s:c r="V725" s="85" t="str">
        <s:f t="shared" si="6"/>
        <s:v/>
      </s:c>
      <s:c r="W725" s="88" t="str">
        <s:f t="shared" si="7"/>
        <s:v/>
      </s:c>
      <s:c r="X725" s="85" t="str">
        <s:f>IF(B725="","",IF(W725&lt;'04_Настройки'!$B$26,"",ROUND((IF(ISBLANK(T725),0,T725*'04_Настройки'!$B$16)+IF(ISBLANK(U725),0,U725*'04_Настройки'!$B$17)+IF(ISBLANK(V725),0,V725*'04_Настройки'!$B$18)+IF(ISBLANK(M725),0,M725/5*100*'04_Настройки'!$B$19)+IF(ISBLANK(N725),0,N725/5*100*'04_Настройки'!$B$20))/(IF(ISBLANK(T725),0,'04_Настройки'!$B$16)+IF(ISBLANK(U725),0,'04_Настройки'!$B$17)+IF(ISBLANK(V725),0,'04_Настройки'!$B$18)+IF(ISBLANK(M725),0,'04_Настройки'!$B$19)+IF(ISBLANK(N725),0,'04_Настройки'!$B$20)),1)))</s:f>
        <s:v/>
      </s:c>
      <s:c r="Y725" s="77" t="str">
        <s:f>IF(B725="","",IF(ISBLANK(X725),"Недостаточно данных",IF(X725&gt;='04_Настройки'!$B$24,"Высокий",IF(X725&gt;='04_Настройки'!$B$25,"Средний","Низкий"))))</s:f>
        <s:v/>
      </s:c>
      <s:c r="Z725" s="80">
        <s:f t="shared" si="8"/>
        <s:v>715</s:v>
      </s:c>
      <s:c r="AA725" s="93" t="str">
        <s:f>IF(B725="","",IF(S725&gt;1,"Проверить и объединить дубли",IF(W725&lt;'04_Настройки'!$B$26,"Дополнить исходные данные",IF(AND(M725&lt;&gt;"",M725&lt;=2),"Проверить соответствие запросу и бизнесу",IF(AND(G725&lt;&gt;"",G725&lt;=IF(J725="",'04_Настройки'!$B$14,J725)),"Удерживать позицию и обновлять контент",IF(Y725="Высокий",IF(O725="","Создать или назначить посадочную страницу","Оптимизировать страницу и усилить содержание"),IF(Y725="Средний","Включить в контент-план","Наблюдать или отложить")))))))</s:f>
        <s:v/>
      </s:c>
    </s:row>
    <s:row r="726" ht="22.5" customHeight="1">
      <s:c r="A726" s="70" t="str">
        <s:f t="shared" si="1"/>
        <s:v/>
      </s:c>
      <s:c r="B726" s="71"/>
      <s:c r="C726" s="71"/>
      <s:c r="D726" s="71"/>
      <s:c r="E726" s="95"/>
      <s:c r="F726" s="77" t="str">
        <s:f>IF(ISBLANK(E726),"",IF(E726&gt;='04_Настройки'!$B$11,"ВЧ",IF(E726&gt;='04_Настройки'!$B$12,"СЧ","НЧ")))</s:f>
      </s:c>
      <s:c r="G726" s="78"/>
      <s:c r="H726" s="78"/>
      <s:c r="I726" s="80" t="str">
        <s:f t="shared" si="2"/>
        <s:v/>
      </s:c>
      <s:c r="J726" s="78"/>
      <s:c r="K726" s="81"/>
      <s:c r="L726" s="78"/>
      <s:c r="M726" s="78"/>
      <s:c r="N726" s="78"/>
      <s:c r="O726" s="83"/>
      <s:c r="P726" s="84"/>
      <s:c r="Q726" s="84"/>
      <s:c r="R726" s="77" t="str">
        <s:f t="shared" si="3"/>
        <s:v/>
      </s:c>
      <s:c r="S726" s="85" t="str">
        <s:f t="shared" si="4"/>
        <s:v/>
      </s:c>
      <s:c r="T726" s="85" t="str">
        <s:f t="shared" si="5"/>
        <s:v/>
      </s:c>
      <s:c r="U726" s="85" t="str">
        <s:f>IF(OR(B726="",G726=""),"",ROUND(MAX(0,MIN(100,(G726-IF(J726="",'04_Настройки'!$B$14,J726))/(100-IF(J726="",'04_Настройки'!$B$14,J726))*100)),1))</s:f>
        <s:v/>
      </s:c>
      <s:c r="V726" s="85" t="str">
        <s:f t="shared" si="6"/>
        <s:v/>
      </s:c>
      <s:c r="W726" s="88" t="str">
        <s:f t="shared" si="7"/>
        <s:v/>
      </s:c>
      <s:c r="X726" s="85" t="str">
        <s:f>IF(B726="","",IF(W726&lt;'04_Настройки'!$B$26,"",ROUND((IF(ISBLANK(T726),0,T726*'04_Настройки'!$B$16)+IF(ISBLANK(U726),0,U726*'04_Настройки'!$B$17)+IF(ISBLANK(V726),0,V726*'04_Настройки'!$B$18)+IF(ISBLANK(M726),0,M726/5*100*'04_Настройки'!$B$19)+IF(ISBLANK(N726),0,N726/5*100*'04_Настройки'!$B$20))/(IF(ISBLANK(T726),0,'04_Настройки'!$B$16)+IF(ISBLANK(U726),0,'04_Настройки'!$B$17)+IF(ISBLANK(V726),0,'04_Настройки'!$B$18)+IF(ISBLANK(M726),0,'04_Настройки'!$B$19)+IF(ISBLANK(N726),0,'04_Настройки'!$B$20)),1)))</s:f>
        <s:v/>
      </s:c>
      <s:c r="Y726" s="77" t="str">
        <s:f>IF(B726="","",IF(ISBLANK(X726),"Недостаточно данных",IF(X726&gt;='04_Настройки'!$B$24,"Высокий",IF(X726&gt;='04_Настройки'!$B$25,"Средний","Низкий"))))</s:f>
        <s:v/>
      </s:c>
      <s:c r="Z726" s="80">
        <s:f t="shared" si="8"/>
        <s:v>716</s:v>
      </s:c>
      <s:c r="AA726" s="93" t="str">
        <s:f>IF(B726="","",IF(S726&gt;1,"Проверить и объединить дубли",IF(W726&lt;'04_Настройки'!$B$26,"Дополнить исходные данные",IF(AND(M726&lt;&gt;"",M726&lt;=2),"Проверить соответствие запросу и бизнесу",IF(AND(G726&lt;&gt;"",G726&lt;=IF(J726="",'04_Настройки'!$B$14,J726)),"Удерживать позицию и обновлять контент",IF(Y726="Высокий",IF(O726="","Создать или назначить посадочную страницу","Оптимизировать страницу и усилить содержание"),IF(Y726="Средний","Включить в контент-план","Наблюдать или отложить")))))))</s:f>
        <s:v/>
      </s:c>
    </s:row>
    <s:row r="727" ht="22.5" customHeight="1">
      <s:c r="A727" s="70" t="str">
        <s:f t="shared" si="1"/>
        <s:v/>
      </s:c>
      <s:c r="B727" s="71"/>
      <s:c r="C727" s="71"/>
      <s:c r="D727" s="71"/>
      <s:c r="E727" s="95"/>
      <s:c r="F727" s="77" t="str">
        <s:f>IF(ISBLANK(E727),"",IF(E727&gt;='04_Настройки'!$B$11,"ВЧ",IF(E727&gt;='04_Настройки'!$B$12,"СЧ","НЧ")))</s:f>
      </s:c>
      <s:c r="G727" s="78"/>
      <s:c r="H727" s="78"/>
      <s:c r="I727" s="80" t="str">
        <s:f t="shared" si="2"/>
        <s:v/>
      </s:c>
      <s:c r="J727" s="78"/>
      <s:c r="K727" s="81"/>
      <s:c r="L727" s="78"/>
      <s:c r="M727" s="78"/>
      <s:c r="N727" s="78"/>
      <s:c r="O727" s="83"/>
      <s:c r="P727" s="84"/>
      <s:c r="Q727" s="84"/>
      <s:c r="R727" s="77" t="str">
        <s:f t="shared" si="3"/>
        <s:v/>
      </s:c>
      <s:c r="S727" s="85" t="str">
        <s:f t="shared" si="4"/>
        <s:v/>
      </s:c>
      <s:c r="T727" s="85" t="str">
        <s:f t="shared" si="5"/>
        <s:v/>
      </s:c>
      <s:c r="U727" s="85" t="str">
        <s:f>IF(OR(B727="",G727=""),"",ROUND(MAX(0,MIN(100,(G727-IF(J727="",'04_Настройки'!$B$14,J727))/(100-IF(J727="",'04_Настройки'!$B$14,J727))*100)),1))</s:f>
        <s:v/>
      </s:c>
      <s:c r="V727" s="85" t="str">
        <s:f t="shared" si="6"/>
        <s:v/>
      </s:c>
      <s:c r="W727" s="88" t="str">
        <s:f t="shared" si="7"/>
        <s:v/>
      </s:c>
      <s:c r="X727" s="85" t="str">
        <s:f>IF(B727="","",IF(W727&lt;'04_Настройки'!$B$26,"",ROUND((IF(ISBLANK(T727),0,T727*'04_Настройки'!$B$16)+IF(ISBLANK(U727),0,U727*'04_Настройки'!$B$17)+IF(ISBLANK(V727),0,V727*'04_Настройки'!$B$18)+IF(ISBLANK(M727),0,M727/5*100*'04_Настройки'!$B$19)+IF(ISBLANK(N727),0,N727/5*100*'04_Настройки'!$B$20))/(IF(ISBLANK(T727),0,'04_Настройки'!$B$16)+IF(ISBLANK(U727),0,'04_Настройки'!$B$17)+IF(ISBLANK(V727),0,'04_Настройки'!$B$18)+IF(ISBLANK(M727),0,'04_Настройки'!$B$19)+IF(ISBLANK(N727),0,'04_Настройки'!$B$20)),1)))</s:f>
        <s:v/>
      </s:c>
      <s:c r="Y727" s="77" t="str">
        <s:f>IF(B727="","",IF(ISBLANK(X727),"Недостаточно данных",IF(X727&gt;='04_Настройки'!$B$24,"Высокий",IF(X727&gt;='04_Настройки'!$B$25,"Средний","Низкий"))))</s:f>
        <s:v/>
      </s:c>
      <s:c r="Z727" s="80">
        <s:f t="shared" si="8"/>
        <s:v>717</s:v>
      </s:c>
      <s:c r="AA727" s="93" t="str">
        <s:f>IF(B727="","",IF(S727&gt;1,"Проверить и объединить дубли",IF(W727&lt;'04_Настройки'!$B$26,"Дополнить исходные данные",IF(AND(M727&lt;&gt;"",M727&lt;=2),"Проверить соответствие запросу и бизнесу",IF(AND(G727&lt;&gt;"",G727&lt;=IF(J727="",'04_Настройки'!$B$14,J727)),"Удерживать позицию и обновлять контент",IF(Y727="Высокий",IF(O727="","Создать или назначить посадочную страницу","Оптимизировать страницу и усилить содержание"),IF(Y727="Средний","Включить в контент-план","Наблюдать или отложить")))))))</s:f>
        <s:v/>
      </s:c>
    </s:row>
    <s:row r="728" ht="22.5" customHeight="1">
      <s:c r="A728" s="70" t="str">
        <s:f t="shared" si="1"/>
        <s:v/>
      </s:c>
      <s:c r="B728" s="71"/>
      <s:c r="C728" s="71"/>
      <s:c r="D728" s="71"/>
      <s:c r="E728" s="95"/>
      <s:c r="F728" s="77" t="str">
        <s:f>IF(ISBLANK(E728),"",IF(E728&gt;='04_Настройки'!$B$11,"ВЧ",IF(E728&gt;='04_Настройки'!$B$12,"СЧ","НЧ")))</s:f>
      </s:c>
      <s:c r="G728" s="78"/>
      <s:c r="H728" s="78"/>
      <s:c r="I728" s="80" t="str">
        <s:f t="shared" si="2"/>
        <s:v/>
      </s:c>
      <s:c r="J728" s="78"/>
      <s:c r="K728" s="81"/>
      <s:c r="L728" s="78"/>
      <s:c r="M728" s="78"/>
      <s:c r="N728" s="78"/>
      <s:c r="O728" s="83"/>
      <s:c r="P728" s="84"/>
      <s:c r="Q728" s="84"/>
      <s:c r="R728" s="77" t="str">
        <s:f t="shared" si="3"/>
        <s:v/>
      </s:c>
      <s:c r="S728" s="85" t="str">
        <s:f t="shared" si="4"/>
        <s:v/>
      </s:c>
      <s:c r="T728" s="85" t="str">
        <s:f t="shared" si="5"/>
        <s:v/>
      </s:c>
      <s:c r="U728" s="85" t="str">
        <s:f>IF(OR(B728="",G728=""),"",ROUND(MAX(0,MIN(100,(G728-IF(J728="",'04_Настройки'!$B$14,J728))/(100-IF(J728="",'04_Настройки'!$B$14,J728))*100)),1))</s:f>
        <s:v/>
      </s:c>
      <s:c r="V728" s="85" t="str">
        <s:f t="shared" si="6"/>
        <s:v/>
      </s:c>
      <s:c r="W728" s="88" t="str">
        <s:f t="shared" si="7"/>
        <s:v/>
      </s:c>
      <s:c r="X728" s="85" t="str">
        <s:f>IF(B728="","",IF(W728&lt;'04_Настройки'!$B$26,"",ROUND((IF(ISBLANK(T728),0,T728*'04_Настройки'!$B$16)+IF(ISBLANK(U728),0,U728*'04_Настройки'!$B$17)+IF(ISBLANK(V728),0,V728*'04_Настройки'!$B$18)+IF(ISBLANK(M728),0,M728/5*100*'04_Настройки'!$B$19)+IF(ISBLANK(N728),0,N728/5*100*'04_Настройки'!$B$20))/(IF(ISBLANK(T728),0,'04_Настройки'!$B$16)+IF(ISBLANK(U728),0,'04_Настройки'!$B$17)+IF(ISBLANK(V728),0,'04_Настройки'!$B$18)+IF(ISBLANK(M728),0,'04_Настройки'!$B$19)+IF(ISBLANK(N728),0,'04_Настройки'!$B$20)),1)))</s:f>
        <s:v/>
      </s:c>
      <s:c r="Y728" s="77" t="str">
        <s:f>IF(B728="","",IF(ISBLANK(X728),"Недостаточно данных",IF(X728&gt;='04_Настройки'!$B$24,"Высокий",IF(X728&gt;='04_Настройки'!$B$25,"Средний","Низкий"))))</s:f>
        <s:v/>
      </s:c>
      <s:c r="Z728" s="80">
        <s:f t="shared" si="8"/>
        <s:v>718</s:v>
      </s:c>
      <s:c r="AA728" s="93" t="str">
        <s:f>IF(B728="","",IF(S728&gt;1,"Проверить и объединить дубли",IF(W728&lt;'04_Настройки'!$B$26,"Дополнить исходные данные",IF(AND(M728&lt;&gt;"",M728&lt;=2),"Проверить соответствие запросу и бизнесу",IF(AND(G728&lt;&gt;"",G728&lt;=IF(J728="",'04_Настройки'!$B$14,J728)),"Удерживать позицию и обновлять контент",IF(Y728="Высокий",IF(O728="","Создать или назначить посадочную страницу","Оптимизировать страницу и усилить содержание"),IF(Y728="Средний","Включить в контент-план","Наблюдать или отложить")))))))</s:f>
        <s:v/>
      </s:c>
    </s:row>
    <s:row r="729" ht="22.5" customHeight="1">
      <s:c r="A729" s="70" t="str">
        <s:f t="shared" si="1"/>
        <s:v/>
      </s:c>
      <s:c r="B729" s="71"/>
      <s:c r="C729" s="71"/>
      <s:c r="D729" s="71"/>
      <s:c r="E729" s="95"/>
      <s:c r="F729" s="77" t="str">
        <s:f>IF(ISBLANK(E729),"",IF(E729&gt;='04_Настройки'!$B$11,"ВЧ",IF(E729&gt;='04_Настройки'!$B$12,"СЧ","НЧ")))</s:f>
      </s:c>
      <s:c r="G729" s="78"/>
      <s:c r="H729" s="78"/>
      <s:c r="I729" s="80" t="str">
        <s:f t="shared" si="2"/>
        <s:v/>
      </s:c>
      <s:c r="J729" s="78"/>
      <s:c r="K729" s="81"/>
      <s:c r="L729" s="78"/>
      <s:c r="M729" s="78"/>
      <s:c r="N729" s="78"/>
      <s:c r="O729" s="83"/>
      <s:c r="P729" s="84"/>
      <s:c r="Q729" s="84"/>
      <s:c r="R729" s="77" t="str">
        <s:f t="shared" si="3"/>
        <s:v/>
      </s:c>
      <s:c r="S729" s="85" t="str">
        <s:f t="shared" si="4"/>
        <s:v/>
      </s:c>
      <s:c r="T729" s="85" t="str">
        <s:f t="shared" si="5"/>
        <s:v/>
      </s:c>
      <s:c r="U729" s="85" t="str">
        <s:f>IF(OR(B729="",G729=""),"",ROUND(MAX(0,MIN(100,(G729-IF(J729="",'04_Настройки'!$B$14,J729))/(100-IF(J729="",'04_Настройки'!$B$14,J729))*100)),1))</s:f>
        <s:v/>
      </s:c>
      <s:c r="V729" s="85" t="str">
        <s:f t="shared" si="6"/>
        <s:v/>
      </s:c>
      <s:c r="W729" s="88" t="str">
        <s:f t="shared" si="7"/>
        <s:v/>
      </s:c>
      <s:c r="X729" s="85" t="str">
        <s:f>IF(B729="","",IF(W729&lt;'04_Настройки'!$B$26,"",ROUND((IF(ISBLANK(T729),0,T729*'04_Настройки'!$B$16)+IF(ISBLANK(U729),0,U729*'04_Настройки'!$B$17)+IF(ISBLANK(V729),0,V729*'04_Настройки'!$B$18)+IF(ISBLANK(M729),0,M729/5*100*'04_Настройки'!$B$19)+IF(ISBLANK(N729),0,N729/5*100*'04_Настройки'!$B$20))/(IF(ISBLANK(T729),0,'04_Настройки'!$B$16)+IF(ISBLANK(U729),0,'04_Настройки'!$B$17)+IF(ISBLANK(V729),0,'04_Настройки'!$B$18)+IF(ISBLANK(M729),0,'04_Настройки'!$B$19)+IF(ISBLANK(N729),0,'04_Настройки'!$B$20)),1)))</s:f>
        <s:v/>
      </s:c>
      <s:c r="Y729" s="77" t="str">
        <s:f>IF(B729="","",IF(ISBLANK(X729),"Недостаточно данных",IF(X729&gt;='04_Настройки'!$B$24,"Высокий",IF(X729&gt;='04_Настройки'!$B$25,"Средний","Низкий"))))</s:f>
        <s:v/>
      </s:c>
      <s:c r="Z729" s="80">
        <s:f t="shared" si="8"/>
        <s:v>719</s:v>
      </s:c>
      <s:c r="AA729" s="93" t="str">
        <s:f>IF(B729="","",IF(S729&gt;1,"Проверить и объединить дубли",IF(W729&lt;'04_Настройки'!$B$26,"Дополнить исходные данные",IF(AND(M729&lt;&gt;"",M729&lt;=2),"Проверить соответствие запросу и бизнесу",IF(AND(G729&lt;&gt;"",G729&lt;=IF(J729="",'04_Настройки'!$B$14,J729)),"Удерживать позицию и обновлять контент",IF(Y729="Высокий",IF(O729="","Создать или назначить посадочную страницу","Оптимизировать страницу и усилить содержание"),IF(Y729="Средний","Включить в контент-план","Наблюдать или отложить")))))))</s:f>
        <s:v/>
      </s:c>
    </s:row>
    <s:row r="730" ht="22.5" customHeight="1">
      <s:c r="A730" s="70" t="str">
        <s:f t="shared" si="1"/>
        <s:v/>
      </s:c>
      <s:c r="B730" s="71"/>
      <s:c r="C730" s="71"/>
      <s:c r="D730" s="71"/>
      <s:c r="E730" s="95"/>
      <s:c r="F730" s="77" t="str">
        <s:f>IF(ISBLANK(E730),"",IF(E730&gt;='04_Настройки'!$B$11,"ВЧ",IF(E730&gt;='04_Настройки'!$B$12,"СЧ","НЧ")))</s:f>
      </s:c>
      <s:c r="G730" s="78"/>
      <s:c r="H730" s="78"/>
      <s:c r="I730" s="80" t="str">
        <s:f t="shared" si="2"/>
        <s:v/>
      </s:c>
      <s:c r="J730" s="78"/>
      <s:c r="K730" s="81"/>
      <s:c r="L730" s="78"/>
      <s:c r="M730" s="78"/>
      <s:c r="N730" s="78"/>
      <s:c r="O730" s="83"/>
      <s:c r="P730" s="84"/>
      <s:c r="Q730" s="84"/>
      <s:c r="R730" s="77" t="str">
        <s:f t="shared" si="3"/>
        <s:v/>
      </s:c>
      <s:c r="S730" s="85" t="str">
        <s:f t="shared" si="4"/>
        <s:v/>
      </s:c>
      <s:c r="T730" s="85" t="str">
        <s:f t="shared" si="5"/>
        <s:v/>
      </s:c>
      <s:c r="U730" s="85" t="str">
        <s:f>IF(OR(B730="",G730=""),"",ROUND(MAX(0,MIN(100,(G730-IF(J730="",'04_Настройки'!$B$14,J730))/(100-IF(J730="",'04_Настройки'!$B$14,J730))*100)),1))</s:f>
        <s:v/>
      </s:c>
      <s:c r="V730" s="85" t="str">
        <s:f t="shared" si="6"/>
        <s:v/>
      </s:c>
      <s:c r="W730" s="88" t="str">
        <s:f t="shared" si="7"/>
        <s:v/>
      </s:c>
      <s:c r="X730" s="85" t="str">
        <s:f>IF(B730="","",IF(W730&lt;'04_Настройки'!$B$26,"",ROUND((IF(ISBLANK(T730),0,T730*'04_Настройки'!$B$16)+IF(ISBLANK(U730),0,U730*'04_Настройки'!$B$17)+IF(ISBLANK(V730),0,V730*'04_Настройки'!$B$18)+IF(ISBLANK(M730),0,M730/5*100*'04_Настройки'!$B$19)+IF(ISBLANK(N730),0,N730/5*100*'04_Настройки'!$B$20))/(IF(ISBLANK(T730),0,'04_Настройки'!$B$16)+IF(ISBLANK(U730),0,'04_Настройки'!$B$17)+IF(ISBLANK(V730),0,'04_Настройки'!$B$18)+IF(ISBLANK(M730),0,'04_Настройки'!$B$19)+IF(ISBLANK(N730),0,'04_Настройки'!$B$20)),1)))</s:f>
        <s:v/>
      </s:c>
      <s:c r="Y730" s="77" t="str">
        <s:f>IF(B730="","",IF(ISBLANK(X730),"Недостаточно данных",IF(X730&gt;='04_Настройки'!$B$24,"Высокий",IF(X730&gt;='04_Настройки'!$B$25,"Средний","Низкий"))))</s:f>
        <s:v/>
      </s:c>
      <s:c r="Z730" s="80">
        <s:f t="shared" si="8"/>
        <s:v>720</s:v>
      </s:c>
      <s:c r="AA730" s="93" t="str">
        <s:f>IF(B730="","",IF(S730&gt;1,"Проверить и объединить дубли",IF(W730&lt;'04_Настройки'!$B$26,"Дополнить исходные данные",IF(AND(M730&lt;&gt;"",M730&lt;=2),"Проверить соответствие запросу и бизнесу",IF(AND(G730&lt;&gt;"",G730&lt;=IF(J730="",'04_Настройки'!$B$14,J730)),"Удерживать позицию и обновлять контент",IF(Y730="Высокий",IF(O730="","Создать или назначить посадочную страницу","Оптимизировать страницу и усилить содержание"),IF(Y730="Средний","Включить в контент-план","Наблюдать или отложить")))))))</s:f>
        <s:v/>
      </s:c>
    </s:row>
    <s:row r="731" ht="22.5" customHeight="1">
      <s:c r="A731" s="70" t="str">
        <s:f t="shared" si="1"/>
        <s:v/>
      </s:c>
      <s:c r="B731" s="71"/>
      <s:c r="C731" s="71"/>
      <s:c r="D731" s="71"/>
      <s:c r="E731" s="95"/>
      <s:c r="F731" s="77" t="str">
        <s:f>IF(ISBLANK(E731),"",IF(E731&gt;='04_Настройки'!$B$11,"ВЧ",IF(E731&gt;='04_Настройки'!$B$12,"СЧ","НЧ")))</s:f>
      </s:c>
      <s:c r="G731" s="78"/>
      <s:c r="H731" s="78"/>
      <s:c r="I731" s="80" t="str">
        <s:f t="shared" si="2"/>
        <s:v/>
      </s:c>
      <s:c r="J731" s="78"/>
      <s:c r="K731" s="81"/>
      <s:c r="L731" s="78"/>
      <s:c r="M731" s="78"/>
      <s:c r="N731" s="78"/>
      <s:c r="O731" s="83"/>
      <s:c r="P731" s="84"/>
      <s:c r="Q731" s="84"/>
      <s:c r="R731" s="77" t="str">
        <s:f t="shared" si="3"/>
        <s:v/>
      </s:c>
      <s:c r="S731" s="85" t="str">
        <s:f t="shared" si="4"/>
        <s:v/>
      </s:c>
      <s:c r="T731" s="85" t="str">
        <s:f t="shared" si="5"/>
        <s:v/>
      </s:c>
      <s:c r="U731" s="85" t="str">
        <s:f>IF(OR(B731="",G731=""),"",ROUND(MAX(0,MIN(100,(G731-IF(J731="",'04_Настройки'!$B$14,J731))/(100-IF(J731="",'04_Настройки'!$B$14,J731))*100)),1))</s:f>
        <s:v/>
      </s:c>
      <s:c r="V731" s="85" t="str">
        <s:f t="shared" si="6"/>
        <s:v/>
      </s:c>
      <s:c r="W731" s="88" t="str">
        <s:f t="shared" si="7"/>
        <s:v/>
      </s:c>
      <s:c r="X731" s="85" t="str">
        <s:f>IF(B731="","",IF(W731&lt;'04_Настройки'!$B$26,"",ROUND((IF(ISBLANK(T731),0,T731*'04_Настройки'!$B$16)+IF(ISBLANK(U731),0,U731*'04_Настройки'!$B$17)+IF(ISBLANK(V731),0,V731*'04_Настройки'!$B$18)+IF(ISBLANK(M731),0,M731/5*100*'04_Настройки'!$B$19)+IF(ISBLANK(N731),0,N731/5*100*'04_Настройки'!$B$20))/(IF(ISBLANK(T731),0,'04_Настройки'!$B$16)+IF(ISBLANK(U731),0,'04_Настройки'!$B$17)+IF(ISBLANK(V731),0,'04_Настройки'!$B$18)+IF(ISBLANK(M731),0,'04_Настройки'!$B$19)+IF(ISBLANK(N731),0,'04_Настройки'!$B$20)),1)))</s:f>
        <s:v/>
      </s:c>
      <s:c r="Y731" s="77" t="str">
        <s:f>IF(B731="","",IF(ISBLANK(X731),"Недостаточно данных",IF(X731&gt;='04_Настройки'!$B$24,"Высокий",IF(X731&gt;='04_Настройки'!$B$25,"Средний","Низкий"))))</s:f>
        <s:v/>
      </s:c>
      <s:c r="Z731" s="80">
        <s:f t="shared" si="8"/>
        <s:v>721</s:v>
      </s:c>
      <s:c r="AA731" s="93" t="str">
        <s:f>IF(B731="","",IF(S731&gt;1,"Проверить и объединить дубли",IF(W731&lt;'04_Настройки'!$B$26,"Дополнить исходные данные",IF(AND(M731&lt;&gt;"",M731&lt;=2),"Проверить соответствие запросу и бизнесу",IF(AND(G731&lt;&gt;"",G731&lt;=IF(J731="",'04_Настройки'!$B$14,J731)),"Удерживать позицию и обновлять контент",IF(Y731="Высокий",IF(O731="","Создать или назначить посадочную страницу","Оптимизировать страницу и усилить содержание"),IF(Y731="Средний","Включить в контент-план","Наблюдать или отложить")))))))</s:f>
        <s:v/>
      </s:c>
    </s:row>
    <s:row r="732" ht="22.5" customHeight="1">
      <s:c r="A732" s="70" t="str">
        <s:f t="shared" si="1"/>
        <s:v/>
      </s:c>
      <s:c r="B732" s="71"/>
      <s:c r="C732" s="71"/>
      <s:c r="D732" s="71"/>
      <s:c r="E732" s="95"/>
      <s:c r="F732" s="77" t="str">
        <s:f>IF(ISBLANK(E732),"",IF(E732&gt;='04_Настройки'!$B$11,"ВЧ",IF(E732&gt;='04_Настройки'!$B$12,"СЧ","НЧ")))</s:f>
      </s:c>
      <s:c r="G732" s="78"/>
      <s:c r="H732" s="78"/>
      <s:c r="I732" s="80" t="str">
        <s:f t="shared" si="2"/>
        <s:v/>
      </s:c>
      <s:c r="J732" s="78"/>
      <s:c r="K732" s="81"/>
      <s:c r="L732" s="78"/>
      <s:c r="M732" s="78"/>
      <s:c r="N732" s="78"/>
      <s:c r="O732" s="83"/>
      <s:c r="P732" s="84"/>
      <s:c r="Q732" s="84"/>
      <s:c r="R732" s="77" t="str">
        <s:f t="shared" si="3"/>
        <s:v/>
      </s:c>
      <s:c r="S732" s="85" t="str">
        <s:f t="shared" si="4"/>
        <s:v/>
      </s:c>
      <s:c r="T732" s="85" t="str">
        <s:f t="shared" si="5"/>
        <s:v/>
      </s:c>
      <s:c r="U732" s="85" t="str">
        <s:f>IF(OR(B732="",G732=""),"",ROUND(MAX(0,MIN(100,(G732-IF(J732="",'04_Настройки'!$B$14,J732))/(100-IF(J732="",'04_Настройки'!$B$14,J732))*100)),1))</s:f>
        <s:v/>
      </s:c>
      <s:c r="V732" s="85" t="str">
        <s:f t="shared" si="6"/>
        <s:v/>
      </s:c>
      <s:c r="W732" s="88" t="str">
        <s:f t="shared" si="7"/>
        <s:v/>
      </s:c>
      <s:c r="X732" s="85" t="str">
        <s:f>IF(B732="","",IF(W732&lt;'04_Настройки'!$B$26,"",ROUND((IF(ISBLANK(T732),0,T732*'04_Настройки'!$B$16)+IF(ISBLANK(U732),0,U732*'04_Настройки'!$B$17)+IF(ISBLANK(V732),0,V732*'04_Настройки'!$B$18)+IF(ISBLANK(M732),0,M732/5*100*'04_Настройки'!$B$19)+IF(ISBLANK(N732),0,N732/5*100*'04_Настройки'!$B$20))/(IF(ISBLANK(T732),0,'04_Настройки'!$B$16)+IF(ISBLANK(U732),0,'04_Настройки'!$B$17)+IF(ISBLANK(V732),0,'04_Настройки'!$B$18)+IF(ISBLANK(M732),0,'04_Настройки'!$B$19)+IF(ISBLANK(N732),0,'04_Настройки'!$B$20)),1)))</s:f>
        <s:v/>
      </s:c>
      <s:c r="Y732" s="77" t="str">
        <s:f>IF(B732="","",IF(ISBLANK(X732),"Недостаточно данных",IF(X732&gt;='04_Настройки'!$B$24,"Высокий",IF(X732&gt;='04_Настройки'!$B$25,"Средний","Низкий"))))</s:f>
        <s:v/>
      </s:c>
      <s:c r="Z732" s="80">
        <s:f t="shared" si="8"/>
        <s:v>722</s:v>
      </s:c>
      <s:c r="AA732" s="93" t="str">
        <s:f>IF(B732="","",IF(S732&gt;1,"Проверить и объединить дубли",IF(W732&lt;'04_Настройки'!$B$26,"Дополнить исходные данные",IF(AND(M732&lt;&gt;"",M732&lt;=2),"Проверить соответствие запросу и бизнесу",IF(AND(G732&lt;&gt;"",G732&lt;=IF(J732="",'04_Настройки'!$B$14,J732)),"Удерживать позицию и обновлять контент",IF(Y732="Высокий",IF(O732="","Создать или назначить посадочную страницу","Оптимизировать страницу и усилить содержание"),IF(Y732="Средний","Включить в контент-план","Наблюдать или отложить")))))))</s:f>
        <s:v/>
      </s:c>
    </s:row>
    <s:row r="733" ht="22.5" customHeight="1">
      <s:c r="A733" s="70" t="str">
        <s:f t="shared" si="1"/>
        <s:v/>
      </s:c>
      <s:c r="B733" s="71"/>
      <s:c r="C733" s="71"/>
      <s:c r="D733" s="71"/>
      <s:c r="E733" s="95"/>
      <s:c r="F733" s="77" t="str">
        <s:f>IF(ISBLANK(E733),"",IF(E733&gt;='04_Настройки'!$B$11,"ВЧ",IF(E733&gt;='04_Настройки'!$B$12,"СЧ","НЧ")))</s:f>
      </s:c>
      <s:c r="G733" s="78"/>
      <s:c r="H733" s="78"/>
      <s:c r="I733" s="80" t="str">
        <s:f t="shared" si="2"/>
        <s:v/>
      </s:c>
      <s:c r="J733" s="78"/>
      <s:c r="K733" s="81"/>
      <s:c r="L733" s="78"/>
      <s:c r="M733" s="78"/>
      <s:c r="N733" s="78"/>
      <s:c r="O733" s="83"/>
      <s:c r="P733" s="84"/>
      <s:c r="Q733" s="84"/>
      <s:c r="R733" s="77" t="str">
        <s:f t="shared" si="3"/>
        <s:v/>
      </s:c>
      <s:c r="S733" s="85" t="str">
        <s:f t="shared" si="4"/>
        <s:v/>
      </s:c>
      <s:c r="T733" s="85" t="str">
        <s:f t="shared" si="5"/>
        <s:v/>
      </s:c>
      <s:c r="U733" s="85" t="str">
        <s:f>IF(OR(B733="",G733=""),"",ROUND(MAX(0,MIN(100,(G733-IF(J733="",'04_Настройки'!$B$14,J733))/(100-IF(J733="",'04_Настройки'!$B$14,J733))*100)),1))</s:f>
        <s:v/>
      </s:c>
      <s:c r="V733" s="85" t="str">
        <s:f t="shared" si="6"/>
        <s:v/>
      </s:c>
      <s:c r="W733" s="88" t="str">
        <s:f t="shared" si="7"/>
        <s:v/>
      </s:c>
      <s:c r="X733" s="85" t="str">
        <s:f>IF(B733="","",IF(W733&lt;'04_Настройки'!$B$26,"",ROUND((IF(ISBLANK(T733),0,T733*'04_Настройки'!$B$16)+IF(ISBLANK(U733),0,U733*'04_Настройки'!$B$17)+IF(ISBLANK(V733),0,V733*'04_Настройки'!$B$18)+IF(ISBLANK(M733),0,M733/5*100*'04_Настройки'!$B$19)+IF(ISBLANK(N733),0,N733/5*100*'04_Настройки'!$B$20))/(IF(ISBLANK(T733),0,'04_Настройки'!$B$16)+IF(ISBLANK(U733),0,'04_Настройки'!$B$17)+IF(ISBLANK(V733),0,'04_Настройки'!$B$18)+IF(ISBLANK(M733),0,'04_Настройки'!$B$19)+IF(ISBLANK(N733),0,'04_Настройки'!$B$20)),1)))</s:f>
        <s:v/>
      </s:c>
      <s:c r="Y733" s="77" t="str">
        <s:f>IF(B733="","",IF(ISBLANK(X733),"Недостаточно данных",IF(X733&gt;='04_Настройки'!$B$24,"Высокий",IF(X733&gt;='04_Настройки'!$B$25,"Средний","Низкий"))))</s:f>
        <s:v/>
      </s:c>
      <s:c r="Z733" s="80">
        <s:f t="shared" si="8"/>
        <s:v>723</s:v>
      </s:c>
      <s:c r="AA733" s="93" t="str">
        <s:f>IF(B733="","",IF(S733&gt;1,"Проверить и объединить дубли",IF(W733&lt;'04_Настройки'!$B$26,"Дополнить исходные данные",IF(AND(M733&lt;&gt;"",M733&lt;=2),"Проверить соответствие запросу и бизнесу",IF(AND(G733&lt;&gt;"",G733&lt;=IF(J733="",'04_Настройки'!$B$14,J733)),"Удерживать позицию и обновлять контент",IF(Y733="Высокий",IF(O733="","Создать или назначить посадочную страницу","Оптимизировать страницу и усилить содержание"),IF(Y733="Средний","Включить в контент-план","Наблюдать или отложить")))))))</s:f>
        <s:v/>
      </s:c>
    </s:row>
    <s:row r="734" ht="22.5" customHeight="1">
      <s:c r="A734" s="70" t="str">
        <s:f t="shared" si="1"/>
        <s:v/>
      </s:c>
      <s:c r="B734" s="71"/>
      <s:c r="C734" s="71"/>
      <s:c r="D734" s="71"/>
      <s:c r="E734" s="95"/>
      <s:c r="F734" s="77" t="str">
        <s:f>IF(ISBLANK(E734),"",IF(E734&gt;='04_Настройки'!$B$11,"ВЧ",IF(E734&gt;='04_Настройки'!$B$12,"СЧ","НЧ")))</s:f>
      </s:c>
      <s:c r="G734" s="78"/>
      <s:c r="H734" s="78"/>
      <s:c r="I734" s="80" t="str">
        <s:f t="shared" si="2"/>
        <s:v/>
      </s:c>
      <s:c r="J734" s="78"/>
      <s:c r="K734" s="81"/>
      <s:c r="L734" s="78"/>
      <s:c r="M734" s="78"/>
      <s:c r="N734" s="78"/>
      <s:c r="O734" s="83"/>
      <s:c r="P734" s="84"/>
      <s:c r="Q734" s="84"/>
      <s:c r="R734" s="77" t="str">
        <s:f t="shared" si="3"/>
        <s:v/>
      </s:c>
      <s:c r="S734" s="85" t="str">
        <s:f t="shared" si="4"/>
        <s:v/>
      </s:c>
      <s:c r="T734" s="85" t="str">
        <s:f t="shared" si="5"/>
        <s:v/>
      </s:c>
      <s:c r="U734" s="85" t="str">
        <s:f>IF(OR(B734="",G734=""),"",ROUND(MAX(0,MIN(100,(G734-IF(J734="",'04_Настройки'!$B$14,J734))/(100-IF(J734="",'04_Настройки'!$B$14,J734))*100)),1))</s:f>
        <s:v/>
      </s:c>
      <s:c r="V734" s="85" t="str">
        <s:f t="shared" si="6"/>
        <s:v/>
      </s:c>
      <s:c r="W734" s="88" t="str">
        <s:f t="shared" si="7"/>
        <s:v/>
      </s:c>
      <s:c r="X734" s="85" t="str">
        <s:f>IF(B734="","",IF(W734&lt;'04_Настройки'!$B$26,"",ROUND((IF(ISBLANK(T734),0,T734*'04_Настройки'!$B$16)+IF(ISBLANK(U734),0,U734*'04_Настройки'!$B$17)+IF(ISBLANK(V734),0,V734*'04_Настройки'!$B$18)+IF(ISBLANK(M734),0,M734/5*100*'04_Настройки'!$B$19)+IF(ISBLANK(N734),0,N734/5*100*'04_Настройки'!$B$20))/(IF(ISBLANK(T734),0,'04_Настройки'!$B$16)+IF(ISBLANK(U734),0,'04_Настройки'!$B$17)+IF(ISBLANK(V734),0,'04_Настройки'!$B$18)+IF(ISBLANK(M734),0,'04_Настройки'!$B$19)+IF(ISBLANK(N734),0,'04_Настройки'!$B$20)),1)))</s:f>
        <s:v/>
      </s:c>
      <s:c r="Y734" s="77" t="str">
        <s:f>IF(B734="","",IF(ISBLANK(X734),"Недостаточно данных",IF(X734&gt;='04_Настройки'!$B$24,"Высокий",IF(X734&gt;='04_Настройки'!$B$25,"Средний","Низкий"))))</s:f>
        <s:v/>
      </s:c>
      <s:c r="Z734" s="80">
        <s:f t="shared" si="8"/>
        <s:v>724</s:v>
      </s:c>
      <s:c r="AA734" s="93" t="str">
        <s:f>IF(B734="","",IF(S734&gt;1,"Проверить и объединить дубли",IF(W734&lt;'04_Настройки'!$B$26,"Дополнить исходные данные",IF(AND(M734&lt;&gt;"",M734&lt;=2),"Проверить соответствие запросу и бизнесу",IF(AND(G734&lt;&gt;"",G734&lt;=IF(J734="",'04_Настройки'!$B$14,J734)),"Удерживать позицию и обновлять контент",IF(Y734="Высокий",IF(O734="","Создать или назначить посадочную страницу","Оптимизировать страницу и усилить содержание"),IF(Y734="Средний","Включить в контент-план","Наблюдать или отложить")))))))</s:f>
        <s:v/>
      </s:c>
    </s:row>
    <s:row r="735" ht="22.5" customHeight="1">
      <s:c r="A735" s="70" t="str">
        <s:f t="shared" si="1"/>
        <s:v/>
      </s:c>
      <s:c r="B735" s="71"/>
      <s:c r="C735" s="71"/>
      <s:c r="D735" s="71"/>
      <s:c r="E735" s="95"/>
      <s:c r="F735" s="77" t="str">
        <s:f>IF(ISBLANK(E735),"",IF(E735&gt;='04_Настройки'!$B$11,"ВЧ",IF(E735&gt;='04_Настройки'!$B$12,"СЧ","НЧ")))</s:f>
      </s:c>
      <s:c r="G735" s="78"/>
      <s:c r="H735" s="78"/>
      <s:c r="I735" s="80" t="str">
        <s:f t="shared" si="2"/>
        <s:v/>
      </s:c>
      <s:c r="J735" s="78"/>
      <s:c r="K735" s="81"/>
      <s:c r="L735" s="78"/>
      <s:c r="M735" s="78"/>
      <s:c r="N735" s="78"/>
      <s:c r="O735" s="83"/>
      <s:c r="P735" s="84"/>
      <s:c r="Q735" s="84"/>
      <s:c r="R735" s="77" t="str">
        <s:f t="shared" si="3"/>
        <s:v/>
      </s:c>
      <s:c r="S735" s="85" t="str">
        <s:f t="shared" si="4"/>
        <s:v/>
      </s:c>
      <s:c r="T735" s="85" t="str">
        <s:f t="shared" si="5"/>
        <s:v/>
      </s:c>
      <s:c r="U735" s="85" t="str">
        <s:f>IF(OR(B735="",G735=""),"",ROUND(MAX(0,MIN(100,(G735-IF(J735="",'04_Настройки'!$B$14,J735))/(100-IF(J735="",'04_Настройки'!$B$14,J735))*100)),1))</s:f>
        <s:v/>
      </s:c>
      <s:c r="V735" s="85" t="str">
        <s:f t="shared" si="6"/>
        <s:v/>
      </s:c>
      <s:c r="W735" s="88" t="str">
        <s:f t="shared" si="7"/>
        <s:v/>
      </s:c>
      <s:c r="X735" s="85" t="str">
        <s:f>IF(B735="","",IF(W735&lt;'04_Настройки'!$B$26,"",ROUND((IF(ISBLANK(T735),0,T735*'04_Настройки'!$B$16)+IF(ISBLANK(U735),0,U735*'04_Настройки'!$B$17)+IF(ISBLANK(V735),0,V735*'04_Настройки'!$B$18)+IF(ISBLANK(M735),0,M735/5*100*'04_Настройки'!$B$19)+IF(ISBLANK(N735),0,N735/5*100*'04_Настройки'!$B$20))/(IF(ISBLANK(T735),0,'04_Настройки'!$B$16)+IF(ISBLANK(U735),0,'04_Настройки'!$B$17)+IF(ISBLANK(V735),0,'04_Настройки'!$B$18)+IF(ISBLANK(M735),0,'04_Настройки'!$B$19)+IF(ISBLANK(N735),0,'04_Настройки'!$B$20)),1)))</s:f>
        <s:v/>
      </s:c>
      <s:c r="Y735" s="77" t="str">
        <s:f>IF(B735="","",IF(ISBLANK(X735),"Недостаточно данных",IF(X735&gt;='04_Настройки'!$B$24,"Высокий",IF(X735&gt;='04_Настройки'!$B$25,"Средний","Низкий"))))</s:f>
        <s:v/>
      </s:c>
      <s:c r="Z735" s="80">
        <s:f t="shared" si="8"/>
        <s:v>725</s:v>
      </s:c>
      <s:c r="AA735" s="93" t="str">
        <s:f>IF(B735="","",IF(S735&gt;1,"Проверить и объединить дубли",IF(W735&lt;'04_Настройки'!$B$26,"Дополнить исходные данные",IF(AND(M735&lt;&gt;"",M735&lt;=2),"Проверить соответствие запросу и бизнесу",IF(AND(G735&lt;&gt;"",G735&lt;=IF(J735="",'04_Настройки'!$B$14,J735)),"Удерживать позицию и обновлять контент",IF(Y735="Высокий",IF(O735="","Создать или назначить посадочную страницу","Оптимизировать страницу и усилить содержание"),IF(Y735="Средний","Включить в контент-план","Наблюдать или отложить")))))))</s:f>
        <s:v/>
      </s:c>
    </s:row>
    <s:row r="736" ht="22.5" customHeight="1">
      <s:c r="A736" s="70" t="str">
        <s:f t="shared" si="1"/>
        <s:v/>
      </s:c>
      <s:c r="B736" s="71"/>
      <s:c r="C736" s="71"/>
      <s:c r="D736" s="71"/>
      <s:c r="E736" s="95"/>
      <s:c r="F736" s="77" t="str">
        <s:f>IF(ISBLANK(E736),"",IF(E736&gt;='04_Настройки'!$B$11,"ВЧ",IF(E736&gt;='04_Настройки'!$B$12,"СЧ","НЧ")))</s:f>
      </s:c>
      <s:c r="G736" s="78"/>
      <s:c r="H736" s="78"/>
      <s:c r="I736" s="80" t="str">
        <s:f t="shared" si="2"/>
        <s:v/>
      </s:c>
      <s:c r="J736" s="78"/>
      <s:c r="K736" s="81"/>
      <s:c r="L736" s="78"/>
      <s:c r="M736" s="78"/>
      <s:c r="N736" s="78"/>
      <s:c r="O736" s="83"/>
      <s:c r="P736" s="84"/>
      <s:c r="Q736" s="84"/>
      <s:c r="R736" s="77" t="str">
        <s:f t="shared" si="3"/>
        <s:v/>
      </s:c>
      <s:c r="S736" s="85" t="str">
        <s:f t="shared" si="4"/>
        <s:v/>
      </s:c>
      <s:c r="T736" s="85" t="str">
        <s:f t="shared" si="5"/>
        <s:v/>
      </s:c>
      <s:c r="U736" s="85" t="str">
        <s:f>IF(OR(B736="",G736=""),"",ROUND(MAX(0,MIN(100,(G736-IF(J736="",'04_Настройки'!$B$14,J736))/(100-IF(J736="",'04_Настройки'!$B$14,J736))*100)),1))</s:f>
        <s:v/>
      </s:c>
      <s:c r="V736" s="85" t="str">
        <s:f t="shared" si="6"/>
        <s:v/>
      </s:c>
      <s:c r="W736" s="88" t="str">
        <s:f t="shared" si="7"/>
        <s:v/>
      </s:c>
      <s:c r="X736" s="85" t="str">
        <s:f>IF(B736="","",IF(W736&lt;'04_Настройки'!$B$26,"",ROUND((IF(ISBLANK(T736),0,T736*'04_Настройки'!$B$16)+IF(ISBLANK(U736),0,U736*'04_Настройки'!$B$17)+IF(ISBLANK(V736),0,V736*'04_Настройки'!$B$18)+IF(ISBLANK(M736),0,M736/5*100*'04_Настройки'!$B$19)+IF(ISBLANK(N736),0,N736/5*100*'04_Настройки'!$B$20))/(IF(ISBLANK(T736),0,'04_Настройки'!$B$16)+IF(ISBLANK(U736),0,'04_Настройки'!$B$17)+IF(ISBLANK(V736),0,'04_Настройки'!$B$18)+IF(ISBLANK(M736),0,'04_Настройки'!$B$19)+IF(ISBLANK(N736),0,'04_Настройки'!$B$20)),1)))</s:f>
        <s:v/>
      </s:c>
      <s:c r="Y736" s="77" t="str">
        <s:f>IF(B736="","",IF(ISBLANK(X736),"Недостаточно данных",IF(X736&gt;='04_Настройки'!$B$24,"Высокий",IF(X736&gt;='04_Настройки'!$B$25,"Средний","Низкий"))))</s:f>
        <s:v/>
      </s:c>
      <s:c r="Z736" s="80">
        <s:f t="shared" si="8"/>
        <s:v>726</s:v>
      </s:c>
      <s:c r="AA736" s="93" t="str">
        <s:f>IF(B736="","",IF(S736&gt;1,"Проверить и объединить дубли",IF(W736&lt;'04_Настройки'!$B$26,"Дополнить исходные данные",IF(AND(M736&lt;&gt;"",M736&lt;=2),"Проверить соответствие запросу и бизнесу",IF(AND(G736&lt;&gt;"",G736&lt;=IF(J736="",'04_Настройки'!$B$14,J736)),"Удерживать позицию и обновлять контент",IF(Y736="Высокий",IF(O736="","Создать или назначить посадочную страницу","Оптимизировать страницу и усилить содержание"),IF(Y736="Средний","Включить в контент-план","Наблюдать или отложить")))))))</s:f>
        <s:v/>
      </s:c>
    </s:row>
    <s:row r="737" ht="22.5" customHeight="1">
      <s:c r="A737" s="70" t="str">
        <s:f t="shared" si="1"/>
        <s:v/>
      </s:c>
      <s:c r="B737" s="71"/>
      <s:c r="C737" s="71"/>
      <s:c r="D737" s="71"/>
      <s:c r="E737" s="95"/>
      <s:c r="F737" s="77" t="str">
        <s:f>IF(ISBLANK(E737),"",IF(E737&gt;='04_Настройки'!$B$11,"ВЧ",IF(E737&gt;='04_Настройки'!$B$12,"СЧ","НЧ")))</s:f>
      </s:c>
      <s:c r="G737" s="78"/>
      <s:c r="H737" s="78"/>
      <s:c r="I737" s="80" t="str">
        <s:f t="shared" si="2"/>
        <s:v/>
      </s:c>
      <s:c r="J737" s="78"/>
      <s:c r="K737" s="81"/>
      <s:c r="L737" s="78"/>
      <s:c r="M737" s="78"/>
      <s:c r="N737" s="78"/>
      <s:c r="O737" s="83"/>
      <s:c r="P737" s="84"/>
      <s:c r="Q737" s="84"/>
      <s:c r="R737" s="77" t="str">
        <s:f t="shared" si="3"/>
        <s:v/>
      </s:c>
      <s:c r="S737" s="85" t="str">
        <s:f t="shared" si="4"/>
        <s:v/>
      </s:c>
      <s:c r="T737" s="85" t="str">
        <s:f t="shared" si="5"/>
        <s:v/>
      </s:c>
      <s:c r="U737" s="85" t="str">
        <s:f>IF(OR(B737="",G737=""),"",ROUND(MAX(0,MIN(100,(G737-IF(J737="",'04_Настройки'!$B$14,J737))/(100-IF(J737="",'04_Настройки'!$B$14,J737))*100)),1))</s:f>
        <s:v/>
      </s:c>
      <s:c r="V737" s="85" t="str">
        <s:f t="shared" si="6"/>
        <s:v/>
      </s:c>
      <s:c r="W737" s="88" t="str">
        <s:f t="shared" si="7"/>
        <s:v/>
      </s:c>
      <s:c r="X737" s="85" t="str">
        <s:f>IF(B737="","",IF(W737&lt;'04_Настройки'!$B$26,"",ROUND((IF(ISBLANK(T737),0,T737*'04_Настройки'!$B$16)+IF(ISBLANK(U737),0,U737*'04_Настройки'!$B$17)+IF(ISBLANK(V737),0,V737*'04_Настройки'!$B$18)+IF(ISBLANK(M737),0,M737/5*100*'04_Настройки'!$B$19)+IF(ISBLANK(N737),0,N737/5*100*'04_Настройки'!$B$20))/(IF(ISBLANK(T737),0,'04_Настройки'!$B$16)+IF(ISBLANK(U737),0,'04_Настройки'!$B$17)+IF(ISBLANK(V737),0,'04_Настройки'!$B$18)+IF(ISBLANK(M737),0,'04_Настройки'!$B$19)+IF(ISBLANK(N737),0,'04_Настройки'!$B$20)),1)))</s:f>
        <s:v/>
      </s:c>
      <s:c r="Y737" s="77" t="str">
        <s:f>IF(B737="","",IF(ISBLANK(X737),"Недостаточно данных",IF(X737&gt;='04_Настройки'!$B$24,"Высокий",IF(X737&gt;='04_Настройки'!$B$25,"Средний","Низкий"))))</s:f>
        <s:v/>
      </s:c>
      <s:c r="Z737" s="80">
        <s:f t="shared" si="8"/>
        <s:v>727</s:v>
      </s:c>
      <s:c r="AA737" s="93" t="str">
        <s:f>IF(B737="","",IF(S737&gt;1,"Проверить и объединить дубли",IF(W737&lt;'04_Настройки'!$B$26,"Дополнить исходные данные",IF(AND(M737&lt;&gt;"",M737&lt;=2),"Проверить соответствие запросу и бизнесу",IF(AND(G737&lt;&gt;"",G737&lt;=IF(J737="",'04_Настройки'!$B$14,J737)),"Удерживать позицию и обновлять контент",IF(Y737="Высокий",IF(O737="","Создать или назначить посадочную страницу","Оптимизировать страницу и усилить содержание"),IF(Y737="Средний","Включить в контент-план","Наблюдать или отложить")))))))</s:f>
        <s:v/>
      </s:c>
    </s:row>
    <s:row r="738" ht="22.5" customHeight="1">
      <s:c r="A738" s="70" t="str">
        <s:f t="shared" si="1"/>
        <s:v/>
      </s:c>
      <s:c r="B738" s="71"/>
      <s:c r="C738" s="71"/>
      <s:c r="D738" s="71"/>
      <s:c r="E738" s="95"/>
      <s:c r="F738" s="77" t="str">
        <s:f>IF(ISBLANK(E738),"",IF(E738&gt;='04_Настройки'!$B$11,"ВЧ",IF(E738&gt;='04_Настройки'!$B$12,"СЧ","НЧ")))</s:f>
      </s:c>
      <s:c r="G738" s="78"/>
      <s:c r="H738" s="78"/>
      <s:c r="I738" s="80" t="str">
        <s:f t="shared" si="2"/>
        <s:v/>
      </s:c>
      <s:c r="J738" s="78"/>
      <s:c r="K738" s="81"/>
      <s:c r="L738" s="78"/>
      <s:c r="M738" s="78"/>
      <s:c r="N738" s="78"/>
      <s:c r="O738" s="83"/>
      <s:c r="P738" s="84"/>
      <s:c r="Q738" s="84"/>
      <s:c r="R738" s="77" t="str">
        <s:f t="shared" si="3"/>
        <s:v/>
      </s:c>
      <s:c r="S738" s="85" t="str">
        <s:f t="shared" si="4"/>
        <s:v/>
      </s:c>
      <s:c r="T738" s="85" t="str">
        <s:f t="shared" si="5"/>
        <s:v/>
      </s:c>
      <s:c r="U738" s="85" t="str">
        <s:f>IF(OR(B738="",G738=""),"",ROUND(MAX(0,MIN(100,(G738-IF(J738="",'04_Настройки'!$B$14,J738))/(100-IF(J738="",'04_Настройки'!$B$14,J738))*100)),1))</s:f>
        <s:v/>
      </s:c>
      <s:c r="V738" s="85" t="str">
        <s:f t="shared" si="6"/>
        <s:v/>
      </s:c>
      <s:c r="W738" s="88" t="str">
        <s:f t="shared" si="7"/>
        <s:v/>
      </s:c>
      <s:c r="X738" s="85" t="str">
        <s:f>IF(B738="","",IF(W738&lt;'04_Настройки'!$B$26,"",ROUND((IF(ISBLANK(T738),0,T738*'04_Настройки'!$B$16)+IF(ISBLANK(U738),0,U738*'04_Настройки'!$B$17)+IF(ISBLANK(V738),0,V738*'04_Настройки'!$B$18)+IF(ISBLANK(M738),0,M738/5*100*'04_Настройки'!$B$19)+IF(ISBLANK(N738),0,N738/5*100*'04_Настройки'!$B$20))/(IF(ISBLANK(T738),0,'04_Настройки'!$B$16)+IF(ISBLANK(U738),0,'04_Настройки'!$B$17)+IF(ISBLANK(V738),0,'04_Настройки'!$B$18)+IF(ISBLANK(M738),0,'04_Настройки'!$B$19)+IF(ISBLANK(N738),0,'04_Настройки'!$B$20)),1)))</s:f>
        <s:v/>
      </s:c>
      <s:c r="Y738" s="77" t="str">
        <s:f>IF(B738="","",IF(ISBLANK(X738),"Недостаточно данных",IF(X738&gt;='04_Настройки'!$B$24,"Высокий",IF(X738&gt;='04_Настройки'!$B$25,"Средний","Низкий"))))</s:f>
        <s:v/>
      </s:c>
      <s:c r="Z738" s="80">
        <s:f t="shared" si="8"/>
        <s:v>728</s:v>
      </s:c>
      <s:c r="AA738" s="93" t="str">
        <s:f>IF(B738="","",IF(S738&gt;1,"Проверить и объединить дубли",IF(W738&lt;'04_Настройки'!$B$26,"Дополнить исходные данные",IF(AND(M738&lt;&gt;"",M738&lt;=2),"Проверить соответствие запросу и бизнесу",IF(AND(G738&lt;&gt;"",G738&lt;=IF(J738="",'04_Настройки'!$B$14,J738)),"Удерживать позицию и обновлять контент",IF(Y738="Высокий",IF(O738="","Создать или назначить посадочную страницу","Оптимизировать страницу и усилить содержание"),IF(Y738="Средний","Включить в контент-план","Наблюдать или отложить")))))))</s:f>
        <s:v/>
      </s:c>
    </s:row>
    <s:row r="739" ht="22.5" customHeight="1">
      <s:c r="A739" s="70" t="str">
        <s:f t="shared" si="1"/>
        <s:v/>
      </s:c>
      <s:c r="B739" s="71"/>
      <s:c r="C739" s="71"/>
      <s:c r="D739" s="71"/>
      <s:c r="E739" s="95"/>
      <s:c r="F739" s="77" t="str">
        <s:f>IF(ISBLANK(E739),"",IF(E739&gt;='04_Настройки'!$B$11,"ВЧ",IF(E739&gt;='04_Настройки'!$B$12,"СЧ","НЧ")))</s:f>
      </s:c>
      <s:c r="G739" s="78"/>
      <s:c r="H739" s="78"/>
      <s:c r="I739" s="80" t="str">
        <s:f t="shared" si="2"/>
        <s:v/>
      </s:c>
      <s:c r="J739" s="78"/>
      <s:c r="K739" s="81"/>
      <s:c r="L739" s="78"/>
      <s:c r="M739" s="78"/>
      <s:c r="N739" s="78"/>
      <s:c r="O739" s="83"/>
      <s:c r="P739" s="84"/>
      <s:c r="Q739" s="84"/>
      <s:c r="R739" s="77" t="str">
        <s:f t="shared" si="3"/>
        <s:v/>
      </s:c>
      <s:c r="S739" s="85" t="str">
        <s:f t="shared" si="4"/>
        <s:v/>
      </s:c>
      <s:c r="T739" s="85" t="str">
        <s:f t="shared" si="5"/>
        <s:v/>
      </s:c>
      <s:c r="U739" s="85" t="str">
        <s:f>IF(OR(B739="",G739=""),"",ROUND(MAX(0,MIN(100,(G739-IF(J739="",'04_Настройки'!$B$14,J739))/(100-IF(J739="",'04_Настройки'!$B$14,J739))*100)),1))</s:f>
        <s:v/>
      </s:c>
      <s:c r="V739" s="85" t="str">
        <s:f t="shared" si="6"/>
        <s:v/>
      </s:c>
      <s:c r="W739" s="88" t="str">
        <s:f t="shared" si="7"/>
        <s:v/>
      </s:c>
      <s:c r="X739" s="85" t="str">
        <s:f>IF(B739="","",IF(W739&lt;'04_Настройки'!$B$26,"",ROUND((IF(ISBLANK(T739),0,T739*'04_Настройки'!$B$16)+IF(ISBLANK(U739),0,U739*'04_Настройки'!$B$17)+IF(ISBLANK(V739),0,V739*'04_Настройки'!$B$18)+IF(ISBLANK(M739),0,M739/5*100*'04_Настройки'!$B$19)+IF(ISBLANK(N739),0,N739/5*100*'04_Настройки'!$B$20))/(IF(ISBLANK(T739),0,'04_Настройки'!$B$16)+IF(ISBLANK(U739),0,'04_Настройки'!$B$17)+IF(ISBLANK(V739),0,'04_Настройки'!$B$18)+IF(ISBLANK(M739),0,'04_Настройки'!$B$19)+IF(ISBLANK(N739),0,'04_Настройки'!$B$20)),1)))</s:f>
        <s:v/>
      </s:c>
      <s:c r="Y739" s="77" t="str">
        <s:f>IF(B739="","",IF(ISBLANK(X739),"Недостаточно данных",IF(X739&gt;='04_Настройки'!$B$24,"Высокий",IF(X739&gt;='04_Настройки'!$B$25,"Средний","Низкий"))))</s:f>
        <s:v/>
      </s:c>
      <s:c r="Z739" s="80">
        <s:f t="shared" si="8"/>
        <s:v>729</s:v>
      </s:c>
      <s:c r="AA739" s="93" t="str">
        <s:f>IF(B739="","",IF(S739&gt;1,"Проверить и объединить дубли",IF(W739&lt;'04_Настройки'!$B$26,"Дополнить исходные данные",IF(AND(M739&lt;&gt;"",M739&lt;=2),"Проверить соответствие запросу и бизнесу",IF(AND(G739&lt;&gt;"",G739&lt;=IF(J739="",'04_Настройки'!$B$14,J739)),"Удерживать позицию и обновлять контент",IF(Y739="Высокий",IF(O739="","Создать или назначить посадочную страницу","Оптимизировать страницу и усилить содержание"),IF(Y739="Средний","Включить в контент-план","Наблюдать или отложить")))))))</s:f>
        <s:v/>
      </s:c>
    </s:row>
    <s:row r="740" ht="22.5" customHeight="1">
      <s:c r="A740" s="70" t="str">
        <s:f t="shared" si="1"/>
        <s:v/>
      </s:c>
      <s:c r="B740" s="71"/>
      <s:c r="C740" s="71"/>
      <s:c r="D740" s="71"/>
      <s:c r="E740" s="95"/>
      <s:c r="F740" s="77" t="str">
        <s:f>IF(ISBLANK(E740),"",IF(E740&gt;='04_Настройки'!$B$11,"ВЧ",IF(E740&gt;='04_Настройки'!$B$12,"СЧ","НЧ")))</s:f>
      </s:c>
      <s:c r="G740" s="78"/>
      <s:c r="H740" s="78"/>
      <s:c r="I740" s="80" t="str">
        <s:f t="shared" si="2"/>
        <s:v/>
      </s:c>
      <s:c r="J740" s="78"/>
      <s:c r="K740" s="81"/>
      <s:c r="L740" s="78"/>
      <s:c r="M740" s="78"/>
      <s:c r="N740" s="78"/>
      <s:c r="O740" s="83"/>
      <s:c r="P740" s="84"/>
      <s:c r="Q740" s="84"/>
      <s:c r="R740" s="77" t="str">
        <s:f t="shared" si="3"/>
        <s:v/>
      </s:c>
      <s:c r="S740" s="85" t="str">
        <s:f t="shared" si="4"/>
        <s:v/>
      </s:c>
      <s:c r="T740" s="85" t="str">
        <s:f t="shared" si="5"/>
        <s:v/>
      </s:c>
      <s:c r="U740" s="85" t="str">
        <s:f>IF(OR(B740="",G740=""),"",ROUND(MAX(0,MIN(100,(G740-IF(J740="",'04_Настройки'!$B$14,J740))/(100-IF(J740="",'04_Настройки'!$B$14,J740))*100)),1))</s:f>
        <s:v/>
      </s:c>
      <s:c r="V740" s="85" t="str">
        <s:f t="shared" si="6"/>
        <s:v/>
      </s:c>
      <s:c r="W740" s="88" t="str">
        <s:f t="shared" si="7"/>
        <s:v/>
      </s:c>
      <s:c r="X740" s="85" t="str">
        <s:f>IF(B740="","",IF(W740&lt;'04_Настройки'!$B$26,"",ROUND((IF(ISBLANK(T740),0,T740*'04_Настройки'!$B$16)+IF(ISBLANK(U740),0,U740*'04_Настройки'!$B$17)+IF(ISBLANK(V740),0,V740*'04_Настройки'!$B$18)+IF(ISBLANK(M740),0,M740/5*100*'04_Настройки'!$B$19)+IF(ISBLANK(N740),0,N740/5*100*'04_Настройки'!$B$20))/(IF(ISBLANK(T740),0,'04_Настройки'!$B$16)+IF(ISBLANK(U740),0,'04_Настройки'!$B$17)+IF(ISBLANK(V740),0,'04_Настройки'!$B$18)+IF(ISBLANK(M740),0,'04_Настройки'!$B$19)+IF(ISBLANK(N740),0,'04_Настройки'!$B$20)),1)))</s:f>
        <s:v/>
      </s:c>
      <s:c r="Y740" s="77" t="str">
        <s:f>IF(B740="","",IF(ISBLANK(X740),"Недостаточно данных",IF(X740&gt;='04_Настройки'!$B$24,"Высокий",IF(X740&gt;='04_Настройки'!$B$25,"Средний","Низкий"))))</s:f>
        <s:v/>
      </s:c>
      <s:c r="Z740" s="80">
        <s:f t="shared" si="8"/>
        <s:v>730</s:v>
      </s:c>
      <s:c r="AA740" s="93" t="str">
        <s:f>IF(B740="","",IF(S740&gt;1,"Проверить и объединить дубли",IF(W740&lt;'04_Настройки'!$B$26,"Дополнить исходные данные",IF(AND(M740&lt;&gt;"",M740&lt;=2),"Проверить соответствие запросу и бизнесу",IF(AND(G740&lt;&gt;"",G740&lt;=IF(J740="",'04_Настройки'!$B$14,J740)),"Удерживать позицию и обновлять контент",IF(Y740="Высокий",IF(O740="","Создать или назначить посадочную страницу","Оптимизировать страницу и усилить содержание"),IF(Y740="Средний","Включить в контент-план","Наблюдать или отложить")))))))</s:f>
        <s:v/>
      </s:c>
    </s:row>
    <s:row r="741" ht="22.5" customHeight="1">
      <s:c r="A741" s="70" t="str">
        <s:f t="shared" si="1"/>
        <s:v/>
      </s:c>
      <s:c r="B741" s="71"/>
      <s:c r="C741" s="71"/>
      <s:c r="D741" s="71"/>
      <s:c r="E741" s="95"/>
      <s:c r="F741" s="77" t="str">
        <s:f>IF(ISBLANK(E741),"",IF(E741&gt;='04_Настройки'!$B$11,"ВЧ",IF(E741&gt;='04_Настройки'!$B$12,"СЧ","НЧ")))</s:f>
      </s:c>
      <s:c r="G741" s="78"/>
      <s:c r="H741" s="78"/>
      <s:c r="I741" s="80" t="str">
        <s:f t="shared" si="2"/>
        <s:v/>
      </s:c>
      <s:c r="J741" s="78"/>
      <s:c r="K741" s="81"/>
      <s:c r="L741" s="78"/>
      <s:c r="M741" s="78"/>
      <s:c r="N741" s="78"/>
      <s:c r="O741" s="83"/>
      <s:c r="P741" s="84"/>
      <s:c r="Q741" s="84"/>
      <s:c r="R741" s="77" t="str">
        <s:f t="shared" si="3"/>
        <s:v/>
      </s:c>
      <s:c r="S741" s="85" t="str">
        <s:f t="shared" si="4"/>
        <s:v/>
      </s:c>
      <s:c r="T741" s="85" t="str">
        <s:f t="shared" si="5"/>
        <s:v/>
      </s:c>
      <s:c r="U741" s="85" t="str">
        <s:f>IF(OR(B741="",G741=""),"",ROUND(MAX(0,MIN(100,(G741-IF(J741="",'04_Настройки'!$B$14,J741))/(100-IF(J741="",'04_Настройки'!$B$14,J741))*100)),1))</s:f>
        <s:v/>
      </s:c>
      <s:c r="V741" s="85" t="str">
        <s:f t="shared" si="6"/>
        <s:v/>
      </s:c>
      <s:c r="W741" s="88" t="str">
        <s:f t="shared" si="7"/>
        <s:v/>
      </s:c>
      <s:c r="X741" s="85" t="str">
        <s:f>IF(B741="","",IF(W741&lt;'04_Настройки'!$B$26,"",ROUND((IF(ISBLANK(T741),0,T741*'04_Настройки'!$B$16)+IF(ISBLANK(U741),0,U741*'04_Настройки'!$B$17)+IF(ISBLANK(V741),0,V741*'04_Настройки'!$B$18)+IF(ISBLANK(M741),0,M741/5*100*'04_Настройки'!$B$19)+IF(ISBLANK(N741),0,N741/5*100*'04_Настройки'!$B$20))/(IF(ISBLANK(T741),0,'04_Настройки'!$B$16)+IF(ISBLANK(U741),0,'04_Настройки'!$B$17)+IF(ISBLANK(V741),0,'04_Настройки'!$B$18)+IF(ISBLANK(M741),0,'04_Настройки'!$B$19)+IF(ISBLANK(N741),0,'04_Настройки'!$B$20)),1)))</s:f>
        <s:v/>
      </s:c>
      <s:c r="Y741" s="77" t="str">
        <s:f>IF(B741="","",IF(ISBLANK(X741),"Недостаточно данных",IF(X741&gt;='04_Настройки'!$B$24,"Высокий",IF(X741&gt;='04_Настройки'!$B$25,"Средний","Низкий"))))</s:f>
        <s:v/>
      </s:c>
      <s:c r="Z741" s="80">
        <s:f t="shared" si="8"/>
        <s:v>731</s:v>
      </s:c>
      <s:c r="AA741" s="93" t="str">
        <s:f>IF(B741="","",IF(S741&gt;1,"Проверить и объединить дубли",IF(W741&lt;'04_Настройки'!$B$26,"Дополнить исходные данные",IF(AND(M741&lt;&gt;"",M741&lt;=2),"Проверить соответствие запросу и бизнесу",IF(AND(G741&lt;&gt;"",G741&lt;=IF(J741="",'04_Настройки'!$B$14,J741)),"Удерживать позицию и обновлять контент",IF(Y741="Высокий",IF(O741="","Создать или назначить посадочную страницу","Оптимизировать страницу и усилить содержание"),IF(Y741="Средний","Включить в контент-план","Наблюдать или отложить")))))))</s:f>
        <s:v/>
      </s:c>
    </s:row>
    <s:row r="742" ht="22.5" customHeight="1">
      <s:c r="A742" s="70" t="str">
        <s:f t="shared" si="1"/>
        <s:v/>
      </s:c>
      <s:c r="B742" s="71"/>
      <s:c r="C742" s="71"/>
      <s:c r="D742" s="71"/>
      <s:c r="E742" s="95"/>
      <s:c r="F742" s="77" t="str">
        <s:f>IF(ISBLANK(E742),"",IF(E742&gt;='04_Настройки'!$B$11,"ВЧ",IF(E742&gt;='04_Настройки'!$B$12,"СЧ","НЧ")))</s:f>
      </s:c>
      <s:c r="G742" s="78"/>
      <s:c r="H742" s="78"/>
      <s:c r="I742" s="80" t="str">
        <s:f t="shared" si="2"/>
        <s:v/>
      </s:c>
      <s:c r="J742" s="78"/>
      <s:c r="K742" s="81"/>
      <s:c r="L742" s="78"/>
      <s:c r="M742" s="78"/>
      <s:c r="N742" s="78"/>
      <s:c r="O742" s="83"/>
      <s:c r="P742" s="84"/>
      <s:c r="Q742" s="84"/>
      <s:c r="R742" s="77" t="str">
        <s:f t="shared" si="3"/>
        <s:v/>
      </s:c>
      <s:c r="S742" s="85" t="str">
        <s:f t="shared" si="4"/>
        <s:v/>
      </s:c>
      <s:c r="T742" s="85" t="str">
        <s:f t="shared" si="5"/>
        <s:v/>
      </s:c>
      <s:c r="U742" s="85" t="str">
        <s:f>IF(OR(B742="",G742=""),"",ROUND(MAX(0,MIN(100,(G742-IF(J742="",'04_Настройки'!$B$14,J742))/(100-IF(J742="",'04_Настройки'!$B$14,J742))*100)),1))</s:f>
        <s:v/>
      </s:c>
      <s:c r="V742" s="85" t="str">
        <s:f t="shared" si="6"/>
        <s:v/>
      </s:c>
      <s:c r="W742" s="88" t="str">
        <s:f t="shared" si="7"/>
        <s:v/>
      </s:c>
      <s:c r="X742" s="85" t="str">
        <s:f>IF(B742="","",IF(W742&lt;'04_Настройки'!$B$26,"",ROUND((IF(ISBLANK(T742),0,T742*'04_Настройки'!$B$16)+IF(ISBLANK(U742),0,U742*'04_Настройки'!$B$17)+IF(ISBLANK(V742),0,V742*'04_Настройки'!$B$18)+IF(ISBLANK(M742),0,M742/5*100*'04_Настройки'!$B$19)+IF(ISBLANK(N742),0,N742/5*100*'04_Настройки'!$B$20))/(IF(ISBLANK(T742),0,'04_Настройки'!$B$16)+IF(ISBLANK(U742),0,'04_Настройки'!$B$17)+IF(ISBLANK(V742),0,'04_Настройки'!$B$18)+IF(ISBLANK(M742),0,'04_Настройки'!$B$19)+IF(ISBLANK(N742),0,'04_Настройки'!$B$20)),1)))</s:f>
        <s:v/>
      </s:c>
      <s:c r="Y742" s="77" t="str">
        <s:f>IF(B742="","",IF(ISBLANK(X742),"Недостаточно данных",IF(X742&gt;='04_Настройки'!$B$24,"Высокий",IF(X742&gt;='04_Настройки'!$B$25,"Средний","Низкий"))))</s:f>
        <s:v/>
      </s:c>
      <s:c r="Z742" s="80">
        <s:f t="shared" si="8"/>
        <s:v>732</s:v>
      </s:c>
      <s:c r="AA742" s="93" t="str">
        <s:f>IF(B742="","",IF(S742&gt;1,"Проверить и объединить дубли",IF(W742&lt;'04_Настройки'!$B$26,"Дополнить исходные данные",IF(AND(M742&lt;&gt;"",M742&lt;=2),"Проверить соответствие запросу и бизнесу",IF(AND(G742&lt;&gt;"",G742&lt;=IF(J742="",'04_Настройки'!$B$14,J742)),"Удерживать позицию и обновлять контент",IF(Y742="Высокий",IF(O742="","Создать или назначить посадочную страницу","Оптимизировать страницу и усилить содержание"),IF(Y742="Средний","Включить в контент-план","Наблюдать или отложить")))))))</s:f>
        <s:v/>
      </s:c>
    </s:row>
    <s:row r="743" ht="22.5" customHeight="1">
      <s:c r="A743" s="70" t="str">
        <s:f t="shared" si="1"/>
        <s:v/>
      </s:c>
      <s:c r="B743" s="71"/>
      <s:c r="C743" s="71"/>
      <s:c r="D743" s="71"/>
      <s:c r="E743" s="95"/>
      <s:c r="F743" s="77" t="str">
        <s:f>IF(ISBLANK(E743),"",IF(E743&gt;='04_Настройки'!$B$11,"ВЧ",IF(E743&gt;='04_Настройки'!$B$12,"СЧ","НЧ")))</s:f>
      </s:c>
      <s:c r="G743" s="78"/>
      <s:c r="H743" s="78"/>
      <s:c r="I743" s="80" t="str">
        <s:f t="shared" si="2"/>
        <s:v/>
      </s:c>
      <s:c r="J743" s="78"/>
      <s:c r="K743" s="81"/>
      <s:c r="L743" s="78"/>
      <s:c r="M743" s="78"/>
      <s:c r="N743" s="78"/>
      <s:c r="O743" s="83"/>
      <s:c r="P743" s="84"/>
      <s:c r="Q743" s="84"/>
      <s:c r="R743" s="77" t="str">
        <s:f t="shared" si="3"/>
        <s:v/>
      </s:c>
      <s:c r="S743" s="85" t="str">
        <s:f t="shared" si="4"/>
        <s:v/>
      </s:c>
      <s:c r="T743" s="85" t="str">
        <s:f t="shared" si="5"/>
        <s:v/>
      </s:c>
      <s:c r="U743" s="85" t="str">
        <s:f>IF(OR(B743="",G743=""),"",ROUND(MAX(0,MIN(100,(G743-IF(J743="",'04_Настройки'!$B$14,J743))/(100-IF(J743="",'04_Настройки'!$B$14,J743))*100)),1))</s:f>
        <s:v/>
      </s:c>
      <s:c r="V743" s="85" t="str">
        <s:f t="shared" si="6"/>
        <s:v/>
      </s:c>
      <s:c r="W743" s="88" t="str">
        <s:f t="shared" si="7"/>
        <s:v/>
      </s:c>
      <s:c r="X743" s="85" t="str">
        <s:f>IF(B743="","",IF(W743&lt;'04_Настройки'!$B$26,"",ROUND((IF(ISBLANK(T743),0,T743*'04_Настройки'!$B$16)+IF(ISBLANK(U743),0,U743*'04_Настройки'!$B$17)+IF(ISBLANK(V743),0,V743*'04_Настройки'!$B$18)+IF(ISBLANK(M743),0,M743/5*100*'04_Настройки'!$B$19)+IF(ISBLANK(N743),0,N743/5*100*'04_Настройки'!$B$20))/(IF(ISBLANK(T743),0,'04_Настройки'!$B$16)+IF(ISBLANK(U743),0,'04_Настройки'!$B$17)+IF(ISBLANK(V743),0,'04_Настройки'!$B$18)+IF(ISBLANK(M743),0,'04_Настройки'!$B$19)+IF(ISBLANK(N743),0,'04_Настройки'!$B$20)),1)))</s:f>
        <s:v/>
      </s:c>
      <s:c r="Y743" s="77" t="str">
        <s:f>IF(B743="","",IF(ISBLANK(X743),"Недостаточно данных",IF(X743&gt;='04_Настройки'!$B$24,"Высокий",IF(X743&gt;='04_Настройки'!$B$25,"Средний","Низкий"))))</s:f>
        <s:v/>
      </s:c>
      <s:c r="Z743" s="80">
        <s:f t="shared" si="8"/>
        <s:v>733</s:v>
      </s:c>
      <s:c r="AA743" s="93" t="str">
        <s:f>IF(B743="","",IF(S743&gt;1,"Проверить и объединить дубли",IF(W743&lt;'04_Настройки'!$B$26,"Дополнить исходные данные",IF(AND(M743&lt;&gt;"",M743&lt;=2),"Проверить соответствие запросу и бизнесу",IF(AND(G743&lt;&gt;"",G743&lt;=IF(J743="",'04_Настройки'!$B$14,J743)),"Удерживать позицию и обновлять контент",IF(Y743="Высокий",IF(O743="","Создать или назначить посадочную страницу","Оптимизировать страницу и усилить содержание"),IF(Y743="Средний","Включить в контент-план","Наблюдать или отложить")))))))</s:f>
        <s:v/>
      </s:c>
    </s:row>
    <s:row r="744" ht="22.5" customHeight="1">
      <s:c r="A744" s="70" t="str">
        <s:f t="shared" si="1"/>
        <s:v/>
      </s:c>
      <s:c r="B744" s="71"/>
      <s:c r="C744" s="71"/>
      <s:c r="D744" s="71"/>
      <s:c r="E744" s="95"/>
      <s:c r="F744" s="77" t="str">
        <s:f>IF(ISBLANK(E744),"",IF(E744&gt;='04_Настройки'!$B$11,"ВЧ",IF(E744&gt;='04_Настройки'!$B$12,"СЧ","НЧ")))</s:f>
      </s:c>
      <s:c r="G744" s="78"/>
      <s:c r="H744" s="78"/>
      <s:c r="I744" s="80" t="str">
        <s:f t="shared" si="2"/>
        <s:v/>
      </s:c>
      <s:c r="J744" s="78"/>
      <s:c r="K744" s="81"/>
      <s:c r="L744" s="78"/>
      <s:c r="M744" s="78"/>
      <s:c r="N744" s="78"/>
      <s:c r="O744" s="83"/>
      <s:c r="P744" s="84"/>
      <s:c r="Q744" s="84"/>
      <s:c r="R744" s="77" t="str">
        <s:f t="shared" si="3"/>
        <s:v/>
      </s:c>
      <s:c r="S744" s="85" t="str">
        <s:f t="shared" si="4"/>
        <s:v/>
      </s:c>
      <s:c r="T744" s="85" t="str">
        <s:f t="shared" si="5"/>
        <s:v/>
      </s:c>
      <s:c r="U744" s="85" t="str">
        <s:f>IF(OR(B744="",G744=""),"",ROUND(MAX(0,MIN(100,(G744-IF(J744="",'04_Настройки'!$B$14,J744))/(100-IF(J744="",'04_Настройки'!$B$14,J744))*100)),1))</s:f>
        <s:v/>
      </s:c>
      <s:c r="V744" s="85" t="str">
        <s:f t="shared" si="6"/>
        <s:v/>
      </s:c>
      <s:c r="W744" s="88" t="str">
        <s:f t="shared" si="7"/>
        <s:v/>
      </s:c>
      <s:c r="X744" s="85" t="str">
        <s:f>IF(B744="","",IF(W744&lt;'04_Настройки'!$B$26,"",ROUND((IF(ISBLANK(T744),0,T744*'04_Настройки'!$B$16)+IF(ISBLANK(U744),0,U744*'04_Настройки'!$B$17)+IF(ISBLANK(V744),0,V744*'04_Настройки'!$B$18)+IF(ISBLANK(M744),0,M744/5*100*'04_Настройки'!$B$19)+IF(ISBLANK(N744),0,N744/5*100*'04_Настройки'!$B$20))/(IF(ISBLANK(T744),0,'04_Настройки'!$B$16)+IF(ISBLANK(U744),0,'04_Настройки'!$B$17)+IF(ISBLANK(V744),0,'04_Настройки'!$B$18)+IF(ISBLANK(M744),0,'04_Настройки'!$B$19)+IF(ISBLANK(N744),0,'04_Настройки'!$B$20)),1)))</s:f>
        <s:v/>
      </s:c>
      <s:c r="Y744" s="77" t="str">
        <s:f>IF(B744="","",IF(ISBLANK(X744),"Недостаточно данных",IF(X744&gt;='04_Настройки'!$B$24,"Высокий",IF(X744&gt;='04_Настройки'!$B$25,"Средний","Низкий"))))</s:f>
        <s:v/>
      </s:c>
      <s:c r="Z744" s="80">
        <s:f t="shared" si="8"/>
        <s:v>734</s:v>
      </s:c>
      <s:c r="AA744" s="93" t="str">
        <s:f>IF(B744="","",IF(S744&gt;1,"Проверить и объединить дубли",IF(W744&lt;'04_Настройки'!$B$26,"Дополнить исходные данные",IF(AND(M744&lt;&gt;"",M744&lt;=2),"Проверить соответствие запросу и бизнесу",IF(AND(G744&lt;&gt;"",G744&lt;=IF(J744="",'04_Настройки'!$B$14,J744)),"Удерживать позицию и обновлять контент",IF(Y744="Высокий",IF(O744="","Создать или назначить посадочную страницу","Оптимизировать страницу и усилить содержание"),IF(Y744="Средний","Включить в контент-план","Наблюдать или отложить")))))))</s:f>
        <s:v/>
      </s:c>
    </s:row>
    <s:row r="745" ht="22.5" customHeight="1">
      <s:c r="A745" s="70" t="str">
        <s:f t="shared" si="1"/>
        <s:v/>
      </s:c>
      <s:c r="B745" s="71"/>
      <s:c r="C745" s="71"/>
      <s:c r="D745" s="71"/>
      <s:c r="E745" s="95"/>
      <s:c r="F745" s="77" t="str">
        <s:f>IF(ISBLANK(E745),"",IF(E745&gt;='04_Настройки'!$B$11,"ВЧ",IF(E745&gt;='04_Настройки'!$B$12,"СЧ","НЧ")))</s:f>
      </s:c>
      <s:c r="G745" s="78"/>
      <s:c r="H745" s="78"/>
      <s:c r="I745" s="80" t="str">
        <s:f t="shared" si="2"/>
        <s:v/>
      </s:c>
      <s:c r="J745" s="78"/>
      <s:c r="K745" s="81"/>
      <s:c r="L745" s="78"/>
      <s:c r="M745" s="78"/>
      <s:c r="N745" s="78"/>
      <s:c r="O745" s="83"/>
      <s:c r="P745" s="84"/>
      <s:c r="Q745" s="84"/>
      <s:c r="R745" s="77" t="str">
        <s:f t="shared" si="3"/>
        <s:v/>
      </s:c>
      <s:c r="S745" s="85" t="str">
        <s:f t="shared" si="4"/>
        <s:v/>
      </s:c>
      <s:c r="T745" s="85" t="str">
        <s:f t="shared" si="5"/>
        <s:v/>
      </s:c>
      <s:c r="U745" s="85" t="str">
        <s:f>IF(OR(B745="",G745=""),"",ROUND(MAX(0,MIN(100,(G745-IF(J745="",'04_Настройки'!$B$14,J745))/(100-IF(J745="",'04_Настройки'!$B$14,J745))*100)),1))</s:f>
        <s:v/>
      </s:c>
      <s:c r="V745" s="85" t="str">
        <s:f t="shared" si="6"/>
        <s:v/>
      </s:c>
      <s:c r="W745" s="88" t="str">
        <s:f t="shared" si="7"/>
        <s:v/>
      </s:c>
      <s:c r="X745" s="85" t="str">
        <s:f>IF(B745="","",IF(W745&lt;'04_Настройки'!$B$26,"",ROUND((IF(ISBLANK(T745),0,T745*'04_Настройки'!$B$16)+IF(ISBLANK(U745),0,U745*'04_Настройки'!$B$17)+IF(ISBLANK(V745),0,V745*'04_Настройки'!$B$18)+IF(ISBLANK(M745),0,M745/5*100*'04_Настройки'!$B$19)+IF(ISBLANK(N745),0,N745/5*100*'04_Настройки'!$B$20))/(IF(ISBLANK(T745),0,'04_Настройки'!$B$16)+IF(ISBLANK(U745),0,'04_Настройки'!$B$17)+IF(ISBLANK(V745),0,'04_Настройки'!$B$18)+IF(ISBLANK(M745),0,'04_Настройки'!$B$19)+IF(ISBLANK(N745),0,'04_Настройки'!$B$20)),1)))</s:f>
        <s:v/>
      </s:c>
      <s:c r="Y745" s="77" t="str">
        <s:f>IF(B745="","",IF(ISBLANK(X745),"Недостаточно данных",IF(X745&gt;='04_Настройки'!$B$24,"Высокий",IF(X745&gt;='04_Настройки'!$B$25,"Средний","Низкий"))))</s:f>
        <s:v/>
      </s:c>
      <s:c r="Z745" s="80">
        <s:f t="shared" si="8"/>
        <s:v>735</s:v>
      </s:c>
      <s:c r="AA745" s="93" t="str">
        <s:f>IF(B745="","",IF(S745&gt;1,"Проверить и объединить дубли",IF(W745&lt;'04_Настройки'!$B$26,"Дополнить исходные данные",IF(AND(M745&lt;&gt;"",M745&lt;=2),"Проверить соответствие запросу и бизнесу",IF(AND(G745&lt;&gt;"",G745&lt;=IF(J745="",'04_Настройки'!$B$14,J745)),"Удерживать позицию и обновлять контент",IF(Y745="Высокий",IF(O745="","Создать или назначить посадочную страницу","Оптимизировать страницу и усилить содержание"),IF(Y745="Средний","Включить в контент-план","Наблюдать или отложить")))))))</s:f>
        <s:v/>
      </s:c>
    </s:row>
    <s:row r="746" ht="22.5" customHeight="1">
      <s:c r="A746" s="70" t="str">
        <s:f t="shared" si="1"/>
        <s:v/>
      </s:c>
      <s:c r="B746" s="71"/>
      <s:c r="C746" s="71"/>
      <s:c r="D746" s="71"/>
      <s:c r="E746" s="95"/>
      <s:c r="F746" s="77" t="str">
        <s:f>IF(ISBLANK(E746),"",IF(E746&gt;='04_Настройки'!$B$11,"ВЧ",IF(E746&gt;='04_Настройки'!$B$12,"СЧ","НЧ")))</s:f>
      </s:c>
      <s:c r="G746" s="78"/>
      <s:c r="H746" s="78"/>
      <s:c r="I746" s="80" t="str">
        <s:f t="shared" si="2"/>
        <s:v/>
      </s:c>
      <s:c r="J746" s="78"/>
      <s:c r="K746" s="81"/>
      <s:c r="L746" s="78"/>
      <s:c r="M746" s="78"/>
      <s:c r="N746" s="78"/>
      <s:c r="O746" s="83"/>
      <s:c r="P746" s="84"/>
      <s:c r="Q746" s="84"/>
      <s:c r="R746" s="77" t="str">
        <s:f t="shared" si="3"/>
        <s:v/>
      </s:c>
      <s:c r="S746" s="85" t="str">
        <s:f t="shared" si="4"/>
        <s:v/>
      </s:c>
      <s:c r="T746" s="85" t="str">
        <s:f t="shared" si="5"/>
        <s:v/>
      </s:c>
      <s:c r="U746" s="85" t="str">
        <s:f>IF(OR(B746="",G746=""),"",ROUND(MAX(0,MIN(100,(G746-IF(J746="",'04_Настройки'!$B$14,J746))/(100-IF(J746="",'04_Настройки'!$B$14,J746))*100)),1))</s:f>
        <s:v/>
      </s:c>
      <s:c r="V746" s="85" t="str">
        <s:f t="shared" si="6"/>
        <s:v/>
      </s:c>
      <s:c r="W746" s="88" t="str">
        <s:f t="shared" si="7"/>
        <s:v/>
      </s:c>
      <s:c r="X746" s="85" t="str">
        <s:f>IF(B746="","",IF(W746&lt;'04_Настройки'!$B$26,"",ROUND((IF(ISBLANK(T746),0,T746*'04_Настройки'!$B$16)+IF(ISBLANK(U746),0,U746*'04_Настройки'!$B$17)+IF(ISBLANK(V746),0,V746*'04_Настройки'!$B$18)+IF(ISBLANK(M746),0,M746/5*100*'04_Настройки'!$B$19)+IF(ISBLANK(N746),0,N746/5*100*'04_Настройки'!$B$20))/(IF(ISBLANK(T746),0,'04_Настройки'!$B$16)+IF(ISBLANK(U746),0,'04_Настройки'!$B$17)+IF(ISBLANK(V746),0,'04_Настройки'!$B$18)+IF(ISBLANK(M746),0,'04_Настройки'!$B$19)+IF(ISBLANK(N746),0,'04_Настройки'!$B$20)),1)))</s:f>
        <s:v/>
      </s:c>
      <s:c r="Y746" s="77" t="str">
        <s:f>IF(B746="","",IF(ISBLANK(X746),"Недостаточно данных",IF(X746&gt;='04_Настройки'!$B$24,"Высокий",IF(X746&gt;='04_Настройки'!$B$25,"Средний","Низкий"))))</s:f>
        <s:v/>
      </s:c>
      <s:c r="Z746" s="80">
        <s:f t="shared" si="8"/>
        <s:v>736</s:v>
      </s:c>
      <s:c r="AA746" s="93" t="str">
        <s:f>IF(B746="","",IF(S746&gt;1,"Проверить и объединить дубли",IF(W746&lt;'04_Настройки'!$B$26,"Дополнить исходные данные",IF(AND(M746&lt;&gt;"",M746&lt;=2),"Проверить соответствие запросу и бизнесу",IF(AND(G746&lt;&gt;"",G746&lt;=IF(J746="",'04_Настройки'!$B$14,J746)),"Удерживать позицию и обновлять контент",IF(Y746="Высокий",IF(O746="","Создать или назначить посадочную страницу","Оптимизировать страницу и усилить содержание"),IF(Y746="Средний","Включить в контент-план","Наблюдать или отложить")))))))</s:f>
        <s:v/>
      </s:c>
    </s:row>
    <s:row r="747" ht="22.5" customHeight="1">
      <s:c r="A747" s="70" t="str">
        <s:f t="shared" si="1"/>
        <s:v/>
      </s:c>
      <s:c r="B747" s="71"/>
      <s:c r="C747" s="71"/>
      <s:c r="D747" s="71"/>
      <s:c r="E747" s="95"/>
      <s:c r="F747" s="77" t="str">
        <s:f>IF(ISBLANK(E747),"",IF(E747&gt;='04_Настройки'!$B$11,"ВЧ",IF(E747&gt;='04_Настройки'!$B$12,"СЧ","НЧ")))</s:f>
      </s:c>
      <s:c r="G747" s="78"/>
      <s:c r="H747" s="78"/>
      <s:c r="I747" s="80" t="str">
        <s:f t="shared" si="2"/>
        <s:v/>
      </s:c>
      <s:c r="J747" s="78"/>
      <s:c r="K747" s="81"/>
      <s:c r="L747" s="78"/>
      <s:c r="M747" s="78"/>
      <s:c r="N747" s="78"/>
      <s:c r="O747" s="83"/>
      <s:c r="P747" s="84"/>
      <s:c r="Q747" s="84"/>
      <s:c r="R747" s="77" t="str">
        <s:f t="shared" si="3"/>
        <s:v/>
      </s:c>
      <s:c r="S747" s="85" t="str">
        <s:f t="shared" si="4"/>
        <s:v/>
      </s:c>
      <s:c r="T747" s="85" t="str">
        <s:f t="shared" si="5"/>
        <s:v/>
      </s:c>
      <s:c r="U747" s="85" t="str">
        <s:f>IF(OR(B747="",G747=""),"",ROUND(MAX(0,MIN(100,(G747-IF(J747="",'04_Настройки'!$B$14,J747))/(100-IF(J747="",'04_Настройки'!$B$14,J747))*100)),1))</s:f>
        <s:v/>
      </s:c>
      <s:c r="V747" s="85" t="str">
        <s:f t="shared" si="6"/>
        <s:v/>
      </s:c>
      <s:c r="W747" s="88" t="str">
        <s:f t="shared" si="7"/>
        <s:v/>
      </s:c>
      <s:c r="X747" s="85" t="str">
        <s:f>IF(B747="","",IF(W747&lt;'04_Настройки'!$B$26,"",ROUND((IF(ISBLANK(T747),0,T747*'04_Настройки'!$B$16)+IF(ISBLANK(U747),0,U747*'04_Настройки'!$B$17)+IF(ISBLANK(V747),0,V747*'04_Настройки'!$B$18)+IF(ISBLANK(M747),0,M747/5*100*'04_Настройки'!$B$19)+IF(ISBLANK(N747),0,N747/5*100*'04_Настройки'!$B$20))/(IF(ISBLANK(T747),0,'04_Настройки'!$B$16)+IF(ISBLANK(U747),0,'04_Настройки'!$B$17)+IF(ISBLANK(V747),0,'04_Настройки'!$B$18)+IF(ISBLANK(M747),0,'04_Настройки'!$B$19)+IF(ISBLANK(N747),0,'04_Настройки'!$B$20)),1)))</s:f>
        <s:v/>
      </s:c>
      <s:c r="Y747" s="77" t="str">
        <s:f>IF(B747="","",IF(ISBLANK(X747),"Недостаточно данных",IF(X747&gt;='04_Настройки'!$B$24,"Высокий",IF(X747&gt;='04_Настройки'!$B$25,"Средний","Низкий"))))</s:f>
        <s:v/>
      </s:c>
      <s:c r="Z747" s="80">
        <s:f t="shared" si="8"/>
        <s:v>737</s:v>
      </s:c>
      <s:c r="AA747" s="93" t="str">
        <s:f>IF(B747="","",IF(S747&gt;1,"Проверить и объединить дубли",IF(W747&lt;'04_Настройки'!$B$26,"Дополнить исходные данные",IF(AND(M747&lt;&gt;"",M747&lt;=2),"Проверить соответствие запросу и бизнесу",IF(AND(G747&lt;&gt;"",G747&lt;=IF(J747="",'04_Настройки'!$B$14,J747)),"Удерживать позицию и обновлять контент",IF(Y747="Высокий",IF(O747="","Создать или назначить посадочную страницу","Оптимизировать страницу и усилить содержание"),IF(Y747="Средний","Включить в контент-план","Наблюдать или отложить")))))))</s:f>
        <s:v/>
      </s:c>
    </s:row>
    <s:row r="748" ht="22.5" customHeight="1">
      <s:c r="A748" s="70" t="str">
        <s:f t="shared" si="1"/>
        <s:v/>
      </s:c>
      <s:c r="B748" s="71"/>
      <s:c r="C748" s="71"/>
      <s:c r="D748" s="71"/>
      <s:c r="E748" s="95"/>
      <s:c r="F748" s="77" t="str">
        <s:f>IF(ISBLANK(E748),"",IF(E748&gt;='04_Настройки'!$B$11,"ВЧ",IF(E748&gt;='04_Настройки'!$B$12,"СЧ","НЧ")))</s:f>
      </s:c>
      <s:c r="G748" s="78"/>
      <s:c r="H748" s="78"/>
      <s:c r="I748" s="80" t="str">
        <s:f t="shared" si="2"/>
        <s:v/>
      </s:c>
      <s:c r="J748" s="78"/>
      <s:c r="K748" s="81"/>
      <s:c r="L748" s="78"/>
      <s:c r="M748" s="78"/>
      <s:c r="N748" s="78"/>
      <s:c r="O748" s="83"/>
      <s:c r="P748" s="84"/>
      <s:c r="Q748" s="84"/>
      <s:c r="R748" s="77" t="str">
        <s:f t="shared" si="3"/>
        <s:v/>
      </s:c>
      <s:c r="S748" s="85" t="str">
        <s:f t="shared" si="4"/>
        <s:v/>
      </s:c>
      <s:c r="T748" s="85" t="str">
        <s:f t="shared" si="5"/>
        <s:v/>
      </s:c>
      <s:c r="U748" s="85" t="str">
        <s:f>IF(OR(B748="",G748=""),"",ROUND(MAX(0,MIN(100,(G748-IF(J748="",'04_Настройки'!$B$14,J748))/(100-IF(J748="",'04_Настройки'!$B$14,J748))*100)),1))</s:f>
        <s:v/>
      </s:c>
      <s:c r="V748" s="85" t="str">
        <s:f t="shared" si="6"/>
        <s:v/>
      </s:c>
      <s:c r="W748" s="88" t="str">
        <s:f t="shared" si="7"/>
        <s:v/>
      </s:c>
      <s:c r="X748" s="85" t="str">
        <s:f>IF(B748="","",IF(W748&lt;'04_Настройки'!$B$26,"",ROUND((IF(ISBLANK(T748),0,T748*'04_Настройки'!$B$16)+IF(ISBLANK(U748),0,U748*'04_Настройки'!$B$17)+IF(ISBLANK(V748),0,V748*'04_Настройки'!$B$18)+IF(ISBLANK(M748),0,M748/5*100*'04_Настройки'!$B$19)+IF(ISBLANK(N748),0,N748/5*100*'04_Настройки'!$B$20))/(IF(ISBLANK(T748),0,'04_Настройки'!$B$16)+IF(ISBLANK(U748),0,'04_Настройки'!$B$17)+IF(ISBLANK(V748),0,'04_Настройки'!$B$18)+IF(ISBLANK(M748),0,'04_Настройки'!$B$19)+IF(ISBLANK(N748),0,'04_Настройки'!$B$20)),1)))</s:f>
        <s:v/>
      </s:c>
      <s:c r="Y748" s="77" t="str">
        <s:f>IF(B748="","",IF(ISBLANK(X748),"Недостаточно данных",IF(X748&gt;='04_Настройки'!$B$24,"Высокий",IF(X748&gt;='04_Настройки'!$B$25,"Средний","Низкий"))))</s:f>
        <s:v/>
      </s:c>
      <s:c r="Z748" s="80">
        <s:f t="shared" si="8"/>
        <s:v>738</s:v>
      </s:c>
      <s:c r="AA748" s="93" t="str">
        <s:f>IF(B748="","",IF(S748&gt;1,"Проверить и объединить дубли",IF(W748&lt;'04_Настройки'!$B$26,"Дополнить исходные данные",IF(AND(M748&lt;&gt;"",M748&lt;=2),"Проверить соответствие запросу и бизнесу",IF(AND(G748&lt;&gt;"",G748&lt;=IF(J748="",'04_Настройки'!$B$14,J748)),"Удерживать позицию и обновлять контент",IF(Y748="Высокий",IF(O748="","Создать или назначить посадочную страницу","Оптимизировать страницу и усилить содержание"),IF(Y748="Средний","Включить в контент-план","Наблюдать или отложить")))))))</s:f>
        <s:v/>
      </s:c>
    </s:row>
    <s:row r="749" ht="22.5" customHeight="1">
      <s:c r="A749" s="70" t="str">
        <s:f t="shared" si="1"/>
        <s:v/>
      </s:c>
      <s:c r="B749" s="71"/>
      <s:c r="C749" s="71"/>
      <s:c r="D749" s="71"/>
      <s:c r="E749" s="95"/>
      <s:c r="F749" s="77" t="str">
        <s:f>IF(ISBLANK(E749),"",IF(E749&gt;='04_Настройки'!$B$11,"ВЧ",IF(E749&gt;='04_Настройки'!$B$12,"СЧ","НЧ")))</s:f>
      </s:c>
      <s:c r="G749" s="78"/>
      <s:c r="H749" s="78"/>
      <s:c r="I749" s="80" t="str">
        <s:f t="shared" si="2"/>
        <s:v/>
      </s:c>
      <s:c r="J749" s="78"/>
      <s:c r="K749" s="81"/>
      <s:c r="L749" s="78"/>
      <s:c r="M749" s="78"/>
      <s:c r="N749" s="78"/>
      <s:c r="O749" s="83"/>
      <s:c r="P749" s="84"/>
      <s:c r="Q749" s="84"/>
      <s:c r="R749" s="77" t="str">
        <s:f t="shared" si="3"/>
        <s:v/>
      </s:c>
      <s:c r="S749" s="85" t="str">
        <s:f t="shared" si="4"/>
        <s:v/>
      </s:c>
      <s:c r="T749" s="85" t="str">
        <s:f t="shared" si="5"/>
        <s:v/>
      </s:c>
      <s:c r="U749" s="85" t="str">
        <s:f>IF(OR(B749="",G749=""),"",ROUND(MAX(0,MIN(100,(G749-IF(J749="",'04_Настройки'!$B$14,J749))/(100-IF(J749="",'04_Настройки'!$B$14,J749))*100)),1))</s:f>
        <s:v/>
      </s:c>
      <s:c r="V749" s="85" t="str">
        <s:f t="shared" si="6"/>
        <s:v/>
      </s:c>
      <s:c r="W749" s="88" t="str">
        <s:f t="shared" si="7"/>
        <s:v/>
      </s:c>
      <s:c r="X749" s="85" t="str">
        <s:f>IF(B749="","",IF(W749&lt;'04_Настройки'!$B$26,"",ROUND((IF(ISBLANK(T749),0,T749*'04_Настройки'!$B$16)+IF(ISBLANK(U749),0,U749*'04_Настройки'!$B$17)+IF(ISBLANK(V749),0,V749*'04_Настройки'!$B$18)+IF(ISBLANK(M749),0,M749/5*100*'04_Настройки'!$B$19)+IF(ISBLANK(N749),0,N749/5*100*'04_Настройки'!$B$20))/(IF(ISBLANK(T749),0,'04_Настройки'!$B$16)+IF(ISBLANK(U749),0,'04_Настройки'!$B$17)+IF(ISBLANK(V749),0,'04_Настройки'!$B$18)+IF(ISBLANK(M749),0,'04_Настройки'!$B$19)+IF(ISBLANK(N749),0,'04_Настройки'!$B$20)),1)))</s:f>
        <s:v/>
      </s:c>
      <s:c r="Y749" s="77" t="str">
        <s:f>IF(B749="","",IF(ISBLANK(X749),"Недостаточно данных",IF(X749&gt;='04_Настройки'!$B$24,"Высокий",IF(X749&gt;='04_Настройки'!$B$25,"Средний","Низкий"))))</s:f>
        <s:v/>
      </s:c>
      <s:c r="Z749" s="80">
        <s:f t="shared" si="8"/>
        <s:v>739</s:v>
      </s:c>
      <s:c r="AA749" s="93" t="str">
        <s:f>IF(B749="","",IF(S749&gt;1,"Проверить и объединить дубли",IF(W749&lt;'04_Настройки'!$B$26,"Дополнить исходные данные",IF(AND(M749&lt;&gt;"",M749&lt;=2),"Проверить соответствие запросу и бизнесу",IF(AND(G749&lt;&gt;"",G749&lt;=IF(J749="",'04_Настройки'!$B$14,J749)),"Удерживать позицию и обновлять контент",IF(Y749="Высокий",IF(O749="","Создать или назначить посадочную страницу","Оптимизировать страницу и усилить содержание"),IF(Y749="Средний","Включить в контент-план","Наблюдать или отложить")))))))</s:f>
        <s:v/>
      </s:c>
    </s:row>
    <s:row r="750" ht="22.5" customHeight="1">
      <s:c r="A750" s="70" t="str">
        <s:f t="shared" si="1"/>
        <s:v/>
      </s:c>
      <s:c r="B750" s="71"/>
      <s:c r="C750" s="71"/>
      <s:c r="D750" s="71"/>
      <s:c r="E750" s="95"/>
      <s:c r="F750" s="77" t="str">
        <s:f>IF(ISBLANK(E750),"",IF(E750&gt;='04_Настройки'!$B$11,"ВЧ",IF(E750&gt;='04_Настройки'!$B$12,"СЧ","НЧ")))</s:f>
      </s:c>
      <s:c r="G750" s="78"/>
      <s:c r="H750" s="78"/>
      <s:c r="I750" s="80" t="str">
        <s:f t="shared" si="2"/>
        <s:v/>
      </s:c>
      <s:c r="J750" s="78"/>
      <s:c r="K750" s="81"/>
      <s:c r="L750" s="78"/>
      <s:c r="M750" s="78"/>
      <s:c r="N750" s="78"/>
      <s:c r="O750" s="83"/>
      <s:c r="P750" s="84"/>
      <s:c r="Q750" s="84"/>
      <s:c r="R750" s="77" t="str">
        <s:f t="shared" si="3"/>
        <s:v/>
      </s:c>
      <s:c r="S750" s="85" t="str">
        <s:f t="shared" si="4"/>
        <s:v/>
      </s:c>
      <s:c r="T750" s="85" t="str">
        <s:f t="shared" si="5"/>
        <s:v/>
      </s:c>
      <s:c r="U750" s="85" t="str">
        <s:f>IF(OR(B750="",G750=""),"",ROUND(MAX(0,MIN(100,(G750-IF(J750="",'04_Настройки'!$B$14,J750))/(100-IF(J750="",'04_Настройки'!$B$14,J750))*100)),1))</s:f>
        <s:v/>
      </s:c>
      <s:c r="V750" s="85" t="str">
        <s:f t="shared" si="6"/>
        <s:v/>
      </s:c>
      <s:c r="W750" s="88" t="str">
        <s:f t="shared" si="7"/>
        <s:v/>
      </s:c>
      <s:c r="X750" s="85" t="str">
        <s:f>IF(B750="","",IF(W750&lt;'04_Настройки'!$B$26,"",ROUND((IF(ISBLANK(T750),0,T750*'04_Настройки'!$B$16)+IF(ISBLANK(U750),0,U750*'04_Настройки'!$B$17)+IF(ISBLANK(V750),0,V750*'04_Настройки'!$B$18)+IF(ISBLANK(M750),0,M750/5*100*'04_Настройки'!$B$19)+IF(ISBLANK(N750),0,N750/5*100*'04_Настройки'!$B$20))/(IF(ISBLANK(T750),0,'04_Настройки'!$B$16)+IF(ISBLANK(U750),0,'04_Настройки'!$B$17)+IF(ISBLANK(V750),0,'04_Настройки'!$B$18)+IF(ISBLANK(M750),0,'04_Настройки'!$B$19)+IF(ISBLANK(N750),0,'04_Настройки'!$B$20)),1)))</s:f>
        <s:v/>
      </s:c>
      <s:c r="Y750" s="77" t="str">
        <s:f>IF(B750="","",IF(ISBLANK(X750),"Недостаточно данных",IF(X750&gt;='04_Настройки'!$B$24,"Высокий",IF(X750&gt;='04_Настройки'!$B$25,"Средний","Низкий"))))</s:f>
        <s:v/>
      </s:c>
      <s:c r="Z750" s="80">
        <s:f t="shared" si="8"/>
        <s:v>740</s:v>
      </s:c>
      <s:c r="AA750" s="93" t="str">
        <s:f>IF(B750="","",IF(S750&gt;1,"Проверить и объединить дубли",IF(W750&lt;'04_Настройки'!$B$26,"Дополнить исходные данные",IF(AND(M750&lt;&gt;"",M750&lt;=2),"Проверить соответствие запросу и бизнесу",IF(AND(G750&lt;&gt;"",G750&lt;=IF(J750="",'04_Настройки'!$B$14,J750)),"Удерживать позицию и обновлять контент",IF(Y750="Высокий",IF(O750="","Создать или назначить посадочную страницу","Оптимизировать страницу и усилить содержание"),IF(Y750="Средний","Включить в контент-план","Наблюдать или отложить")))))))</s:f>
        <s:v/>
      </s:c>
    </s:row>
    <s:row r="751" ht="22.5" customHeight="1">
      <s:c r="A751" s="70" t="str">
        <s:f t="shared" si="1"/>
        <s:v/>
      </s:c>
      <s:c r="B751" s="71"/>
      <s:c r="C751" s="71"/>
      <s:c r="D751" s="71"/>
      <s:c r="E751" s="95"/>
      <s:c r="F751" s="77" t="str">
        <s:f>IF(ISBLANK(E751),"",IF(E751&gt;='04_Настройки'!$B$11,"ВЧ",IF(E751&gt;='04_Настройки'!$B$12,"СЧ","НЧ")))</s:f>
      </s:c>
      <s:c r="G751" s="78"/>
      <s:c r="H751" s="78"/>
      <s:c r="I751" s="80" t="str">
        <s:f t="shared" si="2"/>
        <s:v/>
      </s:c>
      <s:c r="J751" s="78"/>
      <s:c r="K751" s="81"/>
      <s:c r="L751" s="78"/>
      <s:c r="M751" s="78"/>
      <s:c r="N751" s="78"/>
      <s:c r="O751" s="83"/>
      <s:c r="P751" s="84"/>
      <s:c r="Q751" s="84"/>
      <s:c r="R751" s="77" t="str">
        <s:f t="shared" si="3"/>
        <s:v/>
      </s:c>
      <s:c r="S751" s="85" t="str">
        <s:f t="shared" si="4"/>
        <s:v/>
      </s:c>
      <s:c r="T751" s="85" t="str">
        <s:f t="shared" si="5"/>
        <s:v/>
      </s:c>
      <s:c r="U751" s="85" t="str">
        <s:f>IF(OR(B751="",G751=""),"",ROUND(MAX(0,MIN(100,(G751-IF(J751="",'04_Настройки'!$B$14,J751))/(100-IF(J751="",'04_Настройки'!$B$14,J751))*100)),1))</s:f>
        <s:v/>
      </s:c>
      <s:c r="V751" s="85" t="str">
        <s:f t="shared" si="6"/>
        <s:v/>
      </s:c>
      <s:c r="W751" s="88" t="str">
        <s:f t="shared" si="7"/>
        <s:v/>
      </s:c>
      <s:c r="X751" s="85" t="str">
        <s:f>IF(B751="","",IF(W751&lt;'04_Настройки'!$B$26,"",ROUND((IF(ISBLANK(T751),0,T751*'04_Настройки'!$B$16)+IF(ISBLANK(U751),0,U751*'04_Настройки'!$B$17)+IF(ISBLANK(V751),0,V751*'04_Настройки'!$B$18)+IF(ISBLANK(M751),0,M751/5*100*'04_Настройки'!$B$19)+IF(ISBLANK(N751),0,N751/5*100*'04_Настройки'!$B$20))/(IF(ISBLANK(T751),0,'04_Настройки'!$B$16)+IF(ISBLANK(U751),0,'04_Настройки'!$B$17)+IF(ISBLANK(V751),0,'04_Настройки'!$B$18)+IF(ISBLANK(M751),0,'04_Настройки'!$B$19)+IF(ISBLANK(N751),0,'04_Настройки'!$B$20)),1)))</s:f>
        <s:v/>
      </s:c>
      <s:c r="Y751" s="77" t="str">
        <s:f>IF(B751="","",IF(ISBLANK(X751),"Недостаточно данных",IF(X751&gt;='04_Настройки'!$B$24,"Высокий",IF(X751&gt;='04_Настройки'!$B$25,"Средний","Низкий"))))</s:f>
        <s:v/>
      </s:c>
      <s:c r="Z751" s="80">
        <s:f t="shared" si="8"/>
        <s:v>741</s:v>
      </s:c>
      <s:c r="AA751" s="93" t="str">
        <s:f>IF(B751="","",IF(S751&gt;1,"Проверить и объединить дубли",IF(W751&lt;'04_Настройки'!$B$26,"Дополнить исходные данные",IF(AND(M751&lt;&gt;"",M751&lt;=2),"Проверить соответствие запросу и бизнесу",IF(AND(G751&lt;&gt;"",G751&lt;=IF(J751="",'04_Настройки'!$B$14,J751)),"Удерживать позицию и обновлять контент",IF(Y751="Высокий",IF(O751="","Создать или назначить посадочную страницу","Оптимизировать страницу и усилить содержание"),IF(Y751="Средний","Включить в контент-план","Наблюдать или отложить")))))))</s:f>
        <s:v/>
      </s:c>
    </s:row>
    <s:row r="752" ht="22.5" customHeight="1">
      <s:c r="A752" s="70" t="str">
        <s:f t="shared" si="1"/>
        <s:v/>
      </s:c>
      <s:c r="B752" s="71"/>
      <s:c r="C752" s="71"/>
      <s:c r="D752" s="71"/>
      <s:c r="E752" s="95"/>
      <s:c r="F752" s="77" t="str">
        <s:f>IF(ISBLANK(E752),"",IF(E752&gt;='04_Настройки'!$B$11,"ВЧ",IF(E752&gt;='04_Настройки'!$B$12,"СЧ","НЧ")))</s:f>
      </s:c>
      <s:c r="G752" s="78"/>
      <s:c r="H752" s="78"/>
      <s:c r="I752" s="80" t="str">
        <s:f t="shared" si="2"/>
        <s:v/>
      </s:c>
      <s:c r="J752" s="78"/>
      <s:c r="K752" s="81"/>
      <s:c r="L752" s="78"/>
      <s:c r="M752" s="78"/>
      <s:c r="N752" s="78"/>
      <s:c r="O752" s="83"/>
      <s:c r="P752" s="84"/>
      <s:c r="Q752" s="84"/>
      <s:c r="R752" s="77" t="str">
        <s:f t="shared" si="3"/>
        <s:v/>
      </s:c>
      <s:c r="S752" s="85" t="str">
        <s:f t="shared" si="4"/>
        <s:v/>
      </s:c>
      <s:c r="T752" s="85" t="str">
        <s:f t="shared" si="5"/>
        <s:v/>
      </s:c>
      <s:c r="U752" s="85" t="str">
        <s:f>IF(OR(B752="",G752=""),"",ROUND(MAX(0,MIN(100,(G752-IF(J752="",'04_Настройки'!$B$14,J752))/(100-IF(J752="",'04_Настройки'!$B$14,J752))*100)),1))</s:f>
        <s:v/>
      </s:c>
      <s:c r="V752" s="85" t="str">
        <s:f t="shared" si="6"/>
        <s:v/>
      </s:c>
      <s:c r="W752" s="88" t="str">
        <s:f t="shared" si="7"/>
        <s:v/>
      </s:c>
      <s:c r="X752" s="85" t="str">
        <s:f>IF(B752="","",IF(W752&lt;'04_Настройки'!$B$26,"",ROUND((IF(ISBLANK(T752),0,T752*'04_Настройки'!$B$16)+IF(ISBLANK(U752),0,U752*'04_Настройки'!$B$17)+IF(ISBLANK(V752),0,V752*'04_Настройки'!$B$18)+IF(ISBLANK(M752),0,M752/5*100*'04_Настройки'!$B$19)+IF(ISBLANK(N752),0,N752/5*100*'04_Настройки'!$B$20))/(IF(ISBLANK(T752),0,'04_Настройки'!$B$16)+IF(ISBLANK(U752),0,'04_Настройки'!$B$17)+IF(ISBLANK(V752),0,'04_Настройки'!$B$18)+IF(ISBLANK(M752),0,'04_Настройки'!$B$19)+IF(ISBLANK(N752),0,'04_Настройки'!$B$20)),1)))</s:f>
        <s:v/>
      </s:c>
      <s:c r="Y752" s="77" t="str">
        <s:f>IF(B752="","",IF(ISBLANK(X752),"Недостаточно данных",IF(X752&gt;='04_Настройки'!$B$24,"Высокий",IF(X752&gt;='04_Настройки'!$B$25,"Средний","Низкий"))))</s:f>
        <s:v/>
      </s:c>
      <s:c r="Z752" s="80">
        <s:f t="shared" si="8"/>
        <s:v>742</s:v>
      </s:c>
      <s:c r="AA752" s="93" t="str">
        <s:f>IF(B752="","",IF(S752&gt;1,"Проверить и объединить дубли",IF(W752&lt;'04_Настройки'!$B$26,"Дополнить исходные данные",IF(AND(M752&lt;&gt;"",M752&lt;=2),"Проверить соответствие запросу и бизнесу",IF(AND(G752&lt;&gt;"",G752&lt;=IF(J752="",'04_Настройки'!$B$14,J752)),"Удерживать позицию и обновлять контент",IF(Y752="Высокий",IF(O752="","Создать или назначить посадочную страницу","Оптимизировать страницу и усилить содержание"),IF(Y752="Средний","Включить в контент-план","Наблюдать или отложить")))))))</s:f>
        <s:v/>
      </s:c>
    </s:row>
    <s:row r="753" ht="22.5" customHeight="1">
      <s:c r="A753" s="70" t="str">
        <s:f t="shared" si="1"/>
        <s:v/>
      </s:c>
      <s:c r="B753" s="71"/>
      <s:c r="C753" s="71"/>
      <s:c r="D753" s="71"/>
      <s:c r="E753" s="95"/>
      <s:c r="F753" s="77" t="str">
        <s:f>IF(ISBLANK(E753),"",IF(E753&gt;='04_Настройки'!$B$11,"ВЧ",IF(E753&gt;='04_Настройки'!$B$12,"СЧ","НЧ")))</s:f>
      </s:c>
      <s:c r="G753" s="78"/>
      <s:c r="H753" s="78"/>
      <s:c r="I753" s="80" t="str">
        <s:f t="shared" si="2"/>
        <s:v/>
      </s:c>
      <s:c r="J753" s="78"/>
      <s:c r="K753" s="81"/>
      <s:c r="L753" s="78"/>
      <s:c r="M753" s="78"/>
      <s:c r="N753" s="78"/>
      <s:c r="O753" s="83"/>
      <s:c r="P753" s="84"/>
      <s:c r="Q753" s="84"/>
      <s:c r="R753" s="77" t="str">
        <s:f t="shared" si="3"/>
        <s:v/>
      </s:c>
      <s:c r="S753" s="85" t="str">
        <s:f t="shared" si="4"/>
        <s:v/>
      </s:c>
      <s:c r="T753" s="85" t="str">
        <s:f t="shared" si="5"/>
        <s:v/>
      </s:c>
      <s:c r="U753" s="85" t="str">
        <s:f>IF(OR(B753="",G753=""),"",ROUND(MAX(0,MIN(100,(G753-IF(J753="",'04_Настройки'!$B$14,J753))/(100-IF(J753="",'04_Настройки'!$B$14,J753))*100)),1))</s:f>
        <s:v/>
      </s:c>
      <s:c r="V753" s="85" t="str">
        <s:f t="shared" si="6"/>
        <s:v/>
      </s:c>
      <s:c r="W753" s="88" t="str">
        <s:f t="shared" si="7"/>
        <s:v/>
      </s:c>
      <s:c r="X753" s="85" t="str">
        <s:f>IF(B753="","",IF(W753&lt;'04_Настройки'!$B$26,"",ROUND((IF(ISBLANK(T753),0,T753*'04_Настройки'!$B$16)+IF(ISBLANK(U753),0,U753*'04_Настройки'!$B$17)+IF(ISBLANK(V753),0,V753*'04_Настройки'!$B$18)+IF(ISBLANK(M753),0,M753/5*100*'04_Настройки'!$B$19)+IF(ISBLANK(N753),0,N753/5*100*'04_Настройки'!$B$20))/(IF(ISBLANK(T753),0,'04_Настройки'!$B$16)+IF(ISBLANK(U753),0,'04_Настройки'!$B$17)+IF(ISBLANK(V753),0,'04_Настройки'!$B$18)+IF(ISBLANK(M753),0,'04_Настройки'!$B$19)+IF(ISBLANK(N753),0,'04_Настройки'!$B$20)),1)))</s:f>
        <s:v/>
      </s:c>
      <s:c r="Y753" s="77" t="str">
        <s:f>IF(B753="","",IF(ISBLANK(X753),"Недостаточно данных",IF(X753&gt;='04_Настройки'!$B$24,"Высокий",IF(X753&gt;='04_Настройки'!$B$25,"Средний","Низкий"))))</s:f>
        <s:v/>
      </s:c>
      <s:c r="Z753" s="80">
        <s:f t="shared" si="8"/>
        <s:v>743</s:v>
      </s:c>
      <s:c r="AA753" s="93" t="str">
        <s:f>IF(B753="","",IF(S753&gt;1,"Проверить и объединить дубли",IF(W753&lt;'04_Настройки'!$B$26,"Дополнить исходные данные",IF(AND(M753&lt;&gt;"",M753&lt;=2),"Проверить соответствие запросу и бизнесу",IF(AND(G753&lt;&gt;"",G753&lt;=IF(J753="",'04_Настройки'!$B$14,J753)),"Удерживать позицию и обновлять контент",IF(Y753="Высокий",IF(O753="","Создать или назначить посадочную страницу","Оптимизировать страницу и усилить содержание"),IF(Y753="Средний","Включить в контент-план","Наблюдать или отложить")))))))</s:f>
        <s:v/>
      </s:c>
    </s:row>
    <s:row r="754" ht="22.5" customHeight="1">
      <s:c r="A754" s="70" t="str">
        <s:f t="shared" si="1"/>
        <s:v/>
      </s:c>
      <s:c r="B754" s="71"/>
      <s:c r="C754" s="71"/>
      <s:c r="D754" s="71"/>
      <s:c r="E754" s="95"/>
      <s:c r="F754" s="77" t="str">
        <s:f>IF(ISBLANK(E754),"",IF(E754&gt;='04_Настройки'!$B$11,"ВЧ",IF(E754&gt;='04_Настройки'!$B$12,"СЧ","НЧ")))</s:f>
      </s:c>
      <s:c r="G754" s="78"/>
      <s:c r="H754" s="78"/>
      <s:c r="I754" s="80" t="str">
        <s:f t="shared" si="2"/>
        <s:v/>
      </s:c>
      <s:c r="J754" s="78"/>
      <s:c r="K754" s="81"/>
      <s:c r="L754" s="78"/>
      <s:c r="M754" s="78"/>
      <s:c r="N754" s="78"/>
      <s:c r="O754" s="83"/>
      <s:c r="P754" s="84"/>
      <s:c r="Q754" s="84"/>
      <s:c r="R754" s="77" t="str">
        <s:f t="shared" si="3"/>
        <s:v/>
      </s:c>
      <s:c r="S754" s="85" t="str">
        <s:f t="shared" si="4"/>
        <s:v/>
      </s:c>
      <s:c r="T754" s="85" t="str">
        <s:f t="shared" si="5"/>
        <s:v/>
      </s:c>
      <s:c r="U754" s="85" t="str">
        <s:f>IF(OR(B754="",G754=""),"",ROUND(MAX(0,MIN(100,(G754-IF(J754="",'04_Настройки'!$B$14,J754))/(100-IF(J754="",'04_Настройки'!$B$14,J754))*100)),1))</s:f>
        <s:v/>
      </s:c>
      <s:c r="V754" s="85" t="str">
        <s:f t="shared" si="6"/>
        <s:v/>
      </s:c>
      <s:c r="W754" s="88" t="str">
        <s:f t="shared" si="7"/>
        <s:v/>
      </s:c>
      <s:c r="X754" s="85" t="str">
        <s:f>IF(B754="","",IF(W754&lt;'04_Настройки'!$B$26,"",ROUND((IF(ISBLANK(T754),0,T754*'04_Настройки'!$B$16)+IF(ISBLANK(U754),0,U754*'04_Настройки'!$B$17)+IF(ISBLANK(V754),0,V754*'04_Настройки'!$B$18)+IF(ISBLANK(M754),0,M754/5*100*'04_Настройки'!$B$19)+IF(ISBLANK(N754),0,N754/5*100*'04_Настройки'!$B$20))/(IF(ISBLANK(T754),0,'04_Настройки'!$B$16)+IF(ISBLANK(U754),0,'04_Настройки'!$B$17)+IF(ISBLANK(V754),0,'04_Настройки'!$B$18)+IF(ISBLANK(M754),0,'04_Настройки'!$B$19)+IF(ISBLANK(N754),0,'04_Настройки'!$B$20)),1)))</s:f>
        <s:v/>
      </s:c>
      <s:c r="Y754" s="77" t="str">
        <s:f>IF(B754="","",IF(ISBLANK(X754),"Недостаточно данных",IF(X754&gt;='04_Настройки'!$B$24,"Высокий",IF(X754&gt;='04_Настройки'!$B$25,"Средний","Низкий"))))</s:f>
        <s:v/>
      </s:c>
      <s:c r="Z754" s="80">
        <s:f t="shared" si="8"/>
        <s:v>744</s:v>
      </s:c>
      <s:c r="AA754" s="93" t="str">
        <s:f>IF(B754="","",IF(S754&gt;1,"Проверить и объединить дубли",IF(W754&lt;'04_Настройки'!$B$26,"Дополнить исходные данные",IF(AND(M754&lt;&gt;"",M754&lt;=2),"Проверить соответствие запросу и бизнесу",IF(AND(G754&lt;&gt;"",G754&lt;=IF(J754="",'04_Настройки'!$B$14,J754)),"Удерживать позицию и обновлять контент",IF(Y754="Высокий",IF(O754="","Создать или назначить посадочную страницу","Оптимизировать страницу и усилить содержание"),IF(Y754="Средний","Включить в контент-план","Наблюдать или отложить")))))))</s:f>
        <s:v/>
      </s:c>
    </s:row>
    <s:row r="755" ht="22.5" customHeight="1">
      <s:c r="A755" s="70" t="str">
        <s:f t="shared" si="1"/>
        <s:v/>
      </s:c>
      <s:c r="B755" s="71"/>
      <s:c r="C755" s="71"/>
      <s:c r="D755" s="71"/>
      <s:c r="E755" s="95"/>
      <s:c r="F755" s="77" t="str">
        <s:f>IF(ISBLANK(E755),"",IF(E755&gt;='04_Настройки'!$B$11,"ВЧ",IF(E755&gt;='04_Настройки'!$B$12,"СЧ","НЧ")))</s:f>
      </s:c>
      <s:c r="G755" s="78"/>
      <s:c r="H755" s="78"/>
      <s:c r="I755" s="80" t="str">
        <s:f t="shared" si="2"/>
        <s:v/>
      </s:c>
      <s:c r="J755" s="78"/>
      <s:c r="K755" s="81"/>
      <s:c r="L755" s="78"/>
      <s:c r="M755" s="78"/>
      <s:c r="N755" s="78"/>
      <s:c r="O755" s="83"/>
      <s:c r="P755" s="84"/>
      <s:c r="Q755" s="84"/>
      <s:c r="R755" s="77" t="str">
        <s:f t="shared" si="3"/>
        <s:v/>
      </s:c>
      <s:c r="S755" s="85" t="str">
        <s:f t="shared" si="4"/>
        <s:v/>
      </s:c>
      <s:c r="T755" s="85" t="str">
        <s:f t="shared" si="5"/>
        <s:v/>
      </s:c>
      <s:c r="U755" s="85" t="str">
        <s:f>IF(OR(B755="",G755=""),"",ROUND(MAX(0,MIN(100,(G755-IF(J755="",'04_Настройки'!$B$14,J755))/(100-IF(J755="",'04_Настройки'!$B$14,J755))*100)),1))</s:f>
        <s:v/>
      </s:c>
      <s:c r="V755" s="85" t="str">
        <s:f t="shared" si="6"/>
        <s:v/>
      </s:c>
      <s:c r="W755" s="88" t="str">
        <s:f t="shared" si="7"/>
        <s:v/>
      </s:c>
      <s:c r="X755" s="85" t="str">
        <s:f>IF(B755="","",IF(W755&lt;'04_Настройки'!$B$26,"",ROUND((IF(ISBLANK(T755),0,T755*'04_Настройки'!$B$16)+IF(ISBLANK(U755),0,U755*'04_Настройки'!$B$17)+IF(ISBLANK(V755),0,V755*'04_Настройки'!$B$18)+IF(ISBLANK(M755),0,M755/5*100*'04_Настройки'!$B$19)+IF(ISBLANK(N755),0,N755/5*100*'04_Настройки'!$B$20))/(IF(ISBLANK(T755),0,'04_Настройки'!$B$16)+IF(ISBLANK(U755),0,'04_Настройки'!$B$17)+IF(ISBLANK(V755),0,'04_Настройки'!$B$18)+IF(ISBLANK(M755),0,'04_Настройки'!$B$19)+IF(ISBLANK(N755),0,'04_Настройки'!$B$20)),1)))</s:f>
        <s:v/>
      </s:c>
      <s:c r="Y755" s="77" t="str">
        <s:f>IF(B755="","",IF(ISBLANK(X755),"Недостаточно данных",IF(X755&gt;='04_Настройки'!$B$24,"Высокий",IF(X755&gt;='04_Настройки'!$B$25,"Средний","Низкий"))))</s:f>
        <s:v/>
      </s:c>
      <s:c r="Z755" s="80">
        <s:f t="shared" si="8"/>
        <s:v>745</s:v>
      </s:c>
      <s:c r="AA755" s="93" t="str">
        <s:f>IF(B755="","",IF(S755&gt;1,"Проверить и объединить дубли",IF(W755&lt;'04_Настройки'!$B$26,"Дополнить исходные данные",IF(AND(M755&lt;&gt;"",M755&lt;=2),"Проверить соответствие запросу и бизнесу",IF(AND(G755&lt;&gt;"",G755&lt;=IF(J755="",'04_Настройки'!$B$14,J755)),"Удерживать позицию и обновлять контент",IF(Y755="Высокий",IF(O755="","Создать или назначить посадочную страницу","Оптимизировать страницу и усилить содержание"),IF(Y755="Средний","Включить в контент-план","Наблюдать или отложить")))))))</s:f>
        <s:v/>
      </s:c>
    </s:row>
    <s:row r="756" ht="22.5" customHeight="1">
      <s:c r="A756" s="70" t="str">
        <s:f t="shared" si="1"/>
        <s:v/>
      </s:c>
      <s:c r="B756" s="71"/>
      <s:c r="C756" s="71"/>
      <s:c r="D756" s="71"/>
      <s:c r="E756" s="95"/>
      <s:c r="F756" s="77" t="str">
        <s:f>IF(ISBLANK(E756),"",IF(E756&gt;='04_Настройки'!$B$11,"ВЧ",IF(E756&gt;='04_Настройки'!$B$12,"СЧ","НЧ")))</s:f>
      </s:c>
      <s:c r="G756" s="78"/>
      <s:c r="H756" s="78"/>
      <s:c r="I756" s="80" t="str">
        <s:f t="shared" si="2"/>
        <s:v/>
      </s:c>
      <s:c r="J756" s="78"/>
      <s:c r="K756" s="81"/>
      <s:c r="L756" s="78"/>
      <s:c r="M756" s="78"/>
      <s:c r="N756" s="78"/>
      <s:c r="O756" s="83"/>
      <s:c r="P756" s="84"/>
      <s:c r="Q756" s="84"/>
      <s:c r="R756" s="77" t="str">
        <s:f t="shared" si="3"/>
        <s:v/>
      </s:c>
      <s:c r="S756" s="85" t="str">
        <s:f t="shared" si="4"/>
        <s:v/>
      </s:c>
      <s:c r="T756" s="85" t="str">
        <s:f t="shared" si="5"/>
        <s:v/>
      </s:c>
      <s:c r="U756" s="85" t="str">
        <s:f>IF(OR(B756="",G756=""),"",ROUND(MAX(0,MIN(100,(G756-IF(J756="",'04_Настройки'!$B$14,J756))/(100-IF(J756="",'04_Настройки'!$B$14,J756))*100)),1))</s:f>
        <s:v/>
      </s:c>
      <s:c r="V756" s="85" t="str">
        <s:f t="shared" si="6"/>
        <s:v/>
      </s:c>
      <s:c r="W756" s="88" t="str">
        <s:f t="shared" si="7"/>
        <s:v/>
      </s:c>
      <s:c r="X756" s="85" t="str">
        <s:f>IF(B756="","",IF(W756&lt;'04_Настройки'!$B$26,"",ROUND((IF(ISBLANK(T756),0,T756*'04_Настройки'!$B$16)+IF(ISBLANK(U756),0,U756*'04_Настройки'!$B$17)+IF(ISBLANK(V756),0,V756*'04_Настройки'!$B$18)+IF(ISBLANK(M756),0,M756/5*100*'04_Настройки'!$B$19)+IF(ISBLANK(N756),0,N756/5*100*'04_Настройки'!$B$20))/(IF(ISBLANK(T756),0,'04_Настройки'!$B$16)+IF(ISBLANK(U756),0,'04_Настройки'!$B$17)+IF(ISBLANK(V756),0,'04_Настройки'!$B$18)+IF(ISBLANK(M756),0,'04_Настройки'!$B$19)+IF(ISBLANK(N756),0,'04_Настройки'!$B$20)),1)))</s:f>
        <s:v/>
      </s:c>
      <s:c r="Y756" s="77" t="str">
        <s:f>IF(B756="","",IF(ISBLANK(X756),"Недостаточно данных",IF(X756&gt;='04_Настройки'!$B$24,"Высокий",IF(X756&gt;='04_Настройки'!$B$25,"Средний","Низкий"))))</s:f>
        <s:v/>
      </s:c>
      <s:c r="Z756" s="80">
        <s:f t="shared" si="8"/>
        <s:v>746</s:v>
      </s:c>
      <s:c r="AA756" s="93" t="str">
        <s:f>IF(B756="","",IF(S756&gt;1,"Проверить и объединить дубли",IF(W756&lt;'04_Настройки'!$B$26,"Дополнить исходные данные",IF(AND(M756&lt;&gt;"",M756&lt;=2),"Проверить соответствие запросу и бизнесу",IF(AND(G756&lt;&gt;"",G756&lt;=IF(J756="",'04_Настройки'!$B$14,J756)),"Удерживать позицию и обновлять контент",IF(Y756="Высокий",IF(O756="","Создать или назначить посадочную страницу","Оптимизировать страницу и усилить содержание"),IF(Y756="Средний","Включить в контент-план","Наблюдать или отложить")))))))</s:f>
        <s:v/>
      </s:c>
    </s:row>
    <s:row r="757" ht="22.5" customHeight="1">
      <s:c r="A757" s="70" t="str">
        <s:f t="shared" si="1"/>
        <s:v/>
      </s:c>
      <s:c r="B757" s="71"/>
      <s:c r="C757" s="71"/>
      <s:c r="D757" s="71"/>
      <s:c r="E757" s="95"/>
      <s:c r="F757" s="77" t="str">
        <s:f>IF(ISBLANK(E757),"",IF(E757&gt;='04_Настройки'!$B$11,"ВЧ",IF(E757&gt;='04_Настройки'!$B$12,"СЧ","НЧ")))</s:f>
      </s:c>
      <s:c r="G757" s="78"/>
      <s:c r="H757" s="78"/>
      <s:c r="I757" s="80" t="str">
        <s:f t="shared" si="2"/>
        <s:v/>
      </s:c>
      <s:c r="J757" s="78"/>
      <s:c r="K757" s="81"/>
      <s:c r="L757" s="78"/>
      <s:c r="M757" s="78"/>
      <s:c r="N757" s="78"/>
      <s:c r="O757" s="83"/>
      <s:c r="P757" s="84"/>
      <s:c r="Q757" s="84"/>
      <s:c r="R757" s="77" t="str">
        <s:f t="shared" si="3"/>
        <s:v/>
      </s:c>
      <s:c r="S757" s="85" t="str">
        <s:f t="shared" si="4"/>
        <s:v/>
      </s:c>
      <s:c r="T757" s="85" t="str">
        <s:f t="shared" si="5"/>
        <s:v/>
      </s:c>
      <s:c r="U757" s="85" t="str">
        <s:f>IF(OR(B757="",G757=""),"",ROUND(MAX(0,MIN(100,(G757-IF(J757="",'04_Настройки'!$B$14,J757))/(100-IF(J757="",'04_Настройки'!$B$14,J757))*100)),1))</s:f>
        <s:v/>
      </s:c>
      <s:c r="V757" s="85" t="str">
        <s:f t="shared" si="6"/>
        <s:v/>
      </s:c>
      <s:c r="W757" s="88" t="str">
        <s:f t="shared" si="7"/>
        <s:v/>
      </s:c>
      <s:c r="X757" s="85" t="str">
        <s:f>IF(B757="","",IF(W757&lt;'04_Настройки'!$B$26,"",ROUND((IF(ISBLANK(T757),0,T757*'04_Настройки'!$B$16)+IF(ISBLANK(U757),0,U757*'04_Настройки'!$B$17)+IF(ISBLANK(V757),0,V757*'04_Настройки'!$B$18)+IF(ISBLANK(M757),0,M757/5*100*'04_Настройки'!$B$19)+IF(ISBLANK(N757),0,N757/5*100*'04_Настройки'!$B$20))/(IF(ISBLANK(T757),0,'04_Настройки'!$B$16)+IF(ISBLANK(U757),0,'04_Настройки'!$B$17)+IF(ISBLANK(V757),0,'04_Настройки'!$B$18)+IF(ISBLANK(M757),0,'04_Настройки'!$B$19)+IF(ISBLANK(N757),0,'04_Настройки'!$B$20)),1)))</s:f>
        <s:v/>
      </s:c>
      <s:c r="Y757" s="77" t="str">
        <s:f>IF(B757="","",IF(ISBLANK(X757),"Недостаточно данных",IF(X757&gt;='04_Настройки'!$B$24,"Высокий",IF(X757&gt;='04_Настройки'!$B$25,"Средний","Низкий"))))</s:f>
        <s:v/>
      </s:c>
      <s:c r="Z757" s="80">
        <s:f t="shared" si="8"/>
        <s:v>747</s:v>
      </s:c>
      <s:c r="AA757" s="93" t="str">
        <s:f>IF(B757="","",IF(S757&gt;1,"Проверить и объединить дубли",IF(W757&lt;'04_Настройки'!$B$26,"Дополнить исходные данные",IF(AND(M757&lt;&gt;"",M757&lt;=2),"Проверить соответствие запросу и бизнесу",IF(AND(G757&lt;&gt;"",G757&lt;=IF(J757="",'04_Настройки'!$B$14,J757)),"Удерживать позицию и обновлять контент",IF(Y757="Высокий",IF(O757="","Создать или назначить посадочную страницу","Оптимизировать страницу и усилить содержание"),IF(Y757="Средний","Включить в контент-план","Наблюдать или отложить")))))))</s:f>
        <s:v/>
      </s:c>
    </s:row>
    <s:row r="758" ht="22.5" customHeight="1">
      <s:c r="A758" s="70" t="str">
        <s:f t="shared" si="1"/>
        <s:v/>
      </s:c>
      <s:c r="B758" s="71"/>
      <s:c r="C758" s="71"/>
      <s:c r="D758" s="71"/>
      <s:c r="E758" s="95"/>
      <s:c r="F758" s="77" t="str">
        <s:f>IF(ISBLANK(E758),"",IF(E758&gt;='04_Настройки'!$B$11,"ВЧ",IF(E758&gt;='04_Настройки'!$B$12,"СЧ","НЧ")))</s:f>
      </s:c>
      <s:c r="G758" s="78"/>
      <s:c r="H758" s="78"/>
      <s:c r="I758" s="80" t="str">
        <s:f t="shared" si="2"/>
        <s:v/>
      </s:c>
      <s:c r="J758" s="78"/>
      <s:c r="K758" s="81"/>
      <s:c r="L758" s="78"/>
      <s:c r="M758" s="78"/>
      <s:c r="N758" s="78"/>
      <s:c r="O758" s="83"/>
      <s:c r="P758" s="84"/>
      <s:c r="Q758" s="84"/>
      <s:c r="R758" s="77" t="str">
        <s:f t="shared" si="3"/>
        <s:v/>
      </s:c>
      <s:c r="S758" s="85" t="str">
        <s:f t="shared" si="4"/>
        <s:v/>
      </s:c>
      <s:c r="T758" s="85" t="str">
        <s:f t="shared" si="5"/>
        <s:v/>
      </s:c>
      <s:c r="U758" s="85" t="str">
        <s:f>IF(OR(B758="",G758=""),"",ROUND(MAX(0,MIN(100,(G758-IF(J758="",'04_Настройки'!$B$14,J758))/(100-IF(J758="",'04_Настройки'!$B$14,J758))*100)),1))</s:f>
        <s:v/>
      </s:c>
      <s:c r="V758" s="85" t="str">
        <s:f t="shared" si="6"/>
        <s:v/>
      </s:c>
      <s:c r="W758" s="88" t="str">
        <s:f t="shared" si="7"/>
        <s:v/>
      </s:c>
      <s:c r="X758" s="85" t="str">
        <s:f>IF(B758="","",IF(W758&lt;'04_Настройки'!$B$26,"",ROUND((IF(ISBLANK(T758),0,T758*'04_Настройки'!$B$16)+IF(ISBLANK(U758),0,U758*'04_Настройки'!$B$17)+IF(ISBLANK(V758),0,V758*'04_Настройки'!$B$18)+IF(ISBLANK(M758),0,M758/5*100*'04_Настройки'!$B$19)+IF(ISBLANK(N758),0,N758/5*100*'04_Настройки'!$B$20))/(IF(ISBLANK(T758),0,'04_Настройки'!$B$16)+IF(ISBLANK(U758),0,'04_Настройки'!$B$17)+IF(ISBLANK(V758),0,'04_Настройки'!$B$18)+IF(ISBLANK(M758),0,'04_Настройки'!$B$19)+IF(ISBLANK(N758),0,'04_Настройки'!$B$20)),1)))</s:f>
        <s:v/>
      </s:c>
      <s:c r="Y758" s="77" t="str">
        <s:f>IF(B758="","",IF(ISBLANK(X758),"Недостаточно данных",IF(X758&gt;='04_Настройки'!$B$24,"Высокий",IF(X758&gt;='04_Настройки'!$B$25,"Средний","Низкий"))))</s:f>
        <s:v/>
      </s:c>
      <s:c r="Z758" s="80">
        <s:f t="shared" si="8"/>
        <s:v>748</s:v>
      </s:c>
      <s:c r="AA758" s="93" t="str">
        <s:f>IF(B758="","",IF(S758&gt;1,"Проверить и объединить дубли",IF(W758&lt;'04_Настройки'!$B$26,"Дополнить исходные данные",IF(AND(M758&lt;&gt;"",M758&lt;=2),"Проверить соответствие запросу и бизнесу",IF(AND(G758&lt;&gt;"",G758&lt;=IF(J758="",'04_Настройки'!$B$14,J758)),"Удерживать позицию и обновлять контент",IF(Y758="Высокий",IF(O758="","Создать или назначить посадочную страницу","Оптимизировать страницу и усилить содержание"),IF(Y758="Средний","Включить в контент-план","Наблюдать или отложить")))))))</s:f>
        <s:v/>
      </s:c>
    </s:row>
    <s:row r="759" ht="22.5" customHeight="1">
      <s:c r="A759" s="70" t="str">
        <s:f t="shared" si="1"/>
        <s:v/>
      </s:c>
      <s:c r="B759" s="71"/>
      <s:c r="C759" s="71"/>
      <s:c r="D759" s="71"/>
      <s:c r="E759" s="95"/>
      <s:c r="F759" s="77" t="str">
        <s:f>IF(ISBLANK(E759),"",IF(E759&gt;='04_Настройки'!$B$11,"ВЧ",IF(E759&gt;='04_Настройки'!$B$12,"СЧ","НЧ")))</s:f>
      </s:c>
      <s:c r="G759" s="78"/>
      <s:c r="H759" s="78"/>
      <s:c r="I759" s="80" t="str">
        <s:f t="shared" si="2"/>
        <s:v/>
      </s:c>
      <s:c r="J759" s="78"/>
      <s:c r="K759" s="81"/>
      <s:c r="L759" s="78"/>
      <s:c r="M759" s="78"/>
      <s:c r="N759" s="78"/>
      <s:c r="O759" s="83"/>
      <s:c r="P759" s="84"/>
      <s:c r="Q759" s="84"/>
      <s:c r="R759" s="77" t="str">
        <s:f t="shared" si="3"/>
        <s:v/>
      </s:c>
      <s:c r="S759" s="85" t="str">
        <s:f t="shared" si="4"/>
        <s:v/>
      </s:c>
      <s:c r="T759" s="85" t="str">
        <s:f t="shared" si="5"/>
        <s:v/>
      </s:c>
      <s:c r="U759" s="85" t="str">
        <s:f>IF(OR(B759="",G759=""),"",ROUND(MAX(0,MIN(100,(G759-IF(J759="",'04_Настройки'!$B$14,J759))/(100-IF(J759="",'04_Настройки'!$B$14,J759))*100)),1))</s:f>
        <s:v/>
      </s:c>
      <s:c r="V759" s="85" t="str">
        <s:f t="shared" si="6"/>
        <s:v/>
      </s:c>
      <s:c r="W759" s="88" t="str">
        <s:f t="shared" si="7"/>
        <s:v/>
      </s:c>
      <s:c r="X759" s="85" t="str">
        <s:f>IF(B759="","",IF(W759&lt;'04_Настройки'!$B$26,"",ROUND((IF(ISBLANK(T759),0,T759*'04_Настройки'!$B$16)+IF(ISBLANK(U759),0,U759*'04_Настройки'!$B$17)+IF(ISBLANK(V759),0,V759*'04_Настройки'!$B$18)+IF(ISBLANK(M759),0,M759/5*100*'04_Настройки'!$B$19)+IF(ISBLANK(N759),0,N759/5*100*'04_Настройки'!$B$20))/(IF(ISBLANK(T759),0,'04_Настройки'!$B$16)+IF(ISBLANK(U759),0,'04_Настройки'!$B$17)+IF(ISBLANK(V759),0,'04_Настройки'!$B$18)+IF(ISBLANK(M759),0,'04_Настройки'!$B$19)+IF(ISBLANK(N759),0,'04_Настройки'!$B$20)),1)))</s:f>
        <s:v/>
      </s:c>
      <s:c r="Y759" s="77" t="str">
        <s:f>IF(B759="","",IF(ISBLANK(X759),"Недостаточно данных",IF(X759&gt;='04_Настройки'!$B$24,"Высокий",IF(X759&gt;='04_Настройки'!$B$25,"Средний","Низкий"))))</s:f>
        <s:v/>
      </s:c>
      <s:c r="Z759" s="80">
        <s:f t="shared" si="8"/>
        <s:v>749</s:v>
      </s:c>
      <s:c r="AA759" s="93" t="str">
        <s:f>IF(B759="","",IF(S759&gt;1,"Проверить и объединить дубли",IF(W759&lt;'04_Настройки'!$B$26,"Дополнить исходные данные",IF(AND(M759&lt;&gt;"",M759&lt;=2),"Проверить соответствие запросу и бизнесу",IF(AND(G759&lt;&gt;"",G759&lt;=IF(J759="",'04_Настройки'!$B$14,J759)),"Удерживать позицию и обновлять контент",IF(Y759="Высокий",IF(O759="","Создать или назначить посадочную страницу","Оптимизировать страницу и усилить содержание"),IF(Y759="Средний","Включить в контент-план","Наблюдать или отложить")))))))</s:f>
        <s:v/>
      </s:c>
    </s:row>
    <s:row r="760" ht="22.5" customHeight="1">
      <s:c r="A760" s="70" t="str">
        <s:f t="shared" si="1"/>
        <s:v/>
      </s:c>
      <s:c r="B760" s="71"/>
      <s:c r="C760" s="71"/>
      <s:c r="D760" s="71"/>
      <s:c r="E760" s="95"/>
      <s:c r="F760" s="77" t="str">
        <s:f>IF(ISBLANK(E760),"",IF(E760&gt;='04_Настройки'!$B$11,"ВЧ",IF(E760&gt;='04_Настройки'!$B$12,"СЧ","НЧ")))</s:f>
      </s:c>
      <s:c r="G760" s="78"/>
      <s:c r="H760" s="78"/>
      <s:c r="I760" s="80" t="str">
        <s:f t="shared" si="2"/>
        <s:v/>
      </s:c>
      <s:c r="J760" s="78"/>
      <s:c r="K760" s="81"/>
      <s:c r="L760" s="78"/>
      <s:c r="M760" s="78"/>
      <s:c r="N760" s="78"/>
      <s:c r="O760" s="83"/>
      <s:c r="P760" s="84"/>
      <s:c r="Q760" s="84"/>
      <s:c r="R760" s="77" t="str">
        <s:f t="shared" si="3"/>
        <s:v/>
      </s:c>
      <s:c r="S760" s="85" t="str">
        <s:f t="shared" si="4"/>
        <s:v/>
      </s:c>
      <s:c r="T760" s="85" t="str">
        <s:f t="shared" si="5"/>
        <s:v/>
      </s:c>
      <s:c r="U760" s="85" t="str">
        <s:f>IF(OR(B760="",G760=""),"",ROUND(MAX(0,MIN(100,(G760-IF(J760="",'04_Настройки'!$B$14,J760))/(100-IF(J760="",'04_Настройки'!$B$14,J760))*100)),1))</s:f>
        <s:v/>
      </s:c>
      <s:c r="V760" s="85" t="str">
        <s:f t="shared" si="6"/>
        <s:v/>
      </s:c>
      <s:c r="W760" s="88" t="str">
        <s:f t="shared" si="7"/>
        <s:v/>
      </s:c>
      <s:c r="X760" s="85" t="str">
        <s:f>IF(B760="","",IF(W760&lt;'04_Настройки'!$B$26,"",ROUND((IF(ISBLANK(T760),0,T760*'04_Настройки'!$B$16)+IF(ISBLANK(U760),0,U760*'04_Настройки'!$B$17)+IF(ISBLANK(V760),0,V760*'04_Настройки'!$B$18)+IF(ISBLANK(M760),0,M760/5*100*'04_Настройки'!$B$19)+IF(ISBLANK(N760),0,N760/5*100*'04_Настройки'!$B$20))/(IF(ISBLANK(T760),0,'04_Настройки'!$B$16)+IF(ISBLANK(U760),0,'04_Настройки'!$B$17)+IF(ISBLANK(V760),0,'04_Настройки'!$B$18)+IF(ISBLANK(M760),0,'04_Настройки'!$B$19)+IF(ISBLANK(N760),0,'04_Настройки'!$B$20)),1)))</s:f>
        <s:v/>
      </s:c>
      <s:c r="Y760" s="77" t="str">
        <s:f>IF(B760="","",IF(ISBLANK(X760),"Недостаточно данных",IF(X760&gt;='04_Настройки'!$B$24,"Высокий",IF(X760&gt;='04_Настройки'!$B$25,"Средний","Низкий"))))</s:f>
        <s:v/>
      </s:c>
      <s:c r="Z760" s="80">
        <s:f t="shared" si="8"/>
        <s:v>750</s:v>
      </s:c>
      <s:c r="AA760" s="93" t="str">
        <s:f>IF(B760="","",IF(S760&gt;1,"Проверить и объединить дубли",IF(W760&lt;'04_Настройки'!$B$26,"Дополнить исходные данные",IF(AND(M760&lt;&gt;"",M760&lt;=2),"Проверить соответствие запросу и бизнесу",IF(AND(G760&lt;&gt;"",G760&lt;=IF(J760="",'04_Настройки'!$B$14,J760)),"Удерживать позицию и обновлять контент",IF(Y760="Высокий",IF(O760="","Создать или назначить посадочную страницу","Оптимизировать страницу и усилить содержание"),IF(Y760="Средний","Включить в контент-план","Наблюдать или отложить")))))))</s:f>
        <s:v/>
      </s:c>
    </s:row>
    <s:row r="761" ht="22.5" customHeight="1">
      <s:c r="A761" s="70" t="str">
        <s:f t="shared" si="1"/>
        <s:v/>
      </s:c>
      <s:c r="B761" s="71"/>
      <s:c r="C761" s="71"/>
      <s:c r="D761" s="71"/>
      <s:c r="E761" s="95"/>
      <s:c r="F761" s="77" t="str">
        <s:f>IF(ISBLANK(E761),"",IF(E761&gt;='04_Настройки'!$B$11,"ВЧ",IF(E761&gt;='04_Настройки'!$B$12,"СЧ","НЧ")))</s:f>
      </s:c>
      <s:c r="G761" s="78"/>
      <s:c r="H761" s="78"/>
      <s:c r="I761" s="80" t="str">
        <s:f t="shared" si="2"/>
        <s:v/>
      </s:c>
      <s:c r="J761" s="78"/>
      <s:c r="K761" s="81"/>
      <s:c r="L761" s="78"/>
      <s:c r="M761" s="78"/>
      <s:c r="N761" s="78"/>
      <s:c r="O761" s="83"/>
      <s:c r="P761" s="84"/>
      <s:c r="Q761" s="84"/>
      <s:c r="R761" s="77" t="str">
        <s:f t="shared" si="3"/>
        <s:v/>
      </s:c>
      <s:c r="S761" s="85" t="str">
        <s:f t="shared" si="4"/>
        <s:v/>
      </s:c>
      <s:c r="T761" s="85" t="str">
        <s:f t="shared" si="5"/>
        <s:v/>
      </s:c>
      <s:c r="U761" s="85" t="str">
        <s:f>IF(OR(B761="",G761=""),"",ROUND(MAX(0,MIN(100,(G761-IF(J761="",'04_Настройки'!$B$14,J761))/(100-IF(J761="",'04_Настройки'!$B$14,J761))*100)),1))</s:f>
        <s:v/>
      </s:c>
      <s:c r="V761" s="85" t="str">
        <s:f t="shared" si="6"/>
        <s:v/>
      </s:c>
      <s:c r="W761" s="88" t="str">
        <s:f t="shared" si="7"/>
        <s:v/>
      </s:c>
      <s:c r="X761" s="85" t="str">
        <s:f>IF(B761="","",IF(W761&lt;'04_Настройки'!$B$26,"",ROUND((IF(ISBLANK(T761),0,T761*'04_Настройки'!$B$16)+IF(ISBLANK(U761),0,U761*'04_Настройки'!$B$17)+IF(ISBLANK(V761),0,V761*'04_Настройки'!$B$18)+IF(ISBLANK(M761),0,M761/5*100*'04_Настройки'!$B$19)+IF(ISBLANK(N761),0,N761/5*100*'04_Настройки'!$B$20))/(IF(ISBLANK(T761),0,'04_Настройки'!$B$16)+IF(ISBLANK(U761),0,'04_Настройки'!$B$17)+IF(ISBLANK(V761),0,'04_Настройки'!$B$18)+IF(ISBLANK(M761),0,'04_Настройки'!$B$19)+IF(ISBLANK(N761),0,'04_Настройки'!$B$20)),1)))</s:f>
        <s:v/>
      </s:c>
      <s:c r="Y761" s="77" t="str">
        <s:f>IF(B761="","",IF(ISBLANK(X761),"Недостаточно данных",IF(X761&gt;='04_Настройки'!$B$24,"Высокий",IF(X761&gt;='04_Настройки'!$B$25,"Средний","Низкий"))))</s:f>
        <s:v/>
      </s:c>
      <s:c r="Z761" s="80">
        <s:f t="shared" si="8"/>
        <s:v>751</s:v>
      </s:c>
      <s:c r="AA761" s="93" t="str">
        <s:f>IF(B761="","",IF(S761&gt;1,"Проверить и объединить дубли",IF(W761&lt;'04_Настройки'!$B$26,"Дополнить исходные данные",IF(AND(M761&lt;&gt;"",M761&lt;=2),"Проверить соответствие запросу и бизнесу",IF(AND(G761&lt;&gt;"",G761&lt;=IF(J761="",'04_Настройки'!$B$14,J761)),"Удерживать позицию и обновлять контент",IF(Y761="Высокий",IF(O761="","Создать или назначить посадочную страницу","Оптимизировать страницу и усилить содержание"),IF(Y761="Средний","Включить в контент-план","Наблюдать или отложить")))))))</s:f>
        <s:v/>
      </s:c>
    </s:row>
    <s:row r="762" ht="22.5" customHeight="1">
      <s:c r="A762" s="70" t="str">
        <s:f t="shared" si="1"/>
        <s:v/>
      </s:c>
      <s:c r="B762" s="71"/>
      <s:c r="C762" s="71"/>
      <s:c r="D762" s="71"/>
      <s:c r="E762" s="95"/>
      <s:c r="F762" s="77" t="str">
        <s:f>IF(ISBLANK(E762),"",IF(E762&gt;='04_Настройки'!$B$11,"ВЧ",IF(E762&gt;='04_Настройки'!$B$12,"СЧ","НЧ")))</s:f>
      </s:c>
      <s:c r="G762" s="78"/>
      <s:c r="H762" s="78"/>
      <s:c r="I762" s="80" t="str">
        <s:f t="shared" si="2"/>
        <s:v/>
      </s:c>
      <s:c r="J762" s="78"/>
      <s:c r="K762" s="81"/>
      <s:c r="L762" s="78"/>
      <s:c r="M762" s="78"/>
      <s:c r="N762" s="78"/>
      <s:c r="O762" s="83"/>
      <s:c r="P762" s="84"/>
      <s:c r="Q762" s="84"/>
      <s:c r="R762" s="77" t="str">
        <s:f t="shared" si="3"/>
        <s:v/>
      </s:c>
      <s:c r="S762" s="85" t="str">
        <s:f t="shared" si="4"/>
        <s:v/>
      </s:c>
      <s:c r="T762" s="85" t="str">
        <s:f t="shared" si="5"/>
        <s:v/>
      </s:c>
      <s:c r="U762" s="85" t="str">
        <s:f>IF(OR(B762="",G762=""),"",ROUND(MAX(0,MIN(100,(G762-IF(J762="",'04_Настройки'!$B$14,J762))/(100-IF(J762="",'04_Настройки'!$B$14,J762))*100)),1))</s:f>
        <s:v/>
      </s:c>
      <s:c r="V762" s="85" t="str">
        <s:f t="shared" si="6"/>
        <s:v/>
      </s:c>
      <s:c r="W762" s="88" t="str">
        <s:f t="shared" si="7"/>
        <s:v/>
      </s:c>
      <s:c r="X762" s="85" t="str">
        <s:f>IF(B762="","",IF(W762&lt;'04_Настройки'!$B$26,"",ROUND((IF(ISBLANK(T762),0,T762*'04_Настройки'!$B$16)+IF(ISBLANK(U762),0,U762*'04_Настройки'!$B$17)+IF(ISBLANK(V762),0,V762*'04_Настройки'!$B$18)+IF(ISBLANK(M762),0,M762/5*100*'04_Настройки'!$B$19)+IF(ISBLANK(N762),0,N762/5*100*'04_Настройки'!$B$20))/(IF(ISBLANK(T762),0,'04_Настройки'!$B$16)+IF(ISBLANK(U762),0,'04_Настройки'!$B$17)+IF(ISBLANK(V762),0,'04_Настройки'!$B$18)+IF(ISBLANK(M762),0,'04_Настройки'!$B$19)+IF(ISBLANK(N762),0,'04_Настройки'!$B$20)),1)))</s:f>
        <s:v/>
      </s:c>
      <s:c r="Y762" s="77" t="str">
        <s:f>IF(B762="","",IF(ISBLANK(X762),"Недостаточно данных",IF(X762&gt;='04_Настройки'!$B$24,"Высокий",IF(X762&gt;='04_Настройки'!$B$25,"Средний","Низкий"))))</s:f>
        <s:v/>
      </s:c>
      <s:c r="Z762" s="80">
        <s:f t="shared" si="8"/>
        <s:v>752</s:v>
      </s:c>
      <s:c r="AA762" s="93" t="str">
        <s:f>IF(B762="","",IF(S762&gt;1,"Проверить и объединить дубли",IF(W762&lt;'04_Настройки'!$B$26,"Дополнить исходные данные",IF(AND(M762&lt;&gt;"",M762&lt;=2),"Проверить соответствие запросу и бизнесу",IF(AND(G762&lt;&gt;"",G762&lt;=IF(J762="",'04_Настройки'!$B$14,J762)),"Удерживать позицию и обновлять контент",IF(Y762="Высокий",IF(O762="","Создать или назначить посадочную страницу","Оптимизировать страницу и усилить содержание"),IF(Y762="Средний","Включить в контент-план","Наблюдать или отложить")))))))</s:f>
        <s:v/>
      </s:c>
    </s:row>
    <s:row r="763" ht="22.5" customHeight="1">
      <s:c r="A763" s="70" t="str">
        <s:f t="shared" si="1"/>
        <s:v/>
      </s:c>
      <s:c r="B763" s="71"/>
      <s:c r="C763" s="71"/>
      <s:c r="D763" s="71"/>
      <s:c r="E763" s="95"/>
      <s:c r="F763" s="77" t="str">
        <s:f>IF(ISBLANK(E763),"",IF(E763&gt;='04_Настройки'!$B$11,"ВЧ",IF(E763&gt;='04_Настройки'!$B$12,"СЧ","НЧ")))</s:f>
      </s:c>
      <s:c r="G763" s="78"/>
      <s:c r="H763" s="78"/>
      <s:c r="I763" s="80" t="str">
        <s:f t="shared" si="2"/>
        <s:v/>
      </s:c>
      <s:c r="J763" s="78"/>
      <s:c r="K763" s="81"/>
      <s:c r="L763" s="78"/>
      <s:c r="M763" s="78"/>
      <s:c r="N763" s="78"/>
      <s:c r="O763" s="83"/>
      <s:c r="P763" s="84"/>
      <s:c r="Q763" s="84"/>
      <s:c r="R763" s="77" t="str">
        <s:f t="shared" si="3"/>
        <s:v/>
      </s:c>
      <s:c r="S763" s="85" t="str">
        <s:f t="shared" si="4"/>
        <s:v/>
      </s:c>
      <s:c r="T763" s="85" t="str">
        <s:f t="shared" si="5"/>
        <s:v/>
      </s:c>
      <s:c r="U763" s="85" t="str">
        <s:f>IF(OR(B763="",G763=""),"",ROUND(MAX(0,MIN(100,(G763-IF(J763="",'04_Настройки'!$B$14,J763))/(100-IF(J763="",'04_Настройки'!$B$14,J763))*100)),1))</s:f>
        <s:v/>
      </s:c>
      <s:c r="V763" s="85" t="str">
        <s:f t="shared" si="6"/>
        <s:v/>
      </s:c>
      <s:c r="W763" s="88" t="str">
        <s:f t="shared" si="7"/>
        <s:v/>
      </s:c>
      <s:c r="X763" s="85" t="str">
        <s:f>IF(B763="","",IF(W763&lt;'04_Настройки'!$B$26,"",ROUND((IF(ISBLANK(T763),0,T763*'04_Настройки'!$B$16)+IF(ISBLANK(U763),0,U763*'04_Настройки'!$B$17)+IF(ISBLANK(V763),0,V763*'04_Настройки'!$B$18)+IF(ISBLANK(M763),0,M763/5*100*'04_Настройки'!$B$19)+IF(ISBLANK(N763),0,N763/5*100*'04_Настройки'!$B$20))/(IF(ISBLANK(T763),0,'04_Настройки'!$B$16)+IF(ISBLANK(U763),0,'04_Настройки'!$B$17)+IF(ISBLANK(V763),0,'04_Настройки'!$B$18)+IF(ISBLANK(M763),0,'04_Настройки'!$B$19)+IF(ISBLANK(N763),0,'04_Настройки'!$B$20)),1)))</s:f>
        <s:v/>
      </s:c>
      <s:c r="Y763" s="77" t="str">
        <s:f>IF(B763="","",IF(ISBLANK(X763),"Недостаточно данных",IF(X763&gt;='04_Настройки'!$B$24,"Высокий",IF(X763&gt;='04_Настройки'!$B$25,"Средний","Низкий"))))</s:f>
        <s:v/>
      </s:c>
      <s:c r="Z763" s="80">
        <s:f t="shared" si="8"/>
        <s:v>753</s:v>
      </s:c>
      <s:c r="AA763" s="93" t="str">
        <s:f>IF(B763="","",IF(S763&gt;1,"Проверить и объединить дубли",IF(W763&lt;'04_Настройки'!$B$26,"Дополнить исходные данные",IF(AND(M763&lt;&gt;"",M763&lt;=2),"Проверить соответствие запросу и бизнесу",IF(AND(G763&lt;&gt;"",G763&lt;=IF(J763="",'04_Настройки'!$B$14,J763)),"Удерживать позицию и обновлять контент",IF(Y763="Высокий",IF(O763="","Создать или назначить посадочную страницу","Оптимизировать страницу и усилить содержание"),IF(Y763="Средний","Включить в контент-план","Наблюдать или отложить")))))))</s:f>
        <s:v/>
      </s:c>
    </s:row>
    <s:row r="764" ht="22.5" customHeight="1">
      <s:c r="A764" s="70" t="str">
        <s:f t="shared" si="1"/>
        <s:v/>
      </s:c>
      <s:c r="B764" s="71"/>
      <s:c r="C764" s="71"/>
      <s:c r="D764" s="71"/>
      <s:c r="E764" s="95"/>
      <s:c r="F764" s="77" t="str">
        <s:f>IF(ISBLANK(E764),"",IF(E764&gt;='04_Настройки'!$B$11,"ВЧ",IF(E764&gt;='04_Настройки'!$B$12,"СЧ","НЧ")))</s:f>
      </s:c>
      <s:c r="G764" s="78"/>
      <s:c r="H764" s="78"/>
      <s:c r="I764" s="80" t="str">
        <s:f t="shared" si="2"/>
        <s:v/>
      </s:c>
      <s:c r="J764" s="78"/>
      <s:c r="K764" s="81"/>
      <s:c r="L764" s="78"/>
      <s:c r="M764" s="78"/>
      <s:c r="N764" s="78"/>
      <s:c r="O764" s="83"/>
      <s:c r="P764" s="84"/>
      <s:c r="Q764" s="84"/>
      <s:c r="R764" s="77" t="str">
        <s:f t="shared" si="3"/>
        <s:v/>
      </s:c>
      <s:c r="S764" s="85" t="str">
        <s:f t="shared" si="4"/>
        <s:v/>
      </s:c>
      <s:c r="T764" s="85" t="str">
        <s:f t="shared" si="5"/>
        <s:v/>
      </s:c>
      <s:c r="U764" s="85" t="str">
        <s:f>IF(OR(B764="",G764=""),"",ROUND(MAX(0,MIN(100,(G764-IF(J764="",'04_Настройки'!$B$14,J764))/(100-IF(J764="",'04_Настройки'!$B$14,J764))*100)),1))</s:f>
        <s:v/>
      </s:c>
      <s:c r="V764" s="85" t="str">
        <s:f t="shared" si="6"/>
        <s:v/>
      </s:c>
      <s:c r="W764" s="88" t="str">
        <s:f t="shared" si="7"/>
        <s:v/>
      </s:c>
      <s:c r="X764" s="85" t="str">
        <s:f>IF(B764="","",IF(W764&lt;'04_Настройки'!$B$26,"",ROUND((IF(ISBLANK(T764),0,T764*'04_Настройки'!$B$16)+IF(ISBLANK(U764),0,U764*'04_Настройки'!$B$17)+IF(ISBLANK(V764),0,V764*'04_Настройки'!$B$18)+IF(ISBLANK(M764),0,M764/5*100*'04_Настройки'!$B$19)+IF(ISBLANK(N764),0,N764/5*100*'04_Настройки'!$B$20))/(IF(ISBLANK(T764),0,'04_Настройки'!$B$16)+IF(ISBLANK(U764),0,'04_Настройки'!$B$17)+IF(ISBLANK(V764),0,'04_Настройки'!$B$18)+IF(ISBLANK(M764),0,'04_Настройки'!$B$19)+IF(ISBLANK(N764),0,'04_Настройки'!$B$20)),1)))</s:f>
        <s:v/>
      </s:c>
      <s:c r="Y764" s="77" t="str">
        <s:f>IF(B764="","",IF(ISBLANK(X764),"Недостаточно данных",IF(X764&gt;='04_Настройки'!$B$24,"Высокий",IF(X764&gt;='04_Настройки'!$B$25,"Средний","Низкий"))))</s:f>
        <s:v/>
      </s:c>
      <s:c r="Z764" s="80">
        <s:f t="shared" si="8"/>
        <s:v>754</s:v>
      </s:c>
      <s:c r="AA764" s="93" t="str">
        <s:f>IF(B764="","",IF(S764&gt;1,"Проверить и объединить дубли",IF(W764&lt;'04_Настройки'!$B$26,"Дополнить исходные данные",IF(AND(M764&lt;&gt;"",M764&lt;=2),"Проверить соответствие запросу и бизнесу",IF(AND(G764&lt;&gt;"",G764&lt;=IF(J764="",'04_Настройки'!$B$14,J764)),"Удерживать позицию и обновлять контент",IF(Y764="Высокий",IF(O764="","Создать или назначить посадочную страницу","Оптимизировать страницу и усилить содержание"),IF(Y764="Средний","Включить в контент-план","Наблюдать или отложить")))))))</s:f>
        <s:v/>
      </s:c>
    </s:row>
    <s:row r="765" ht="22.5" customHeight="1">
      <s:c r="A765" s="70" t="str">
        <s:f t="shared" si="1"/>
        <s:v/>
      </s:c>
      <s:c r="B765" s="71"/>
      <s:c r="C765" s="71"/>
      <s:c r="D765" s="71"/>
      <s:c r="E765" s="95"/>
      <s:c r="F765" s="77" t="str">
        <s:f>IF(ISBLANK(E765),"",IF(E765&gt;='04_Настройки'!$B$11,"ВЧ",IF(E765&gt;='04_Настройки'!$B$12,"СЧ","НЧ")))</s:f>
      </s:c>
      <s:c r="G765" s="78"/>
      <s:c r="H765" s="78"/>
      <s:c r="I765" s="80" t="str">
        <s:f t="shared" si="2"/>
        <s:v/>
      </s:c>
      <s:c r="J765" s="78"/>
      <s:c r="K765" s="81"/>
      <s:c r="L765" s="78"/>
      <s:c r="M765" s="78"/>
      <s:c r="N765" s="78"/>
      <s:c r="O765" s="83"/>
      <s:c r="P765" s="84"/>
      <s:c r="Q765" s="84"/>
      <s:c r="R765" s="77" t="str">
        <s:f t="shared" si="3"/>
        <s:v/>
      </s:c>
      <s:c r="S765" s="85" t="str">
        <s:f t="shared" si="4"/>
        <s:v/>
      </s:c>
      <s:c r="T765" s="85" t="str">
        <s:f t="shared" si="5"/>
        <s:v/>
      </s:c>
      <s:c r="U765" s="85" t="str">
        <s:f>IF(OR(B765="",G765=""),"",ROUND(MAX(0,MIN(100,(G765-IF(J765="",'04_Настройки'!$B$14,J765))/(100-IF(J765="",'04_Настройки'!$B$14,J765))*100)),1))</s:f>
        <s:v/>
      </s:c>
      <s:c r="V765" s="85" t="str">
        <s:f t="shared" si="6"/>
        <s:v/>
      </s:c>
      <s:c r="W765" s="88" t="str">
        <s:f t="shared" si="7"/>
        <s:v/>
      </s:c>
      <s:c r="X765" s="85" t="str">
        <s:f>IF(B765="","",IF(W765&lt;'04_Настройки'!$B$26,"",ROUND((IF(ISBLANK(T765),0,T765*'04_Настройки'!$B$16)+IF(ISBLANK(U765),0,U765*'04_Настройки'!$B$17)+IF(ISBLANK(V765),0,V765*'04_Настройки'!$B$18)+IF(ISBLANK(M765),0,M765/5*100*'04_Настройки'!$B$19)+IF(ISBLANK(N765),0,N765/5*100*'04_Настройки'!$B$20))/(IF(ISBLANK(T765),0,'04_Настройки'!$B$16)+IF(ISBLANK(U765),0,'04_Настройки'!$B$17)+IF(ISBLANK(V765),0,'04_Настройки'!$B$18)+IF(ISBLANK(M765),0,'04_Настройки'!$B$19)+IF(ISBLANK(N765),0,'04_Настройки'!$B$20)),1)))</s:f>
        <s:v/>
      </s:c>
      <s:c r="Y765" s="77" t="str">
        <s:f>IF(B765="","",IF(ISBLANK(X765),"Недостаточно данных",IF(X765&gt;='04_Настройки'!$B$24,"Высокий",IF(X765&gt;='04_Настройки'!$B$25,"Средний","Низкий"))))</s:f>
        <s:v/>
      </s:c>
      <s:c r="Z765" s="80">
        <s:f t="shared" si="8"/>
        <s:v>755</s:v>
      </s:c>
      <s:c r="AA765" s="93" t="str">
        <s:f>IF(B765="","",IF(S765&gt;1,"Проверить и объединить дубли",IF(W765&lt;'04_Настройки'!$B$26,"Дополнить исходные данные",IF(AND(M765&lt;&gt;"",M765&lt;=2),"Проверить соответствие запросу и бизнесу",IF(AND(G765&lt;&gt;"",G765&lt;=IF(J765="",'04_Настройки'!$B$14,J765)),"Удерживать позицию и обновлять контент",IF(Y765="Высокий",IF(O765="","Создать или назначить посадочную страницу","Оптимизировать страницу и усилить содержание"),IF(Y765="Средний","Включить в контент-план","Наблюдать или отложить")))))))</s:f>
        <s:v/>
      </s:c>
    </s:row>
    <s:row r="766" ht="22.5" customHeight="1">
      <s:c r="A766" s="70" t="str">
        <s:f t="shared" si="1"/>
        <s:v/>
      </s:c>
      <s:c r="B766" s="71"/>
      <s:c r="C766" s="71"/>
      <s:c r="D766" s="71"/>
      <s:c r="E766" s="95"/>
      <s:c r="F766" s="77" t="str">
        <s:f>IF(ISBLANK(E766),"",IF(E766&gt;='04_Настройки'!$B$11,"ВЧ",IF(E766&gt;='04_Настройки'!$B$12,"СЧ","НЧ")))</s:f>
      </s:c>
      <s:c r="G766" s="78"/>
      <s:c r="H766" s="78"/>
      <s:c r="I766" s="80" t="str">
        <s:f t="shared" si="2"/>
        <s:v/>
      </s:c>
      <s:c r="J766" s="78"/>
      <s:c r="K766" s="81"/>
      <s:c r="L766" s="78"/>
      <s:c r="M766" s="78"/>
      <s:c r="N766" s="78"/>
      <s:c r="O766" s="83"/>
      <s:c r="P766" s="84"/>
      <s:c r="Q766" s="84"/>
      <s:c r="R766" s="77" t="str">
        <s:f t="shared" si="3"/>
        <s:v/>
      </s:c>
      <s:c r="S766" s="85" t="str">
        <s:f t="shared" si="4"/>
        <s:v/>
      </s:c>
      <s:c r="T766" s="85" t="str">
        <s:f t="shared" si="5"/>
        <s:v/>
      </s:c>
      <s:c r="U766" s="85" t="str">
        <s:f>IF(OR(B766="",G766=""),"",ROUND(MAX(0,MIN(100,(G766-IF(J766="",'04_Настройки'!$B$14,J766))/(100-IF(J766="",'04_Настройки'!$B$14,J766))*100)),1))</s:f>
        <s:v/>
      </s:c>
      <s:c r="V766" s="85" t="str">
        <s:f t="shared" si="6"/>
        <s:v/>
      </s:c>
      <s:c r="W766" s="88" t="str">
        <s:f t="shared" si="7"/>
        <s:v/>
      </s:c>
      <s:c r="X766" s="85" t="str">
        <s:f>IF(B766="","",IF(W766&lt;'04_Настройки'!$B$26,"",ROUND((IF(ISBLANK(T766),0,T766*'04_Настройки'!$B$16)+IF(ISBLANK(U766),0,U766*'04_Настройки'!$B$17)+IF(ISBLANK(V766),0,V766*'04_Настройки'!$B$18)+IF(ISBLANK(M766),0,M766/5*100*'04_Настройки'!$B$19)+IF(ISBLANK(N766),0,N766/5*100*'04_Настройки'!$B$20))/(IF(ISBLANK(T766),0,'04_Настройки'!$B$16)+IF(ISBLANK(U766),0,'04_Настройки'!$B$17)+IF(ISBLANK(V766),0,'04_Настройки'!$B$18)+IF(ISBLANK(M766),0,'04_Настройки'!$B$19)+IF(ISBLANK(N766),0,'04_Настройки'!$B$20)),1)))</s:f>
        <s:v/>
      </s:c>
      <s:c r="Y766" s="77" t="str">
        <s:f>IF(B766="","",IF(ISBLANK(X766),"Недостаточно данных",IF(X766&gt;='04_Настройки'!$B$24,"Высокий",IF(X766&gt;='04_Настройки'!$B$25,"Средний","Низкий"))))</s:f>
        <s:v/>
      </s:c>
      <s:c r="Z766" s="80">
        <s:f t="shared" si="8"/>
        <s:v>756</s:v>
      </s:c>
      <s:c r="AA766" s="93" t="str">
        <s:f>IF(B766="","",IF(S766&gt;1,"Проверить и объединить дубли",IF(W766&lt;'04_Настройки'!$B$26,"Дополнить исходные данные",IF(AND(M766&lt;&gt;"",M766&lt;=2),"Проверить соответствие запросу и бизнесу",IF(AND(G766&lt;&gt;"",G766&lt;=IF(J766="",'04_Настройки'!$B$14,J766)),"Удерживать позицию и обновлять контент",IF(Y766="Высокий",IF(O766="","Создать или назначить посадочную страницу","Оптимизировать страницу и усилить содержание"),IF(Y766="Средний","Включить в контент-план","Наблюдать или отложить")))))))</s:f>
        <s:v/>
      </s:c>
    </s:row>
    <s:row r="767" ht="22.5" customHeight="1">
      <s:c r="A767" s="70" t="str">
        <s:f t="shared" si="1"/>
        <s:v/>
      </s:c>
      <s:c r="B767" s="71"/>
      <s:c r="C767" s="71"/>
      <s:c r="D767" s="71"/>
      <s:c r="E767" s="95"/>
      <s:c r="F767" s="77" t="str">
        <s:f>IF(ISBLANK(E767),"",IF(E767&gt;='04_Настройки'!$B$11,"ВЧ",IF(E767&gt;='04_Настройки'!$B$12,"СЧ","НЧ")))</s:f>
      </s:c>
      <s:c r="G767" s="78"/>
      <s:c r="H767" s="78"/>
      <s:c r="I767" s="80" t="str">
        <s:f t="shared" si="2"/>
        <s:v/>
      </s:c>
      <s:c r="J767" s="78"/>
      <s:c r="K767" s="81"/>
      <s:c r="L767" s="78"/>
      <s:c r="M767" s="78"/>
      <s:c r="N767" s="78"/>
      <s:c r="O767" s="83"/>
      <s:c r="P767" s="84"/>
      <s:c r="Q767" s="84"/>
      <s:c r="R767" s="77" t="str">
        <s:f t="shared" si="3"/>
        <s:v/>
      </s:c>
      <s:c r="S767" s="85" t="str">
        <s:f t="shared" si="4"/>
        <s:v/>
      </s:c>
      <s:c r="T767" s="85" t="str">
        <s:f t="shared" si="5"/>
        <s:v/>
      </s:c>
      <s:c r="U767" s="85" t="str">
        <s:f>IF(OR(B767="",G767=""),"",ROUND(MAX(0,MIN(100,(G767-IF(J767="",'04_Настройки'!$B$14,J767))/(100-IF(J767="",'04_Настройки'!$B$14,J767))*100)),1))</s:f>
        <s:v/>
      </s:c>
      <s:c r="V767" s="85" t="str">
        <s:f t="shared" si="6"/>
        <s:v/>
      </s:c>
      <s:c r="W767" s="88" t="str">
        <s:f t="shared" si="7"/>
        <s:v/>
      </s:c>
      <s:c r="X767" s="85" t="str">
        <s:f>IF(B767="","",IF(W767&lt;'04_Настройки'!$B$26,"",ROUND((IF(ISBLANK(T767),0,T767*'04_Настройки'!$B$16)+IF(ISBLANK(U767),0,U767*'04_Настройки'!$B$17)+IF(ISBLANK(V767),0,V767*'04_Настройки'!$B$18)+IF(ISBLANK(M767),0,M767/5*100*'04_Настройки'!$B$19)+IF(ISBLANK(N767),0,N767/5*100*'04_Настройки'!$B$20))/(IF(ISBLANK(T767),0,'04_Настройки'!$B$16)+IF(ISBLANK(U767),0,'04_Настройки'!$B$17)+IF(ISBLANK(V767),0,'04_Настройки'!$B$18)+IF(ISBLANK(M767),0,'04_Настройки'!$B$19)+IF(ISBLANK(N767),0,'04_Настройки'!$B$20)),1)))</s:f>
        <s:v/>
      </s:c>
      <s:c r="Y767" s="77" t="str">
        <s:f>IF(B767="","",IF(ISBLANK(X767),"Недостаточно данных",IF(X767&gt;='04_Настройки'!$B$24,"Высокий",IF(X767&gt;='04_Настройки'!$B$25,"Средний","Низкий"))))</s:f>
        <s:v/>
      </s:c>
      <s:c r="Z767" s="80">
        <s:f t="shared" si="8"/>
        <s:v>757</s:v>
      </s:c>
      <s:c r="AA767" s="93" t="str">
        <s:f>IF(B767="","",IF(S767&gt;1,"Проверить и объединить дубли",IF(W767&lt;'04_Настройки'!$B$26,"Дополнить исходные данные",IF(AND(M767&lt;&gt;"",M767&lt;=2),"Проверить соответствие запросу и бизнесу",IF(AND(G767&lt;&gt;"",G767&lt;=IF(J767="",'04_Настройки'!$B$14,J767)),"Удерживать позицию и обновлять контент",IF(Y767="Высокий",IF(O767="","Создать или назначить посадочную страницу","Оптимизировать страницу и усилить содержание"),IF(Y767="Средний","Включить в контент-план","Наблюдать или отложить")))))))</s:f>
        <s:v/>
      </s:c>
    </s:row>
    <s:row r="768" ht="22.5" customHeight="1">
      <s:c r="A768" s="70" t="str">
        <s:f t="shared" si="1"/>
        <s:v/>
      </s:c>
      <s:c r="B768" s="71"/>
      <s:c r="C768" s="71"/>
      <s:c r="D768" s="71"/>
      <s:c r="E768" s="95"/>
      <s:c r="F768" s="77" t="str">
        <s:f>IF(ISBLANK(E768),"",IF(E768&gt;='04_Настройки'!$B$11,"ВЧ",IF(E768&gt;='04_Настройки'!$B$12,"СЧ","НЧ")))</s:f>
      </s:c>
      <s:c r="G768" s="78"/>
      <s:c r="H768" s="78"/>
      <s:c r="I768" s="80" t="str">
        <s:f t="shared" si="2"/>
        <s:v/>
      </s:c>
      <s:c r="J768" s="78"/>
      <s:c r="K768" s="81"/>
      <s:c r="L768" s="78"/>
      <s:c r="M768" s="78"/>
      <s:c r="N768" s="78"/>
      <s:c r="O768" s="83"/>
      <s:c r="P768" s="84"/>
      <s:c r="Q768" s="84"/>
      <s:c r="R768" s="77" t="str">
        <s:f t="shared" si="3"/>
        <s:v/>
      </s:c>
      <s:c r="S768" s="85" t="str">
        <s:f t="shared" si="4"/>
        <s:v/>
      </s:c>
      <s:c r="T768" s="85" t="str">
        <s:f t="shared" si="5"/>
        <s:v/>
      </s:c>
      <s:c r="U768" s="85" t="str">
        <s:f>IF(OR(B768="",G768=""),"",ROUND(MAX(0,MIN(100,(G768-IF(J768="",'04_Настройки'!$B$14,J768))/(100-IF(J768="",'04_Настройки'!$B$14,J768))*100)),1))</s:f>
        <s:v/>
      </s:c>
      <s:c r="V768" s="85" t="str">
        <s:f t="shared" si="6"/>
        <s:v/>
      </s:c>
      <s:c r="W768" s="88" t="str">
        <s:f t="shared" si="7"/>
        <s:v/>
      </s:c>
      <s:c r="X768" s="85" t="str">
        <s:f>IF(B768="","",IF(W768&lt;'04_Настройки'!$B$26,"",ROUND((IF(ISBLANK(T768),0,T768*'04_Настройки'!$B$16)+IF(ISBLANK(U768),0,U768*'04_Настройки'!$B$17)+IF(ISBLANK(V768),0,V768*'04_Настройки'!$B$18)+IF(ISBLANK(M768),0,M768/5*100*'04_Настройки'!$B$19)+IF(ISBLANK(N768),0,N768/5*100*'04_Настройки'!$B$20))/(IF(ISBLANK(T768),0,'04_Настройки'!$B$16)+IF(ISBLANK(U768),0,'04_Настройки'!$B$17)+IF(ISBLANK(V768),0,'04_Настройки'!$B$18)+IF(ISBLANK(M768),0,'04_Настройки'!$B$19)+IF(ISBLANK(N768),0,'04_Настройки'!$B$20)),1)))</s:f>
        <s:v/>
      </s:c>
      <s:c r="Y768" s="77" t="str">
        <s:f>IF(B768="","",IF(ISBLANK(X768),"Недостаточно данных",IF(X768&gt;='04_Настройки'!$B$24,"Высокий",IF(X768&gt;='04_Настройки'!$B$25,"Средний","Низкий"))))</s:f>
        <s:v/>
      </s:c>
      <s:c r="Z768" s="80">
        <s:f t="shared" si="8"/>
        <s:v>758</s:v>
      </s:c>
      <s:c r="AA768" s="93" t="str">
        <s:f>IF(B768="","",IF(S768&gt;1,"Проверить и объединить дубли",IF(W768&lt;'04_Настройки'!$B$26,"Дополнить исходные данные",IF(AND(M768&lt;&gt;"",M768&lt;=2),"Проверить соответствие запросу и бизнесу",IF(AND(G768&lt;&gt;"",G768&lt;=IF(J768="",'04_Настройки'!$B$14,J768)),"Удерживать позицию и обновлять контент",IF(Y768="Высокий",IF(O768="","Создать или назначить посадочную страницу","Оптимизировать страницу и усилить содержание"),IF(Y768="Средний","Включить в контент-план","Наблюдать или отложить")))))))</s:f>
        <s:v/>
      </s:c>
    </s:row>
    <s:row r="769" ht="22.5" customHeight="1">
      <s:c r="A769" s="70" t="str">
        <s:f t="shared" si="1"/>
        <s:v/>
      </s:c>
      <s:c r="B769" s="71"/>
      <s:c r="C769" s="71"/>
      <s:c r="D769" s="71"/>
      <s:c r="E769" s="95"/>
      <s:c r="F769" s="77" t="str">
        <s:f>IF(ISBLANK(E769),"",IF(E769&gt;='04_Настройки'!$B$11,"ВЧ",IF(E769&gt;='04_Настройки'!$B$12,"СЧ","НЧ")))</s:f>
      </s:c>
      <s:c r="G769" s="78"/>
      <s:c r="H769" s="78"/>
      <s:c r="I769" s="80" t="str">
        <s:f t="shared" si="2"/>
        <s:v/>
      </s:c>
      <s:c r="J769" s="78"/>
      <s:c r="K769" s="81"/>
      <s:c r="L769" s="78"/>
      <s:c r="M769" s="78"/>
      <s:c r="N769" s="78"/>
      <s:c r="O769" s="83"/>
      <s:c r="P769" s="84"/>
      <s:c r="Q769" s="84"/>
      <s:c r="R769" s="77" t="str">
        <s:f t="shared" si="3"/>
        <s:v/>
      </s:c>
      <s:c r="S769" s="85" t="str">
        <s:f t="shared" si="4"/>
        <s:v/>
      </s:c>
      <s:c r="T769" s="85" t="str">
        <s:f t="shared" si="5"/>
        <s:v/>
      </s:c>
      <s:c r="U769" s="85" t="str">
        <s:f>IF(OR(B769="",G769=""),"",ROUND(MAX(0,MIN(100,(G769-IF(J769="",'04_Настройки'!$B$14,J769))/(100-IF(J769="",'04_Настройки'!$B$14,J769))*100)),1))</s:f>
        <s:v/>
      </s:c>
      <s:c r="V769" s="85" t="str">
        <s:f t="shared" si="6"/>
        <s:v/>
      </s:c>
      <s:c r="W769" s="88" t="str">
        <s:f t="shared" si="7"/>
        <s:v/>
      </s:c>
      <s:c r="X769" s="85" t="str">
        <s:f>IF(B769="","",IF(W769&lt;'04_Настройки'!$B$26,"",ROUND((IF(ISBLANK(T769),0,T769*'04_Настройки'!$B$16)+IF(ISBLANK(U769),0,U769*'04_Настройки'!$B$17)+IF(ISBLANK(V769),0,V769*'04_Настройки'!$B$18)+IF(ISBLANK(M769),0,M769/5*100*'04_Настройки'!$B$19)+IF(ISBLANK(N769),0,N769/5*100*'04_Настройки'!$B$20))/(IF(ISBLANK(T769),0,'04_Настройки'!$B$16)+IF(ISBLANK(U769),0,'04_Настройки'!$B$17)+IF(ISBLANK(V769),0,'04_Настройки'!$B$18)+IF(ISBLANK(M769),0,'04_Настройки'!$B$19)+IF(ISBLANK(N769),0,'04_Настройки'!$B$20)),1)))</s:f>
        <s:v/>
      </s:c>
      <s:c r="Y769" s="77" t="str">
        <s:f>IF(B769="","",IF(ISBLANK(X769),"Недостаточно данных",IF(X769&gt;='04_Настройки'!$B$24,"Высокий",IF(X769&gt;='04_Настройки'!$B$25,"Средний","Низкий"))))</s:f>
        <s:v/>
      </s:c>
      <s:c r="Z769" s="80">
        <s:f t="shared" si="8"/>
        <s:v>759</s:v>
      </s:c>
      <s:c r="AA769" s="93" t="str">
        <s:f>IF(B769="","",IF(S769&gt;1,"Проверить и объединить дубли",IF(W769&lt;'04_Настройки'!$B$26,"Дополнить исходные данные",IF(AND(M769&lt;&gt;"",M769&lt;=2),"Проверить соответствие запросу и бизнесу",IF(AND(G769&lt;&gt;"",G769&lt;=IF(J769="",'04_Настройки'!$B$14,J769)),"Удерживать позицию и обновлять контент",IF(Y769="Высокий",IF(O769="","Создать или назначить посадочную страницу","Оптимизировать страницу и усилить содержание"),IF(Y769="Средний","Включить в контент-план","Наблюдать или отложить")))))))</s:f>
        <s:v/>
      </s:c>
    </s:row>
    <s:row r="770" ht="22.5" customHeight="1">
      <s:c r="A770" s="70" t="str">
        <s:f t="shared" si="1"/>
        <s:v/>
      </s:c>
      <s:c r="B770" s="71"/>
      <s:c r="C770" s="71"/>
      <s:c r="D770" s="71"/>
      <s:c r="E770" s="95"/>
      <s:c r="F770" s="77" t="str">
        <s:f>IF(ISBLANK(E770),"",IF(E770&gt;='04_Настройки'!$B$11,"ВЧ",IF(E770&gt;='04_Настройки'!$B$12,"СЧ","НЧ")))</s:f>
      </s:c>
      <s:c r="G770" s="78"/>
      <s:c r="H770" s="78"/>
      <s:c r="I770" s="80" t="str">
        <s:f t="shared" si="2"/>
        <s:v/>
      </s:c>
      <s:c r="J770" s="78"/>
      <s:c r="K770" s="81"/>
      <s:c r="L770" s="78"/>
      <s:c r="M770" s="78"/>
      <s:c r="N770" s="78"/>
      <s:c r="O770" s="83"/>
      <s:c r="P770" s="84"/>
      <s:c r="Q770" s="84"/>
      <s:c r="R770" s="77" t="str">
        <s:f t="shared" si="3"/>
        <s:v/>
      </s:c>
      <s:c r="S770" s="85" t="str">
        <s:f t="shared" si="4"/>
        <s:v/>
      </s:c>
      <s:c r="T770" s="85" t="str">
        <s:f t="shared" si="5"/>
        <s:v/>
      </s:c>
      <s:c r="U770" s="85" t="str">
        <s:f>IF(OR(B770="",G770=""),"",ROUND(MAX(0,MIN(100,(G770-IF(J770="",'04_Настройки'!$B$14,J770))/(100-IF(J770="",'04_Настройки'!$B$14,J770))*100)),1))</s:f>
        <s:v/>
      </s:c>
      <s:c r="V770" s="85" t="str">
        <s:f t="shared" si="6"/>
        <s:v/>
      </s:c>
      <s:c r="W770" s="88" t="str">
        <s:f t="shared" si="7"/>
        <s:v/>
      </s:c>
      <s:c r="X770" s="85" t="str">
        <s:f>IF(B770="","",IF(W770&lt;'04_Настройки'!$B$26,"",ROUND((IF(ISBLANK(T770),0,T770*'04_Настройки'!$B$16)+IF(ISBLANK(U770),0,U770*'04_Настройки'!$B$17)+IF(ISBLANK(V770),0,V770*'04_Настройки'!$B$18)+IF(ISBLANK(M770),0,M770/5*100*'04_Настройки'!$B$19)+IF(ISBLANK(N770),0,N770/5*100*'04_Настройки'!$B$20))/(IF(ISBLANK(T770),0,'04_Настройки'!$B$16)+IF(ISBLANK(U770),0,'04_Настройки'!$B$17)+IF(ISBLANK(V770),0,'04_Настройки'!$B$18)+IF(ISBLANK(M770),0,'04_Настройки'!$B$19)+IF(ISBLANK(N770),0,'04_Настройки'!$B$20)),1)))</s:f>
        <s:v/>
      </s:c>
      <s:c r="Y770" s="77" t="str">
        <s:f>IF(B770="","",IF(ISBLANK(X770),"Недостаточно данных",IF(X770&gt;='04_Настройки'!$B$24,"Высокий",IF(X770&gt;='04_Настройки'!$B$25,"Средний","Низкий"))))</s:f>
        <s:v/>
      </s:c>
      <s:c r="Z770" s="80">
        <s:f t="shared" si="8"/>
        <s:v>760</s:v>
      </s:c>
      <s:c r="AA770" s="93" t="str">
        <s:f>IF(B770="","",IF(S770&gt;1,"Проверить и объединить дубли",IF(W770&lt;'04_Настройки'!$B$26,"Дополнить исходные данные",IF(AND(M770&lt;&gt;"",M770&lt;=2),"Проверить соответствие запросу и бизнесу",IF(AND(G770&lt;&gt;"",G770&lt;=IF(J770="",'04_Настройки'!$B$14,J770)),"Удерживать позицию и обновлять контент",IF(Y770="Высокий",IF(O770="","Создать или назначить посадочную страницу","Оптимизировать страницу и усилить содержание"),IF(Y770="Средний","Включить в контент-план","Наблюдать или отложить")))))))</s:f>
        <s:v/>
      </s:c>
    </s:row>
    <s:row r="771" ht="22.5" customHeight="1">
      <s:c r="A771" s="70" t="str">
        <s:f t="shared" si="1"/>
        <s:v/>
      </s:c>
      <s:c r="B771" s="71"/>
      <s:c r="C771" s="71"/>
      <s:c r="D771" s="71"/>
      <s:c r="E771" s="95"/>
      <s:c r="F771" s="77" t="str">
        <s:f>IF(ISBLANK(E771),"",IF(E771&gt;='04_Настройки'!$B$11,"ВЧ",IF(E771&gt;='04_Настройки'!$B$12,"СЧ","НЧ")))</s:f>
      </s:c>
      <s:c r="G771" s="78"/>
      <s:c r="H771" s="78"/>
      <s:c r="I771" s="80" t="str">
        <s:f t="shared" si="2"/>
        <s:v/>
      </s:c>
      <s:c r="J771" s="78"/>
      <s:c r="K771" s="81"/>
      <s:c r="L771" s="78"/>
      <s:c r="M771" s="78"/>
      <s:c r="N771" s="78"/>
      <s:c r="O771" s="83"/>
      <s:c r="P771" s="84"/>
      <s:c r="Q771" s="84"/>
      <s:c r="R771" s="77" t="str">
        <s:f t="shared" si="3"/>
        <s:v/>
      </s:c>
      <s:c r="S771" s="85" t="str">
        <s:f t="shared" si="4"/>
        <s:v/>
      </s:c>
      <s:c r="T771" s="85" t="str">
        <s:f t="shared" si="5"/>
        <s:v/>
      </s:c>
      <s:c r="U771" s="85" t="str">
        <s:f>IF(OR(B771="",G771=""),"",ROUND(MAX(0,MIN(100,(G771-IF(J771="",'04_Настройки'!$B$14,J771))/(100-IF(J771="",'04_Настройки'!$B$14,J771))*100)),1))</s:f>
        <s:v/>
      </s:c>
      <s:c r="V771" s="85" t="str">
        <s:f t="shared" si="6"/>
        <s:v/>
      </s:c>
      <s:c r="W771" s="88" t="str">
        <s:f t="shared" si="7"/>
        <s:v/>
      </s:c>
      <s:c r="X771" s="85" t="str">
        <s:f>IF(B771="","",IF(W771&lt;'04_Настройки'!$B$26,"",ROUND((IF(ISBLANK(T771),0,T771*'04_Настройки'!$B$16)+IF(ISBLANK(U771),0,U771*'04_Настройки'!$B$17)+IF(ISBLANK(V771),0,V771*'04_Настройки'!$B$18)+IF(ISBLANK(M771),0,M771/5*100*'04_Настройки'!$B$19)+IF(ISBLANK(N771),0,N771/5*100*'04_Настройки'!$B$20))/(IF(ISBLANK(T771),0,'04_Настройки'!$B$16)+IF(ISBLANK(U771),0,'04_Настройки'!$B$17)+IF(ISBLANK(V771),0,'04_Настройки'!$B$18)+IF(ISBLANK(M771),0,'04_Настройки'!$B$19)+IF(ISBLANK(N771),0,'04_Настройки'!$B$20)),1)))</s:f>
        <s:v/>
      </s:c>
      <s:c r="Y771" s="77" t="str">
        <s:f>IF(B771="","",IF(ISBLANK(X771),"Недостаточно данных",IF(X771&gt;='04_Настройки'!$B$24,"Высокий",IF(X771&gt;='04_Настройки'!$B$25,"Средний","Низкий"))))</s:f>
        <s:v/>
      </s:c>
      <s:c r="Z771" s="80">
        <s:f t="shared" si="8"/>
        <s:v>761</s:v>
      </s:c>
      <s:c r="AA771" s="93" t="str">
        <s:f>IF(B771="","",IF(S771&gt;1,"Проверить и объединить дубли",IF(W771&lt;'04_Настройки'!$B$26,"Дополнить исходные данные",IF(AND(M771&lt;&gt;"",M771&lt;=2),"Проверить соответствие запросу и бизнесу",IF(AND(G771&lt;&gt;"",G771&lt;=IF(J771="",'04_Настройки'!$B$14,J771)),"Удерживать позицию и обновлять контент",IF(Y771="Высокий",IF(O771="","Создать или назначить посадочную страницу","Оптимизировать страницу и усилить содержание"),IF(Y771="Средний","Включить в контент-план","Наблюдать или отложить")))))))</s:f>
        <s:v/>
      </s:c>
    </s:row>
    <s:row r="772" ht="22.5" customHeight="1">
      <s:c r="A772" s="70" t="str">
        <s:f t="shared" si="1"/>
        <s:v/>
      </s:c>
      <s:c r="B772" s="71"/>
      <s:c r="C772" s="71"/>
      <s:c r="D772" s="71"/>
      <s:c r="E772" s="95"/>
      <s:c r="F772" s="77" t="str">
        <s:f>IF(ISBLANK(E772),"",IF(E772&gt;='04_Настройки'!$B$11,"ВЧ",IF(E772&gt;='04_Настройки'!$B$12,"СЧ","НЧ")))</s:f>
      </s:c>
      <s:c r="G772" s="78"/>
      <s:c r="H772" s="78"/>
      <s:c r="I772" s="80" t="str">
        <s:f t="shared" si="2"/>
        <s:v/>
      </s:c>
      <s:c r="J772" s="78"/>
      <s:c r="K772" s="81"/>
      <s:c r="L772" s="78"/>
      <s:c r="M772" s="78"/>
      <s:c r="N772" s="78"/>
      <s:c r="O772" s="83"/>
      <s:c r="P772" s="84"/>
      <s:c r="Q772" s="84"/>
      <s:c r="R772" s="77" t="str">
        <s:f t="shared" si="3"/>
        <s:v/>
      </s:c>
      <s:c r="S772" s="85" t="str">
        <s:f t="shared" si="4"/>
        <s:v/>
      </s:c>
      <s:c r="T772" s="85" t="str">
        <s:f t="shared" si="5"/>
        <s:v/>
      </s:c>
      <s:c r="U772" s="85" t="str">
        <s:f>IF(OR(B772="",G772=""),"",ROUND(MAX(0,MIN(100,(G772-IF(J772="",'04_Настройки'!$B$14,J772))/(100-IF(J772="",'04_Настройки'!$B$14,J772))*100)),1))</s:f>
        <s:v/>
      </s:c>
      <s:c r="V772" s="85" t="str">
        <s:f t="shared" si="6"/>
        <s:v/>
      </s:c>
      <s:c r="W772" s="88" t="str">
        <s:f t="shared" si="7"/>
        <s:v/>
      </s:c>
      <s:c r="X772" s="85" t="str">
        <s:f>IF(B772="","",IF(W772&lt;'04_Настройки'!$B$26,"",ROUND((IF(ISBLANK(T772),0,T772*'04_Настройки'!$B$16)+IF(ISBLANK(U772),0,U772*'04_Настройки'!$B$17)+IF(ISBLANK(V772),0,V772*'04_Настройки'!$B$18)+IF(ISBLANK(M772),0,M772/5*100*'04_Настройки'!$B$19)+IF(ISBLANK(N772),0,N772/5*100*'04_Настройки'!$B$20))/(IF(ISBLANK(T772),0,'04_Настройки'!$B$16)+IF(ISBLANK(U772),0,'04_Настройки'!$B$17)+IF(ISBLANK(V772),0,'04_Настройки'!$B$18)+IF(ISBLANK(M772),0,'04_Настройки'!$B$19)+IF(ISBLANK(N772),0,'04_Настройки'!$B$20)),1)))</s:f>
        <s:v/>
      </s:c>
      <s:c r="Y772" s="77" t="str">
        <s:f>IF(B772="","",IF(ISBLANK(X772),"Недостаточно данных",IF(X772&gt;='04_Настройки'!$B$24,"Высокий",IF(X772&gt;='04_Настройки'!$B$25,"Средний","Низкий"))))</s:f>
        <s:v/>
      </s:c>
      <s:c r="Z772" s="80">
        <s:f t="shared" si="8"/>
        <s:v>762</s:v>
      </s:c>
      <s:c r="AA772" s="93" t="str">
        <s:f>IF(B772="","",IF(S772&gt;1,"Проверить и объединить дубли",IF(W772&lt;'04_Настройки'!$B$26,"Дополнить исходные данные",IF(AND(M772&lt;&gt;"",M772&lt;=2),"Проверить соответствие запросу и бизнесу",IF(AND(G772&lt;&gt;"",G772&lt;=IF(J772="",'04_Настройки'!$B$14,J772)),"Удерживать позицию и обновлять контент",IF(Y772="Высокий",IF(O772="","Создать или назначить посадочную страницу","Оптимизировать страницу и усилить содержание"),IF(Y772="Средний","Включить в контент-план","Наблюдать или отложить")))))))</s:f>
        <s:v/>
      </s:c>
    </s:row>
    <s:row r="773" ht="22.5" customHeight="1">
      <s:c r="A773" s="70" t="str">
        <s:f t="shared" si="1"/>
        <s:v/>
      </s:c>
      <s:c r="B773" s="71"/>
      <s:c r="C773" s="71"/>
      <s:c r="D773" s="71"/>
      <s:c r="E773" s="95"/>
      <s:c r="F773" s="77" t="str">
        <s:f>IF(ISBLANK(E773),"",IF(E773&gt;='04_Настройки'!$B$11,"ВЧ",IF(E773&gt;='04_Настройки'!$B$12,"СЧ","НЧ")))</s:f>
      </s:c>
      <s:c r="G773" s="78"/>
      <s:c r="H773" s="78"/>
      <s:c r="I773" s="80" t="str">
        <s:f t="shared" si="2"/>
        <s:v/>
      </s:c>
      <s:c r="J773" s="78"/>
      <s:c r="K773" s="81"/>
      <s:c r="L773" s="78"/>
      <s:c r="M773" s="78"/>
      <s:c r="N773" s="78"/>
      <s:c r="O773" s="83"/>
      <s:c r="P773" s="84"/>
      <s:c r="Q773" s="84"/>
      <s:c r="R773" s="77" t="str">
        <s:f t="shared" si="3"/>
        <s:v/>
      </s:c>
      <s:c r="S773" s="85" t="str">
        <s:f t="shared" si="4"/>
        <s:v/>
      </s:c>
      <s:c r="T773" s="85" t="str">
        <s:f t="shared" si="5"/>
        <s:v/>
      </s:c>
      <s:c r="U773" s="85" t="str">
        <s:f>IF(OR(B773="",G773=""),"",ROUND(MAX(0,MIN(100,(G773-IF(J773="",'04_Настройки'!$B$14,J773))/(100-IF(J773="",'04_Настройки'!$B$14,J773))*100)),1))</s:f>
        <s:v/>
      </s:c>
      <s:c r="V773" s="85" t="str">
        <s:f t="shared" si="6"/>
        <s:v/>
      </s:c>
      <s:c r="W773" s="88" t="str">
        <s:f t="shared" si="7"/>
        <s:v/>
      </s:c>
      <s:c r="X773" s="85" t="str">
        <s:f>IF(B773="","",IF(W773&lt;'04_Настройки'!$B$26,"",ROUND((IF(ISBLANK(T773),0,T773*'04_Настройки'!$B$16)+IF(ISBLANK(U773),0,U773*'04_Настройки'!$B$17)+IF(ISBLANK(V773),0,V773*'04_Настройки'!$B$18)+IF(ISBLANK(M773),0,M773/5*100*'04_Настройки'!$B$19)+IF(ISBLANK(N773),0,N773/5*100*'04_Настройки'!$B$20))/(IF(ISBLANK(T773),0,'04_Настройки'!$B$16)+IF(ISBLANK(U773),0,'04_Настройки'!$B$17)+IF(ISBLANK(V773),0,'04_Настройки'!$B$18)+IF(ISBLANK(M773),0,'04_Настройки'!$B$19)+IF(ISBLANK(N773),0,'04_Настройки'!$B$20)),1)))</s:f>
        <s:v/>
      </s:c>
      <s:c r="Y773" s="77" t="str">
        <s:f>IF(B773="","",IF(ISBLANK(X773),"Недостаточно данных",IF(X773&gt;='04_Настройки'!$B$24,"Высокий",IF(X773&gt;='04_Настройки'!$B$25,"Средний","Низкий"))))</s:f>
        <s:v/>
      </s:c>
      <s:c r="Z773" s="80">
        <s:f t="shared" si="8"/>
        <s:v>763</s:v>
      </s:c>
      <s:c r="AA773" s="93" t="str">
        <s:f>IF(B773="","",IF(S773&gt;1,"Проверить и объединить дубли",IF(W773&lt;'04_Настройки'!$B$26,"Дополнить исходные данные",IF(AND(M773&lt;&gt;"",M773&lt;=2),"Проверить соответствие запросу и бизнесу",IF(AND(G773&lt;&gt;"",G773&lt;=IF(J773="",'04_Настройки'!$B$14,J773)),"Удерживать позицию и обновлять контент",IF(Y773="Высокий",IF(O773="","Создать или назначить посадочную страницу","Оптимизировать страницу и усилить содержание"),IF(Y773="Средний","Включить в контент-план","Наблюдать или отложить")))))))</s:f>
        <s:v/>
      </s:c>
    </s:row>
    <s:row r="774" ht="22.5" customHeight="1">
      <s:c r="A774" s="70" t="str">
        <s:f t="shared" si="1"/>
        <s:v/>
      </s:c>
      <s:c r="B774" s="71"/>
      <s:c r="C774" s="71"/>
      <s:c r="D774" s="71"/>
      <s:c r="E774" s="95"/>
      <s:c r="F774" s="77" t="str">
        <s:f>IF(ISBLANK(E774),"",IF(E774&gt;='04_Настройки'!$B$11,"ВЧ",IF(E774&gt;='04_Настройки'!$B$12,"СЧ","НЧ")))</s:f>
      </s:c>
      <s:c r="G774" s="78"/>
      <s:c r="H774" s="78"/>
      <s:c r="I774" s="80" t="str">
        <s:f t="shared" si="2"/>
        <s:v/>
      </s:c>
      <s:c r="J774" s="78"/>
      <s:c r="K774" s="81"/>
      <s:c r="L774" s="78"/>
      <s:c r="M774" s="78"/>
      <s:c r="N774" s="78"/>
      <s:c r="O774" s="83"/>
      <s:c r="P774" s="84"/>
      <s:c r="Q774" s="84"/>
      <s:c r="R774" s="77" t="str">
        <s:f t="shared" si="3"/>
        <s:v/>
      </s:c>
      <s:c r="S774" s="85" t="str">
        <s:f t="shared" si="4"/>
        <s:v/>
      </s:c>
      <s:c r="T774" s="85" t="str">
        <s:f t="shared" si="5"/>
        <s:v/>
      </s:c>
      <s:c r="U774" s="85" t="str">
        <s:f>IF(OR(B774="",G774=""),"",ROUND(MAX(0,MIN(100,(G774-IF(J774="",'04_Настройки'!$B$14,J774))/(100-IF(J774="",'04_Настройки'!$B$14,J774))*100)),1))</s:f>
        <s:v/>
      </s:c>
      <s:c r="V774" s="85" t="str">
        <s:f t="shared" si="6"/>
        <s:v/>
      </s:c>
      <s:c r="W774" s="88" t="str">
        <s:f t="shared" si="7"/>
        <s:v/>
      </s:c>
      <s:c r="X774" s="85" t="str">
        <s:f>IF(B774="","",IF(W774&lt;'04_Настройки'!$B$26,"",ROUND((IF(ISBLANK(T774),0,T774*'04_Настройки'!$B$16)+IF(ISBLANK(U774),0,U774*'04_Настройки'!$B$17)+IF(ISBLANK(V774),0,V774*'04_Настройки'!$B$18)+IF(ISBLANK(M774),0,M774/5*100*'04_Настройки'!$B$19)+IF(ISBLANK(N774),0,N774/5*100*'04_Настройки'!$B$20))/(IF(ISBLANK(T774),0,'04_Настройки'!$B$16)+IF(ISBLANK(U774),0,'04_Настройки'!$B$17)+IF(ISBLANK(V774),0,'04_Настройки'!$B$18)+IF(ISBLANK(M774),0,'04_Настройки'!$B$19)+IF(ISBLANK(N774),0,'04_Настройки'!$B$20)),1)))</s:f>
        <s:v/>
      </s:c>
      <s:c r="Y774" s="77" t="str">
        <s:f>IF(B774="","",IF(ISBLANK(X774),"Недостаточно данных",IF(X774&gt;='04_Настройки'!$B$24,"Высокий",IF(X774&gt;='04_Настройки'!$B$25,"Средний","Низкий"))))</s:f>
        <s:v/>
      </s:c>
      <s:c r="Z774" s="80">
        <s:f t="shared" si="8"/>
        <s:v>764</s:v>
      </s:c>
      <s:c r="AA774" s="93" t="str">
        <s:f>IF(B774="","",IF(S774&gt;1,"Проверить и объединить дубли",IF(W774&lt;'04_Настройки'!$B$26,"Дополнить исходные данные",IF(AND(M774&lt;&gt;"",M774&lt;=2),"Проверить соответствие запросу и бизнесу",IF(AND(G774&lt;&gt;"",G774&lt;=IF(J774="",'04_Настройки'!$B$14,J774)),"Удерживать позицию и обновлять контент",IF(Y774="Высокий",IF(O774="","Создать или назначить посадочную страницу","Оптимизировать страницу и усилить содержание"),IF(Y774="Средний","Включить в контент-план","Наблюдать или отложить")))))))</s:f>
        <s:v/>
      </s:c>
    </s:row>
    <s:row r="775" ht="22.5" customHeight="1">
      <s:c r="A775" s="70" t="str">
        <s:f t="shared" si="1"/>
        <s:v/>
      </s:c>
      <s:c r="B775" s="71"/>
      <s:c r="C775" s="71"/>
      <s:c r="D775" s="71"/>
      <s:c r="E775" s="95"/>
      <s:c r="F775" s="77" t="str">
        <s:f>IF(ISBLANK(E775),"",IF(E775&gt;='04_Настройки'!$B$11,"ВЧ",IF(E775&gt;='04_Настройки'!$B$12,"СЧ","НЧ")))</s:f>
      </s:c>
      <s:c r="G775" s="78"/>
      <s:c r="H775" s="78"/>
      <s:c r="I775" s="80" t="str">
        <s:f t="shared" si="2"/>
        <s:v/>
      </s:c>
      <s:c r="J775" s="78"/>
      <s:c r="K775" s="81"/>
      <s:c r="L775" s="78"/>
      <s:c r="M775" s="78"/>
      <s:c r="N775" s="78"/>
      <s:c r="O775" s="83"/>
      <s:c r="P775" s="84"/>
      <s:c r="Q775" s="84"/>
      <s:c r="R775" s="77" t="str">
        <s:f t="shared" si="3"/>
        <s:v/>
      </s:c>
      <s:c r="S775" s="85" t="str">
        <s:f t="shared" si="4"/>
        <s:v/>
      </s:c>
      <s:c r="T775" s="85" t="str">
        <s:f t="shared" si="5"/>
        <s:v/>
      </s:c>
      <s:c r="U775" s="85" t="str">
        <s:f>IF(OR(B775="",G775=""),"",ROUND(MAX(0,MIN(100,(G775-IF(J775="",'04_Настройки'!$B$14,J775))/(100-IF(J775="",'04_Настройки'!$B$14,J775))*100)),1))</s:f>
        <s:v/>
      </s:c>
      <s:c r="V775" s="85" t="str">
        <s:f t="shared" si="6"/>
        <s:v/>
      </s:c>
      <s:c r="W775" s="88" t="str">
        <s:f t="shared" si="7"/>
        <s:v/>
      </s:c>
      <s:c r="X775" s="85" t="str">
        <s:f>IF(B775="","",IF(W775&lt;'04_Настройки'!$B$26,"",ROUND((IF(ISBLANK(T775),0,T775*'04_Настройки'!$B$16)+IF(ISBLANK(U775),0,U775*'04_Настройки'!$B$17)+IF(ISBLANK(V775),0,V775*'04_Настройки'!$B$18)+IF(ISBLANK(M775),0,M775/5*100*'04_Настройки'!$B$19)+IF(ISBLANK(N775),0,N775/5*100*'04_Настройки'!$B$20))/(IF(ISBLANK(T775),0,'04_Настройки'!$B$16)+IF(ISBLANK(U775),0,'04_Настройки'!$B$17)+IF(ISBLANK(V775),0,'04_Настройки'!$B$18)+IF(ISBLANK(M775),0,'04_Настройки'!$B$19)+IF(ISBLANK(N775),0,'04_Настройки'!$B$20)),1)))</s:f>
        <s:v/>
      </s:c>
      <s:c r="Y775" s="77" t="str">
        <s:f>IF(B775="","",IF(ISBLANK(X775),"Недостаточно данных",IF(X775&gt;='04_Настройки'!$B$24,"Высокий",IF(X775&gt;='04_Настройки'!$B$25,"Средний","Низкий"))))</s:f>
        <s:v/>
      </s:c>
      <s:c r="Z775" s="80">
        <s:f t="shared" si="8"/>
        <s:v>765</s:v>
      </s:c>
      <s:c r="AA775" s="93" t="str">
        <s:f>IF(B775="","",IF(S775&gt;1,"Проверить и объединить дубли",IF(W775&lt;'04_Настройки'!$B$26,"Дополнить исходные данные",IF(AND(M775&lt;&gt;"",M775&lt;=2),"Проверить соответствие запросу и бизнесу",IF(AND(G775&lt;&gt;"",G775&lt;=IF(J775="",'04_Настройки'!$B$14,J775)),"Удерживать позицию и обновлять контент",IF(Y775="Высокий",IF(O775="","Создать или назначить посадочную страницу","Оптимизировать страницу и усилить содержание"),IF(Y775="Средний","Включить в контент-план","Наблюдать или отложить")))))))</s:f>
        <s:v/>
      </s:c>
    </s:row>
    <s:row r="776" ht="22.5" customHeight="1">
      <s:c r="A776" s="70" t="str">
        <s:f t="shared" si="1"/>
        <s:v/>
      </s:c>
      <s:c r="B776" s="71"/>
      <s:c r="C776" s="71"/>
      <s:c r="D776" s="71"/>
      <s:c r="E776" s="95"/>
      <s:c r="F776" s="77" t="str">
        <s:f>IF(ISBLANK(E776),"",IF(E776&gt;='04_Настройки'!$B$11,"ВЧ",IF(E776&gt;='04_Настройки'!$B$12,"СЧ","НЧ")))</s:f>
      </s:c>
      <s:c r="G776" s="78"/>
      <s:c r="H776" s="78"/>
      <s:c r="I776" s="80" t="str">
        <s:f t="shared" si="2"/>
        <s:v/>
      </s:c>
      <s:c r="J776" s="78"/>
      <s:c r="K776" s="81"/>
      <s:c r="L776" s="78"/>
      <s:c r="M776" s="78"/>
      <s:c r="N776" s="78"/>
      <s:c r="O776" s="83"/>
      <s:c r="P776" s="84"/>
      <s:c r="Q776" s="84"/>
      <s:c r="R776" s="77" t="str">
        <s:f t="shared" si="3"/>
        <s:v/>
      </s:c>
      <s:c r="S776" s="85" t="str">
        <s:f t="shared" si="4"/>
        <s:v/>
      </s:c>
      <s:c r="T776" s="85" t="str">
        <s:f t="shared" si="5"/>
        <s:v/>
      </s:c>
      <s:c r="U776" s="85" t="str">
        <s:f>IF(OR(B776="",G776=""),"",ROUND(MAX(0,MIN(100,(G776-IF(J776="",'04_Настройки'!$B$14,J776))/(100-IF(J776="",'04_Настройки'!$B$14,J776))*100)),1))</s:f>
        <s:v/>
      </s:c>
      <s:c r="V776" s="85" t="str">
        <s:f t="shared" si="6"/>
        <s:v/>
      </s:c>
      <s:c r="W776" s="88" t="str">
        <s:f t="shared" si="7"/>
        <s:v/>
      </s:c>
      <s:c r="X776" s="85" t="str">
        <s:f>IF(B776="","",IF(W776&lt;'04_Настройки'!$B$26,"",ROUND((IF(ISBLANK(T776),0,T776*'04_Настройки'!$B$16)+IF(ISBLANK(U776),0,U776*'04_Настройки'!$B$17)+IF(ISBLANK(V776),0,V776*'04_Настройки'!$B$18)+IF(ISBLANK(M776),0,M776/5*100*'04_Настройки'!$B$19)+IF(ISBLANK(N776),0,N776/5*100*'04_Настройки'!$B$20))/(IF(ISBLANK(T776),0,'04_Настройки'!$B$16)+IF(ISBLANK(U776),0,'04_Настройки'!$B$17)+IF(ISBLANK(V776),0,'04_Настройки'!$B$18)+IF(ISBLANK(M776),0,'04_Настройки'!$B$19)+IF(ISBLANK(N776),0,'04_Настройки'!$B$20)),1)))</s:f>
        <s:v/>
      </s:c>
      <s:c r="Y776" s="77" t="str">
        <s:f>IF(B776="","",IF(ISBLANK(X776),"Недостаточно данных",IF(X776&gt;='04_Настройки'!$B$24,"Высокий",IF(X776&gt;='04_Настройки'!$B$25,"Средний","Низкий"))))</s:f>
        <s:v/>
      </s:c>
      <s:c r="Z776" s="80">
        <s:f t="shared" si="8"/>
        <s:v>766</s:v>
      </s:c>
      <s:c r="AA776" s="93" t="str">
        <s:f>IF(B776="","",IF(S776&gt;1,"Проверить и объединить дубли",IF(W776&lt;'04_Настройки'!$B$26,"Дополнить исходные данные",IF(AND(M776&lt;&gt;"",M776&lt;=2),"Проверить соответствие запросу и бизнесу",IF(AND(G776&lt;&gt;"",G776&lt;=IF(J776="",'04_Настройки'!$B$14,J776)),"Удерживать позицию и обновлять контент",IF(Y776="Высокий",IF(O776="","Создать или назначить посадочную страницу","Оптимизировать страницу и усилить содержание"),IF(Y776="Средний","Включить в контент-план","Наблюдать или отложить")))))))</s:f>
        <s:v/>
      </s:c>
    </s:row>
    <s:row r="777" ht="22.5" customHeight="1">
      <s:c r="A777" s="70" t="str">
        <s:f t="shared" si="1"/>
        <s:v/>
      </s:c>
      <s:c r="B777" s="71"/>
      <s:c r="C777" s="71"/>
      <s:c r="D777" s="71"/>
      <s:c r="E777" s="95"/>
      <s:c r="F777" s="77" t="str">
        <s:f>IF(ISBLANK(E777),"",IF(E777&gt;='04_Настройки'!$B$11,"ВЧ",IF(E777&gt;='04_Настройки'!$B$12,"СЧ","НЧ")))</s:f>
      </s:c>
      <s:c r="G777" s="78"/>
      <s:c r="H777" s="78"/>
      <s:c r="I777" s="80" t="str">
        <s:f t="shared" si="2"/>
        <s:v/>
      </s:c>
      <s:c r="J777" s="78"/>
      <s:c r="K777" s="81"/>
      <s:c r="L777" s="78"/>
      <s:c r="M777" s="78"/>
      <s:c r="N777" s="78"/>
      <s:c r="O777" s="83"/>
      <s:c r="P777" s="84"/>
      <s:c r="Q777" s="84"/>
      <s:c r="R777" s="77" t="str">
        <s:f t="shared" si="3"/>
        <s:v/>
      </s:c>
      <s:c r="S777" s="85" t="str">
        <s:f t="shared" si="4"/>
        <s:v/>
      </s:c>
      <s:c r="T777" s="85" t="str">
        <s:f t="shared" si="5"/>
        <s:v/>
      </s:c>
      <s:c r="U777" s="85" t="str">
        <s:f>IF(OR(B777="",G777=""),"",ROUND(MAX(0,MIN(100,(G777-IF(J777="",'04_Настройки'!$B$14,J777))/(100-IF(J777="",'04_Настройки'!$B$14,J777))*100)),1))</s:f>
        <s:v/>
      </s:c>
      <s:c r="V777" s="85" t="str">
        <s:f t="shared" si="6"/>
        <s:v/>
      </s:c>
      <s:c r="W777" s="88" t="str">
        <s:f t="shared" si="7"/>
        <s:v/>
      </s:c>
      <s:c r="X777" s="85" t="str">
        <s:f>IF(B777="","",IF(W777&lt;'04_Настройки'!$B$26,"",ROUND((IF(ISBLANK(T777),0,T777*'04_Настройки'!$B$16)+IF(ISBLANK(U777),0,U777*'04_Настройки'!$B$17)+IF(ISBLANK(V777),0,V777*'04_Настройки'!$B$18)+IF(ISBLANK(M777),0,M777/5*100*'04_Настройки'!$B$19)+IF(ISBLANK(N777),0,N777/5*100*'04_Настройки'!$B$20))/(IF(ISBLANK(T777),0,'04_Настройки'!$B$16)+IF(ISBLANK(U777),0,'04_Настройки'!$B$17)+IF(ISBLANK(V777),0,'04_Настройки'!$B$18)+IF(ISBLANK(M777),0,'04_Настройки'!$B$19)+IF(ISBLANK(N777),0,'04_Настройки'!$B$20)),1)))</s:f>
        <s:v/>
      </s:c>
      <s:c r="Y777" s="77" t="str">
        <s:f>IF(B777="","",IF(ISBLANK(X777),"Недостаточно данных",IF(X777&gt;='04_Настройки'!$B$24,"Высокий",IF(X777&gt;='04_Настройки'!$B$25,"Средний","Низкий"))))</s:f>
        <s:v/>
      </s:c>
      <s:c r="Z777" s="80">
        <s:f t="shared" si="8"/>
        <s:v>767</s:v>
      </s:c>
      <s:c r="AA777" s="93" t="str">
        <s:f>IF(B777="","",IF(S777&gt;1,"Проверить и объединить дубли",IF(W777&lt;'04_Настройки'!$B$26,"Дополнить исходные данные",IF(AND(M777&lt;&gt;"",M777&lt;=2),"Проверить соответствие запросу и бизнесу",IF(AND(G777&lt;&gt;"",G777&lt;=IF(J777="",'04_Настройки'!$B$14,J777)),"Удерживать позицию и обновлять контент",IF(Y777="Высокий",IF(O777="","Создать или назначить посадочную страницу","Оптимизировать страницу и усилить содержание"),IF(Y777="Средний","Включить в контент-план","Наблюдать или отложить")))))))</s:f>
        <s:v/>
      </s:c>
    </s:row>
    <s:row r="778" ht="22.5" customHeight="1">
      <s:c r="A778" s="70" t="str">
        <s:f t="shared" si="1"/>
        <s:v/>
      </s:c>
      <s:c r="B778" s="71"/>
      <s:c r="C778" s="71"/>
      <s:c r="D778" s="71"/>
      <s:c r="E778" s="95"/>
      <s:c r="F778" s="77" t="str">
        <s:f>IF(ISBLANK(E778),"",IF(E778&gt;='04_Настройки'!$B$11,"ВЧ",IF(E778&gt;='04_Настройки'!$B$12,"СЧ","НЧ")))</s:f>
      </s:c>
      <s:c r="G778" s="78"/>
      <s:c r="H778" s="78"/>
      <s:c r="I778" s="80" t="str">
        <s:f t="shared" si="2"/>
        <s:v/>
      </s:c>
      <s:c r="J778" s="78"/>
      <s:c r="K778" s="81"/>
      <s:c r="L778" s="78"/>
      <s:c r="M778" s="78"/>
      <s:c r="N778" s="78"/>
      <s:c r="O778" s="83"/>
      <s:c r="P778" s="84"/>
      <s:c r="Q778" s="84"/>
      <s:c r="R778" s="77" t="str">
        <s:f t="shared" si="3"/>
        <s:v/>
      </s:c>
      <s:c r="S778" s="85" t="str">
        <s:f t="shared" si="4"/>
        <s:v/>
      </s:c>
      <s:c r="T778" s="85" t="str">
        <s:f t="shared" si="5"/>
        <s:v/>
      </s:c>
      <s:c r="U778" s="85" t="str">
        <s:f>IF(OR(B778="",G778=""),"",ROUND(MAX(0,MIN(100,(G778-IF(J778="",'04_Настройки'!$B$14,J778))/(100-IF(J778="",'04_Настройки'!$B$14,J778))*100)),1))</s:f>
        <s:v/>
      </s:c>
      <s:c r="V778" s="85" t="str">
        <s:f t="shared" si="6"/>
        <s:v/>
      </s:c>
      <s:c r="W778" s="88" t="str">
        <s:f t="shared" si="7"/>
        <s:v/>
      </s:c>
      <s:c r="X778" s="85" t="str">
        <s:f>IF(B778="","",IF(W778&lt;'04_Настройки'!$B$26,"",ROUND((IF(ISBLANK(T778),0,T778*'04_Настройки'!$B$16)+IF(ISBLANK(U778),0,U778*'04_Настройки'!$B$17)+IF(ISBLANK(V778),0,V778*'04_Настройки'!$B$18)+IF(ISBLANK(M778),0,M778/5*100*'04_Настройки'!$B$19)+IF(ISBLANK(N778),0,N778/5*100*'04_Настройки'!$B$20))/(IF(ISBLANK(T778),0,'04_Настройки'!$B$16)+IF(ISBLANK(U778),0,'04_Настройки'!$B$17)+IF(ISBLANK(V778),0,'04_Настройки'!$B$18)+IF(ISBLANK(M778),0,'04_Настройки'!$B$19)+IF(ISBLANK(N778),0,'04_Настройки'!$B$20)),1)))</s:f>
        <s:v/>
      </s:c>
      <s:c r="Y778" s="77" t="str">
        <s:f>IF(B778="","",IF(ISBLANK(X778),"Недостаточно данных",IF(X778&gt;='04_Настройки'!$B$24,"Высокий",IF(X778&gt;='04_Настройки'!$B$25,"Средний","Низкий"))))</s:f>
        <s:v/>
      </s:c>
      <s:c r="Z778" s="80">
        <s:f t="shared" si="8"/>
        <s:v>768</s:v>
      </s:c>
      <s:c r="AA778" s="93" t="str">
        <s:f>IF(B778="","",IF(S778&gt;1,"Проверить и объединить дубли",IF(W778&lt;'04_Настройки'!$B$26,"Дополнить исходные данные",IF(AND(M778&lt;&gt;"",M778&lt;=2),"Проверить соответствие запросу и бизнесу",IF(AND(G778&lt;&gt;"",G778&lt;=IF(J778="",'04_Настройки'!$B$14,J778)),"Удерживать позицию и обновлять контент",IF(Y778="Высокий",IF(O778="","Создать или назначить посадочную страницу","Оптимизировать страницу и усилить содержание"),IF(Y778="Средний","Включить в контент-план","Наблюдать или отложить")))))))</s:f>
        <s:v/>
      </s:c>
    </s:row>
    <s:row r="779" ht="22.5" customHeight="1">
      <s:c r="A779" s="70" t="str">
        <s:f t="shared" si="1"/>
        <s:v/>
      </s:c>
      <s:c r="B779" s="71"/>
      <s:c r="C779" s="71"/>
      <s:c r="D779" s="71"/>
      <s:c r="E779" s="95"/>
      <s:c r="F779" s="77" t="str">
        <s:f>IF(ISBLANK(E779),"",IF(E779&gt;='04_Настройки'!$B$11,"ВЧ",IF(E779&gt;='04_Настройки'!$B$12,"СЧ","НЧ")))</s:f>
      </s:c>
      <s:c r="G779" s="78"/>
      <s:c r="H779" s="78"/>
      <s:c r="I779" s="80" t="str">
        <s:f t="shared" si="2"/>
        <s:v/>
      </s:c>
      <s:c r="J779" s="78"/>
      <s:c r="K779" s="81"/>
      <s:c r="L779" s="78"/>
      <s:c r="M779" s="78"/>
      <s:c r="N779" s="78"/>
      <s:c r="O779" s="83"/>
      <s:c r="P779" s="84"/>
      <s:c r="Q779" s="84"/>
      <s:c r="R779" s="77" t="str">
        <s:f t="shared" si="3"/>
        <s:v/>
      </s:c>
      <s:c r="S779" s="85" t="str">
        <s:f t="shared" si="4"/>
        <s:v/>
      </s:c>
      <s:c r="T779" s="85" t="str">
        <s:f t="shared" si="5"/>
        <s:v/>
      </s:c>
      <s:c r="U779" s="85" t="str">
        <s:f>IF(OR(B779="",G779=""),"",ROUND(MAX(0,MIN(100,(G779-IF(J779="",'04_Настройки'!$B$14,J779))/(100-IF(J779="",'04_Настройки'!$B$14,J779))*100)),1))</s:f>
        <s:v/>
      </s:c>
      <s:c r="V779" s="85" t="str">
        <s:f t="shared" si="6"/>
        <s:v/>
      </s:c>
      <s:c r="W779" s="88" t="str">
        <s:f t="shared" si="7"/>
        <s:v/>
      </s:c>
      <s:c r="X779" s="85" t="str">
        <s:f>IF(B779="","",IF(W779&lt;'04_Настройки'!$B$26,"",ROUND((IF(ISBLANK(T779),0,T779*'04_Настройки'!$B$16)+IF(ISBLANK(U779),0,U779*'04_Настройки'!$B$17)+IF(ISBLANK(V779),0,V779*'04_Настройки'!$B$18)+IF(ISBLANK(M779),0,M779/5*100*'04_Настройки'!$B$19)+IF(ISBLANK(N779),0,N779/5*100*'04_Настройки'!$B$20))/(IF(ISBLANK(T779),0,'04_Настройки'!$B$16)+IF(ISBLANK(U779),0,'04_Настройки'!$B$17)+IF(ISBLANK(V779),0,'04_Настройки'!$B$18)+IF(ISBLANK(M779),0,'04_Настройки'!$B$19)+IF(ISBLANK(N779),0,'04_Настройки'!$B$20)),1)))</s:f>
        <s:v/>
      </s:c>
      <s:c r="Y779" s="77" t="str">
        <s:f>IF(B779="","",IF(ISBLANK(X779),"Недостаточно данных",IF(X779&gt;='04_Настройки'!$B$24,"Высокий",IF(X779&gt;='04_Настройки'!$B$25,"Средний","Низкий"))))</s:f>
        <s:v/>
      </s:c>
      <s:c r="Z779" s="80">
        <s:f t="shared" si="8"/>
        <s:v>769</s:v>
      </s:c>
      <s:c r="AA779" s="93" t="str">
        <s:f>IF(B779="","",IF(S779&gt;1,"Проверить и объединить дубли",IF(W779&lt;'04_Настройки'!$B$26,"Дополнить исходные данные",IF(AND(M779&lt;&gt;"",M779&lt;=2),"Проверить соответствие запросу и бизнесу",IF(AND(G779&lt;&gt;"",G779&lt;=IF(J779="",'04_Настройки'!$B$14,J779)),"Удерживать позицию и обновлять контент",IF(Y779="Высокий",IF(O779="","Создать или назначить посадочную страницу","Оптимизировать страницу и усилить содержание"),IF(Y779="Средний","Включить в контент-план","Наблюдать или отложить")))))))</s:f>
        <s:v/>
      </s:c>
    </s:row>
    <s:row r="780" ht="22.5" customHeight="1">
      <s:c r="A780" s="70" t="str">
        <s:f t="shared" si="1"/>
        <s:v/>
      </s:c>
      <s:c r="B780" s="71"/>
      <s:c r="C780" s="71"/>
      <s:c r="D780" s="71"/>
      <s:c r="E780" s="95"/>
      <s:c r="F780" s="77" t="str">
        <s:f>IF(ISBLANK(E780),"",IF(E780&gt;='04_Настройки'!$B$11,"ВЧ",IF(E780&gt;='04_Настройки'!$B$12,"СЧ","НЧ")))</s:f>
      </s:c>
      <s:c r="G780" s="78"/>
      <s:c r="H780" s="78"/>
      <s:c r="I780" s="80" t="str">
        <s:f t="shared" si="2"/>
        <s:v/>
      </s:c>
      <s:c r="J780" s="78"/>
      <s:c r="K780" s="81"/>
      <s:c r="L780" s="78"/>
      <s:c r="M780" s="78"/>
      <s:c r="N780" s="78"/>
      <s:c r="O780" s="83"/>
      <s:c r="P780" s="84"/>
      <s:c r="Q780" s="84"/>
      <s:c r="R780" s="77" t="str">
        <s:f t="shared" si="3"/>
        <s:v/>
      </s:c>
      <s:c r="S780" s="85" t="str">
        <s:f t="shared" si="4"/>
        <s:v/>
      </s:c>
      <s:c r="T780" s="85" t="str">
        <s:f t="shared" si="5"/>
        <s:v/>
      </s:c>
      <s:c r="U780" s="85" t="str">
        <s:f>IF(OR(B780="",G780=""),"",ROUND(MAX(0,MIN(100,(G780-IF(J780="",'04_Настройки'!$B$14,J780))/(100-IF(J780="",'04_Настройки'!$B$14,J780))*100)),1))</s:f>
        <s:v/>
      </s:c>
      <s:c r="V780" s="85" t="str">
        <s:f t="shared" si="6"/>
        <s:v/>
      </s:c>
      <s:c r="W780" s="88" t="str">
        <s:f t="shared" si="7"/>
        <s:v/>
      </s:c>
      <s:c r="X780" s="85" t="str">
        <s:f>IF(B780="","",IF(W780&lt;'04_Настройки'!$B$26,"",ROUND((IF(ISBLANK(T780),0,T780*'04_Настройки'!$B$16)+IF(ISBLANK(U780),0,U780*'04_Настройки'!$B$17)+IF(ISBLANK(V780),0,V780*'04_Настройки'!$B$18)+IF(ISBLANK(M780),0,M780/5*100*'04_Настройки'!$B$19)+IF(ISBLANK(N780),0,N780/5*100*'04_Настройки'!$B$20))/(IF(ISBLANK(T780),0,'04_Настройки'!$B$16)+IF(ISBLANK(U780),0,'04_Настройки'!$B$17)+IF(ISBLANK(V780),0,'04_Настройки'!$B$18)+IF(ISBLANK(M780),0,'04_Настройки'!$B$19)+IF(ISBLANK(N780),0,'04_Настройки'!$B$20)),1)))</s:f>
        <s:v/>
      </s:c>
      <s:c r="Y780" s="77" t="str">
        <s:f>IF(B780="","",IF(ISBLANK(X780),"Недостаточно данных",IF(X780&gt;='04_Настройки'!$B$24,"Высокий",IF(X780&gt;='04_Настройки'!$B$25,"Средний","Низкий"))))</s:f>
        <s:v/>
      </s:c>
      <s:c r="Z780" s="80">
        <s:f t="shared" si="8"/>
        <s:v>770</s:v>
      </s:c>
      <s:c r="AA780" s="93" t="str">
        <s:f>IF(B780="","",IF(S780&gt;1,"Проверить и объединить дубли",IF(W780&lt;'04_Настройки'!$B$26,"Дополнить исходные данные",IF(AND(M780&lt;&gt;"",M780&lt;=2),"Проверить соответствие запросу и бизнесу",IF(AND(G780&lt;&gt;"",G780&lt;=IF(J780="",'04_Настройки'!$B$14,J780)),"Удерживать позицию и обновлять контент",IF(Y780="Высокий",IF(O780="","Создать или назначить посадочную страницу","Оптимизировать страницу и усилить содержание"),IF(Y780="Средний","Включить в контент-план","Наблюдать или отложить")))))))</s:f>
        <s:v/>
      </s:c>
    </s:row>
    <s:row r="781" ht="22.5" customHeight="1">
      <s:c r="A781" s="70" t="str">
        <s:f t="shared" si="1"/>
        <s:v/>
      </s:c>
      <s:c r="B781" s="71"/>
      <s:c r="C781" s="71"/>
      <s:c r="D781" s="71"/>
      <s:c r="E781" s="95"/>
      <s:c r="F781" s="77" t="str">
        <s:f>IF(ISBLANK(E781),"",IF(E781&gt;='04_Настройки'!$B$11,"ВЧ",IF(E781&gt;='04_Настройки'!$B$12,"СЧ","НЧ")))</s:f>
      </s:c>
      <s:c r="G781" s="78"/>
      <s:c r="H781" s="78"/>
      <s:c r="I781" s="80" t="str">
        <s:f t="shared" si="2"/>
        <s:v/>
      </s:c>
      <s:c r="J781" s="78"/>
      <s:c r="K781" s="81"/>
      <s:c r="L781" s="78"/>
      <s:c r="M781" s="78"/>
      <s:c r="N781" s="78"/>
      <s:c r="O781" s="83"/>
      <s:c r="P781" s="84"/>
      <s:c r="Q781" s="84"/>
      <s:c r="R781" s="77" t="str">
        <s:f t="shared" si="3"/>
        <s:v/>
      </s:c>
      <s:c r="S781" s="85" t="str">
        <s:f t="shared" si="4"/>
        <s:v/>
      </s:c>
      <s:c r="T781" s="85" t="str">
        <s:f t="shared" si="5"/>
        <s:v/>
      </s:c>
      <s:c r="U781" s="85" t="str">
        <s:f>IF(OR(B781="",G781=""),"",ROUND(MAX(0,MIN(100,(G781-IF(J781="",'04_Настройки'!$B$14,J781))/(100-IF(J781="",'04_Настройки'!$B$14,J781))*100)),1))</s:f>
        <s:v/>
      </s:c>
      <s:c r="V781" s="85" t="str">
        <s:f t="shared" si="6"/>
        <s:v/>
      </s:c>
      <s:c r="W781" s="88" t="str">
        <s:f t="shared" si="7"/>
        <s:v/>
      </s:c>
      <s:c r="X781" s="85" t="str">
        <s:f>IF(B781="","",IF(W781&lt;'04_Настройки'!$B$26,"",ROUND((IF(ISBLANK(T781),0,T781*'04_Настройки'!$B$16)+IF(ISBLANK(U781),0,U781*'04_Настройки'!$B$17)+IF(ISBLANK(V781),0,V781*'04_Настройки'!$B$18)+IF(ISBLANK(M781),0,M781/5*100*'04_Настройки'!$B$19)+IF(ISBLANK(N781),0,N781/5*100*'04_Настройки'!$B$20))/(IF(ISBLANK(T781),0,'04_Настройки'!$B$16)+IF(ISBLANK(U781),0,'04_Настройки'!$B$17)+IF(ISBLANK(V781),0,'04_Настройки'!$B$18)+IF(ISBLANK(M781),0,'04_Настройки'!$B$19)+IF(ISBLANK(N781),0,'04_Настройки'!$B$20)),1)))</s:f>
        <s:v/>
      </s:c>
      <s:c r="Y781" s="77" t="str">
        <s:f>IF(B781="","",IF(ISBLANK(X781),"Недостаточно данных",IF(X781&gt;='04_Настройки'!$B$24,"Высокий",IF(X781&gt;='04_Настройки'!$B$25,"Средний","Низкий"))))</s:f>
        <s:v/>
      </s:c>
      <s:c r="Z781" s="80">
        <s:f t="shared" si="8"/>
        <s:v>771</s:v>
      </s:c>
      <s:c r="AA781" s="93" t="str">
        <s:f>IF(B781="","",IF(S781&gt;1,"Проверить и объединить дубли",IF(W781&lt;'04_Настройки'!$B$26,"Дополнить исходные данные",IF(AND(M781&lt;&gt;"",M781&lt;=2),"Проверить соответствие запросу и бизнесу",IF(AND(G781&lt;&gt;"",G781&lt;=IF(J781="",'04_Настройки'!$B$14,J781)),"Удерживать позицию и обновлять контент",IF(Y781="Высокий",IF(O781="","Создать или назначить посадочную страницу","Оптимизировать страницу и усилить содержание"),IF(Y781="Средний","Включить в контент-план","Наблюдать или отложить")))))))</s:f>
        <s:v/>
      </s:c>
    </s:row>
    <s:row r="782" ht="22.5" customHeight="1">
      <s:c r="A782" s="70" t="str">
        <s:f t="shared" si="1"/>
        <s:v/>
      </s:c>
      <s:c r="B782" s="71"/>
      <s:c r="C782" s="71"/>
      <s:c r="D782" s="71"/>
      <s:c r="E782" s="95"/>
      <s:c r="F782" s="77" t="str">
        <s:f>IF(ISBLANK(E782),"",IF(E782&gt;='04_Настройки'!$B$11,"ВЧ",IF(E782&gt;='04_Настройки'!$B$12,"СЧ","НЧ")))</s:f>
      </s:c>
      <s:c r="G782" s="78"/>
      <s:c r="H782" s="78"/>
      <s:c r="I782" s="80" t="str">
        <s:f t="shared" si="2"/>
        <s:v/>
      </s:c>
      <s:c r="J782" s="78"/>
      <s:c r="K782" s="81"/>
      <s:c r="L782" s="78"/>
      <s:c r="M782" s="78"/>
      <s:c r="N782" s="78"/>
      <s:c r="O782" s="83"/>
      <s:c r="P782" s="84"/>
      <s:c r="Q782" s="84"/>
      <s:c r="R782" s="77" t="str">
        <s:f t="shared" si="3"/>
        <s:v/>
      </s:c>
      <s:c r="S782" s="85" t="str">
        <s:f t="shared" si="4"/>
        <s:v/>
      </s:c>
      <s:c r="T782" s="85" t="str">
        <s:f t="shared" si="5"/>
        <s:v/>
      </s:c>
      <s:c r="U782" s="85" t="str">
        <s:f>IF(OR(B782="",G782=""),"",ROUND(MAX(0,MIN(100,(G782-IF(J782="",'04_Настройки'!$B$14,J782))/(100-IF(J782="",'04_Настройки'!$B$14,J782))*100)),1))</s:f>
        <s:v/>
      </s:c>
      <s:c r="V782" s="85" t="str">
        <s:f t="shared" si="6"/>
        <s:v/>
      </s:c>
      <s:c r="W782" s="88" t="str">
        <s:f t="shared" si="7"/>
        <s:v/>
      </s:c>
      <s:c r="X782" s="85" t="str">
        <s:f>IF(B782="","",IF(W782&lt;'04_Настройки'!$B$26,"",ROUND((IF(ISBLANK(T782),0,T782*'04_Настройки'!$B$16)+IF(ISBLANK(U782),0,U782*'04_Настройки'!$B$17)+IF(ISBLANK(V782),0,V782*'04_Настройки'!$B$18)+IF(ISBLANK(M782),0,M782/5*100*'04_Настройки'!$B$19)+IF(ISBLANK(N782),0,N782/5*100*'04_Настройки'!$B$20))/(IF(ISBLANK(T782),0,'04_Настройки'!$B$16)+IF(ISBLANK(U782),0,'04_Настройки'!$B$17)+IF(ISBLANK(V782),0,'04_Настройки'!$B$18)+IF(ISBLANK(M782),0,'04_Настройки'!$B$19)+IF(ISBLANK(N782),0,'04_Настройки'!$B$20)),1)))</s:f>
        <s:v/>
      </s:c>
      <s:c r="Y782" s="77" t="str">
        <s:f>IF(B782="","",IF(ISBLANK(X782),"Недостаточно данных",IF(X782&gt;='04_Настройки'!$B$24,"Высокий",IF(X782&gt;='04_Настройки'!$B$25,"Средний","Низкий"))))</s:f>
        <s:v/>
      </s:c>
      <s:c r="Z782" s="80">
        <s:f t="shared" si="8"/>
        <s:v>772</s:v>
      </s:c>
      <s:c r="AA782" s="93" t="str">
        <s:f>IF(B782="","",IF(S782&gt;1,"Проверить и объединить дубли",IF(W782&lt;'04_Настройки'!$B$26,"Дополнить исходные данные",IF(AND(M782&lt;&gt;"",M782&lt;=2),"Проверить соответствие запросу и бизнесу",IF(AND(G782&lt;&gt;"",G782&lt;=IF(J782="",'04_Настройки'!$B$14,J782)),"Удерживать позицию и обновлять контент",IF(Y782="Высокий",IF(O782="","Создать или назначить посадочную страницу","Оптимизировать страницу и усилить содержание"),IF(Y782="Средний","Включить в контент-план","Наблюдать или отложить")))))))</s:f>
        <s:v/>
      </s:c>
    </s:row>
    <s:row r="783" ht="22.5" customHeight="1">
      <s:c r="A783" s="70" t="str">
        <s:f t="shared" si="1"/>
        <s:v/>
      </s:c>
      <s:c r="B783" s="71"/>
      <s:c r="C783" s="71"/>
      <s:c r="D783" s="71"/>
      <s:c r="E783" s="95"/>
      <s:c r="F783" s="77" t="str">
        <s:f>IF(ISBLANK(E783),"",IF(E783&gt;='04_Настройки'!$B$11,"ВЧ",IF(E783&gt;='04_Настройки'!$B$12,"СЧ","НЧ")))</s:f>
      </s:c>
      <s:c r="G783" s="78"/>
      <s:c r="H783" s="78"/>
      <s:c r="I783" s="80" t="str">
        <s:f t="shared" si="2"/>
        <s:v/>
      </s:c>
      <s:c r="J783" s="78"/>
      <s:c r="K783" s="81"/>
      <s:c r="L783" s="78"/>
      <s:c r="M783" s="78"/>
      <s:c r="N783" s="78"/>
      <s:c r="O783" s="83"/>
      <s:c r="P783" s="84"/>
      <s:c r="Q783" s="84"/>
      <s:c r="R783" s="77" t="str">
        <s:f t="shared" si="3"/>
        <s:v/>
      </s:c>
      <s:c r="S783" s="85" t="str">
        <s:f t="shared" si="4"/>
        <s:v/>
      </s:c>
      <s:c r="T783" s="85" t="str">
        <s:f t="shared" si="5"/>
        <s:v/>
      </s:c>
      <s:c r="U783" s="85" t="str">
        <s:f>IF(OR(B783="",G783=""),"",ROUND(MAX(0,MIN(100,(G783-IF(J783="",'04_Настройки'!$B$14,J783))/(100-IF(J783="",'04_Настройки'!$B$14,J783))*100)),1))</s:f>
        <s:v/>
      </s:c>
      <s:c r="V783" s="85" t="str">
        <s:f t="shared" si="6"/>
        <s:v/>
      </s:c>
      <s:c r="W783" s="88" t="str">
        <s:f t="shared" si="7"/>
        <s:v/>
      </s:c>
      <s:c r="X783" s="85" t="str">
        <s:f>IF(B783="","",IF(W783&lt;'04_Настройки'!$B$26,"",ROUND((IF(ISBLANK(T783),0,T783*'04_Настройки'!$B$16)+IF(ISBLANK(U783),0,U783*'04_Настройки'!$B$17)+IF(ISBLANK(V783),0,V783*'04_Настройки'!$B$18)+IF(ISBLANK(M783),0,M783/5*100*'04_Настройки'!$B$19)+IF(ISBLANK(N783),0,N783/5*100*'04_Настройки'!$B$20))/(IF(ISBLANK(T783),0,'04_Настройки'!$B$16)+IF(ISBLANK(U783),0,'04_Настройки'!$B$17)+IF(ISBLANK(V783),0,'04_Настройки'!$B$18)+IF(ISBLANK(M783),0,'04_Настройки'!$B$19)+IF(ISBLANK(N783),0,'04_Настройки'!$B$20)),1)))</s:f>
        <s:v/>
      </s:c>
      <s:c r="Y783" s="77" t="str">
        <s:f>IF(B783="","",IF(ISBLANK(X783),"Недостаточно данных",IF(X783&gt;='04_Настройки'!$B$24,"Высокий",IF(X783&gt;='04_Настройки'!$B$25,"Средний","Низкий"))))</s:f>
        <s:v/>
      </s:c>
      <s:c r="Z783" s="80">
        <s:f t="shared" si="8"/>
        <s:v>773</s:v>
      </s:c>
      <s:c r="AA783" s="93" t="str">
        <s:f>IF(B783="","",IF(S783&gt;1,"Проверить и объединить дубли",IF(W783&lt;'04_Настройки'!$B$26,"Дополнить исходные данные",IF(AND(M783&lt;&gt;"",M783&lt;=2),"Проверить соответствие запросу и бизнесу",IF(AND(G783&lt;&gt;"",G783&lt;=IF(J783="",'04_Настройки'!$B$14,J783)),"Удерживать позицию и обновлять контент",IF(Y783="Высокий",IF(O783="","Создать или назначить посадочную страницу","Оптимизировать страницу и усилить содержание"),IF(Y783="Средний","Включить в контент-план","Наблюдать или отложить")))))))</s:f>
        <s:v/>
      </s:c>
    </s:row>
    <s:row r="784" ht="22.5" customHeight="1">
      <s:c r="A784" s="70" t="str">
        <s:f t="shared" si="1"/>
        <s:v/>
      </s:c>
      <s:c r="B784" s="71"/>
      <s:c r="C784" s="71"/>
      <s:c r="D784" s="71"/>
      <s:c r="E784" s="95"/>
      <s:c r="F784" s="77" t="str">
        <s:f>IF(ISBLANK(E784),"",IF(E784&gt;='04_Настройки'!$B$11,"ВЧ",IF(E784&gt;='04_Настройки'!$B$12,"СЧ","НЧ")))</s:f>
      </s:c>
      <s:c r="G784" s="78"/>
      <s:c r="H784" s="78"/>
      <s:c r="I784" s="80" t="str">
        <s:f t="shared" si="2"/>
        <s:v/>
      </s:c>
      <s:c r="J784" s="78"/>
      <s:c r="K784" s="81"/>
      <s:c r="L784" s="78"/>
      <s:c r="M784" s="78"/>
      <s:c r="N784" s="78"/>
      <s:c r="O784" s="83"/>
      <s:c r="P784" s="84"/>
      <s:c r="Q784" s="84"/>
      <s:c r="R784" s="77" t="str">
        <s:f t="shared" si="3"/>
        <s:v/>
      </s:c>
      <s:c r="S784" s="85" t="str">
        <s:f t="shared" si="4"/>
        <s:v/>
      </s:c>
      <s:c r="T784" s="85" t="str">
        <s:f t="shared" si="5"/>
        <s:v/>
      </s:c>
      <s:c r="U784" s="85" t="str">
        <s:f>IF(OR(B784="",G784=""),"",ROUND(MAX(0,MIN(100,(G784-IF(J784="",'04_Настройки'!$B$14,J784))/(100-IF(J784="",'04_Настройки'!$B$14,J784))*100)),1))</s:f>
        <s:v/>
      </s:c>
      <s:c r="V784" s="85" t="str">
        <s:f t="shared" si="6"/>
        <s:v/>
      </s:c>
      <s:c r="W784" s="88" t="str">
        <s:f t="shared" si="7"/>
        <s:v/>
      </s:c>
      <s:c r="X784" s="85" t="str">
        <s:f>IF(B784="","",IF(W784&lt;'04_Настройки'!$B$26,"",ROUND((IF(ISBLANK(T784),0,T784*'04_Настройки'!$B$16)+IF(ISBLANK(U784),0,U784*'04_Настройки'!$B$17)+IF(ISBLANK(V784),0,V784*'04_Настройки'!$B$18)+IF(ISBLANK(M784),0,M784/5*100*'04_Настройки'!$B$19)+IF(ISBLANK(N784),0,N784/5*100*'04_Настройки'!$B$20))/(IF(ISBLANK(T784),0,'04_Настройки'!$B$16)+IF(ISBLANK(U784),0,'04_Настройки'!$B$17)+IF(ISBLANK(V784),0,'04_Настройки'!$B$18)+IF(ISBLANK(M784),0,'04_Настройки'!$B$19)+IF(ISBLANK(N784),0,'04_Настройки'!$B$20)),1)))</s:f>
        <s:v/>
      </s:c>
      <s:c r="Y784" s="77" t="str">
        <s:f>IF(B784="","",IF(ISBLANK(X784),"Недостаточно данных",IF(X784&gt;='04_Настройки'!$B$24,"Высокий",IF(X784&gt;='04_Настройки'!$B$25,"Средний","Низкий"))))</s:f>
        <s:v/>
      </s:c>
      <s:c r="Z784" s="80">
        <s:f t="shared" si="8"/>
        <s:v>774</s:v>
      </s:c>
      <s:c r="AA784" s="93" t="str">
        <s:f>IF(B784="","",IF(S784&gt;1,"Проверить и объединить дубли",IF(W784&lt;'04_Настройки'!$B$26,"Дополнить исходные данные",IF(AND(M784&lt;&gt;"",M784&lt;=2),"Проверить соответствие запросу и бизнесу",IF(AND(G784&lt;&gt;"",G784&lt;=IF(J784="",'04_Настройки'!$B$14,J784)),"Удерживать позицию и обновлять контент",IF(Y784="Высокий",IF(O784="","Создать или назначить посадочную страницу","Оптимизировать страницу и усилить содержание"),IF(Y784="Средний","Включить в контент-план","Наблюдать или отложить")))))))</s:f>
        <s:v/>
      </s:c>
    </s:row>
    <s:row r="785" ht="22.5" customHeight="1">
      <s:c r="A785" s="70" t="str">
        <s:f t="shared" si="1"/>
        <s:v/>
      </s:c>
      <s:c r="B785" s="71"/>
      <s:c r="C785" s="71"/>
      <s:c r="D785" s="71"/>
      <s:c r="E785" s="95"/>
      <s:c r="F785" s="77" t="str">
        <s:f>IF(ISBLANK(E785),"",IF(E785&gt;='04_Настройки'!$B$11,"ВЧ",IF(E785&gt;='04_Настройки'!$B$12,"СЧ","НЧ")))</s:f>
      </s:c>
      <s:c r="G785" s="78"/>
      <s:c r="H785" s="78"/>
      <s:c r="I785" s="80" t="str">
        <s:f t="shared" si="2"/>
        <s:v/>
      </s:c>
      <s:c r="J785" s="78"/>
      <s:c r="K785" s="81"/>
      <s:c r="L785" s="78"/>
      <s:c r="M785" s="78"/>
      <s:c r="N785" s="78"/>
      <s:c r="O785" s="83"/>
      <s:c r="P785" s="84"/>
      <s:c r="Q785" s="84"/>
      <s:c r="R785" s="77" t="str">
        <s:f t="shared" si="3"/>
        <s:v/>
      </s:c>
      <s:c r="S785" s="85" t="str">
        <s:f t="shared" si="4"/>
        <s:v/>
      </s:c>
      <s:c r="T785" s="85" t="str">
        <s:f t="shared" si="5"/>
        <s:v/>
      </s:c>
      <s:c r="U785" s="85" t="str">
        <s:f>IF(OR(B785="",G785=""),"",ROUND(MAX(0,MIN(100,(G785-IF(J785="",'04_Настройки'!$B$14,J785))/(100-IF(J785="",'04_Настройки'!$B$14,J785))*100)),1))</s:f>
        <s:v/>
      </s:c>
      <s:c r="V785" s="85" t="str">
        <s:f t="shared" si="6"/>
        <s:v/>
      </s:c>
      <s:c r="W785" s="88" t="str">
        <s:f t="shared" si="7"/>
        <s:v/>
      </s:c>
      <s:c r="X785" s="85" t="str">
        <s:f>IF(B785="","",IF(W785&lt;'04_Настройки'!$B$26,"",ROUND((IF(ISBLANK(T785),0,T785*'04_Настройки'!$B$16)+IF(ISBLANK(U785),0,U785*'04_Настройки'!$B$17)+IF(ISBLANK(V785),0,V785*'04_Настройки'!$B$18)+IF(ISBLANK(M785),0,M785/5*100*'04_Настройки'!$B$19)+IF(ISBLANK(N785),0,N785/5*100*'04_Настройки'!$B$20))/(IF(ISBLANK(T785),0,'04_Настройки'!$B$16)+IF(ISBLANK(U785),0,'04_Настройки'!$B$17)+IF(ISBLANK(V785),0,'04_Настройки'!$B$18)+IF(ISBLANK(M785),0,'04_Настройки'!$B$19)+IF(ISBLANK(N785),0,'04_Настройки'!$B$20)),1)))</s:f>
        <s:v/>
      </s:c>
      <s:c r="Y785" s="77" t="str">
        <s:f>IF(B785="","",IF(ISBLANK(X785),"Недостаточно данных",IF(X785&gt;='04_Настройки'!$B$24,"Высокий",IF(X785&gt;='04_Настройки'!$B$25,"Средний","Низкий"))))</s:f>
        <s:v/>
      </s:c>
      <s:c r="Z785" s="80">
        <s:f t="shared" si="8"/>
        <s:v>775</s:v>
      </s:c>
      <s:c r="AA785" s="93" t="str">
        <s:f>IF(B785="","",IF(S785&gt;1,"Проверить и объединить дубли",IF(W785&lt;'04_Настройки'!$B$26,"Дополнить исходные данные",IF(AND(M785&lt;&gt;"",M785&lt;=2),"Проверить соответствие запросу и бизнесу",IF(AND(G785&lt;&gt;"",G785&lt;=IF(J785="",'04_Настройки'!$B$14,J785)),"Удерживать позицию и обновлять контент",IF(Y785="Высокий",IF(O785="","Создать или назначить посадочную страницу","Оптимизировать страницу и усилить содержание"),IF(Y785="Средний","Включить в контент-план","Наблюдать или отложить")))))))</s:f>
        <s:v/>
      </s:c>
    </s:row>
    <s:row r="786" ht="22.5" customHeight="1">
      <s:c r="A786" s="70" t="str">
        <s:f t="shared" si="1"/>
        <s:v/>
      </s:c>
      <s:c r="B786" s="71"/>
      <s:c r="C786" s="71"/>
      <s:c r="D786" s="71"/>
      <s:c r="E786" s="95"/>
      <s:c r="F786" s="77" t="str">
        <s:f>IF(ISBLANK(E786),"",IF(E786&gt;='04_Настройки'!$B$11,"ВЧ",IF(E786&gt;='04_Настройки'!$B$12,"СЧ","НЧ")))</s:f>
      </s:c>
      <s:c r="G786" s="78"/>
      <s:c r="H786" s="78"/>
      <s:c r="I786" s="80" t="str">
        <s:f t="shared" si="2"/>
        <s:v/>
      </s:c>
      <s:c r="J786" s="78"/>
      <s:c r="K786" s="81"/>
      <s:c r="L786" s="78"/>
      <s:c r="M786" s="78"/>
      <s:c r="N786" s="78"/>
      <s:c r="O786" s="83"/>
      <s:c r="P786" s="84"/>
      <s:c r="Q786" s="84"/>
      <s:c r="R786" s="77" t="str">
        <s:f t="shared" si="3"/>
        <s:v/>
      </s:c>
      <s:c r="S786" s="85" t="str">
        <s:f t="shared" si="4"/>
        <s:v/>
      </s:c>
      <s:c r="T786" s="85" t="str">
        <s:f t="shared" si="5"/>
        <s:v/>
      </s:c>
      <s:c r="U786" s="85" t="str">
        <s:f>IF(OR(B786="",G786=""),"",ROUND(MAX(0,MIN(100,(G786-IF(J786="",'04_Настройки'!$B$14,J786))/(100-IF(J786="",'04_Настройки'!$B$14,J786))*100)),1))</s:f>
        <s:v/>
      </s:c>
      <s:c r="V786" s="85" t="str">
        <s:f t="shared" si="6"/>
        <s:v/>
      </s:c>
      <s:c r="W786" s="88" t="str">
        <s:f t="shared" si="7"/>
        <s:v/>
      </s:c>
      <s:c r="X786" s="85" t="str">
        <s:f>IF(B786="","",IF(W786&lt;'04_Настройки'!$B$26,"",ROUND((IF(ISBLANK(T786),0,T786*'04_Настройки'!$B$16)+IF(ISBLANK(U786),0,U786*'04_Настройки'!$B$17)+IF(ISBLANK(V786),0,V786*'04_Настройки'!$B$18)+IF(ISBLANK(M786),0,M786/5*100*'04_Настройки'!$B$19)+IF(ISBLANK(N786),0,N786/5*100*'04_Настройки'!$B$20))/(IF(ISBLANK(T786),0,'04_Настройки'!$B$16)+IF(ISBLANK(U786),0,'04_Настройки'!$B$17)+IF(ISBLANK(V786),0,'04_Настройки'!$B$18)+IF(ISBLANK(M786),0,'04_Настройки'!$B$19)+IF(ISBLANK(N786),0,'04_Настройки'!$B$20)),1)))</s:f>
        <s:v/>
      </s:c>
      <s:c r="Y786" s="77" t="str">
        <s:f>IF(B786="","",IF(ISBLANK(X786),"Недостаточно данных",IF(X786&gt;='04_Настройки'!$B$24,"Высокий",IF(X786&gt;='04_Настройки'!$B$25,"Средний","Низкий"))))</s:f>
        <s:v/>
      </s:c>
      <s:c r="Z786" s="80">
        <s:f t="shared" si="8"/>
        <s:v>776</s:v>
      </s:c>
      <s:c r="AA786" s="93" t="str">
        <s:f>IF(B786="","",IF(S786&gt;1,"Проверить и объединить дубли",IF(W786&lt;'04_Настройки'!$B$26,"Дополнить исходные данные",IF(AND(M786&lt;&gt;"",M786&lt;=2),"Проверить соответствие запросу и бизнесу",IF(AND(G786&lt;&gt;"",G786&lt;=IF(J786="",'04_Настройки'!$B$14,J786)),"Удерживать позицию и обновлять контент",IF(Y786="Высокий",IF(O786="","Создать или назначить посадочную страницу","Оптимизировать страницу и усилить содержание"),IF(Y786="Средний","Включить в контент-план","Наблюдать или отложить")))))))</s:f>
        <s:v/>
      </s:c>
    </s:row>
    <s:row r="787" ht="22.5" customHeight="1">
      <s:c r="A787" s="70" t="str">
        <s:f t="shared" si="1"/>
        <s:v/>
      </s:c>
      <s:c r="B787" s="71"/>
      <s:c r="C787" s="71"/>
      <s:c r="D787" s="71"/>
      <s:c r="E787" s="95"/>
      <s:c r="F787" s="77" t="str">
        <s:f>IF(ISBLANK(E787),"",IF(E787&gt;='04_Настройки'!$B$11,"ВЧ",IF(E787&gt;='04_Настройки'!$B$12,"СЧ","НЧ")))</s:f>
      </s:c>
      <s:c r="G787" s="78"/>
      <s:c r="H787" s="78"/>
      <s:c r="I787" s="80" t="str">
        <s:f t="shared" si="2"/>
        <s:v/>
      </s:c>
      <s:c r="J787" s="78"/>
      <s:c r="K787" s="81"/>
      <s:c r="L787" s="78"/>
      <s:c r="M787" s="78"/>
      <s:c r="N787" s="78"/>
      <s:c r="O787" s="83"/>
      <s:c r="P787" s="84"/>
      <s:c r="Q787" s="84"/>
      <s:c r="R787" s="77" t="str">
        <s:f t="shared" si="3"/>
        <s:v/>
      </s:c>
      <s:c r="S787" s="85" t="str">
        <s:f t="shared" si="4"/>
        <s:v/>
      </s:c>
      <s:c r="T787" s="85" t="str">
        <s:f t="shared" si="5"/>
        <s:v/>
      </s:c>
      <s:c r="U787" s="85" t="str">
        <s:f>IF(OR(B787="",G787=""),"",ROUND(MAX(0,MIN(100,(G787-IF(J787="",'04_Настройки'!$B$14,J787))/(100-IF(J787="",'04_Настройки'!$B$14,J787))*100)),1))</s:f>
        <s:v/>
      </s:c>
      <s:c r="V787" s="85" t="str">
        <s:f t="shared" si="6"/>
        <s:v/>
      </s:c>
      <s:c r="W787" s="88" t="str">
        <s:f t="shared" si="7"/>
        <s:v/>
      </s:c>
      <s:c r="X787" s="85" t="str">
        <s:f>IF(B787="","",IF(W787&lt;'04_Настройки'!$B$26,"",ROUND((IF(ISBLANK(T787),0,T787*'04_Настройки'!$B$16)+IF(ISBLANK(U787),0,U787*'04_Настройки'!$B$17)+IF(ISBLANK(V787),0,V787*'04_Настройки'!$B$18)+IF(ISBLANK(M787),0,M787/5*100*'04_Настройки'!$B$19)+IF(ISBLANK(N787),0,N787/5*100*'04_Настройки'!$B$20))/(IF(ISBLANK(T787),0,'04_Настройки'!$B$16)+IF(ISBLANK(U787),0,'04_Настройки'!$B$17)+IF(ISBLANK(V787),0,'04_Настройки'!$B$18)+IF(ISBLANK(M787),0,'04_Настройки'!$B$19)+IF(ISBLANK(N787),0,'04_Настройки'!$B$20)),1)))</s:f>
        <s:v/>
      </s:c>
      <s:c r="Y787" s="77" t="str">
        <s:f>IF(B787="","",IF(ISBLANK(X787),"Недостаточно данных",IF(X787&gt;='04_Настройки'!$B$24,"Высокий",IF(X787&gt;='04_Настройки'!$B$25,"Средний","Низкий"))))</s:f>
        <s:v/>
      </s:c>
      <s:c r="Z787" s="80">
        <s:f t="shared" si="8"/>
        <s:v>777</s:v>
      </s:c>
      <s:c r="AA787" s="93" t="str">
        <s:f>IF(B787="","",IF(S787&gt;1,"Проверить и объединить дубли",IF(W787&lt;'04_Настройки'!$B$26,"Дополнить исходные данные",IF(AND(M787&lt;&gt;"",M787&lt;=2),"Проверить соответствие запросу и бизнесу",IF(AND(G787&lt;&gt;"",G787&lt;=IF(J787="",'04_Настройки'!$B$14,J787)),"Удерживать позицию и обновлять контент",IF(Y787="Высокий",IF(O787="","Создать или назначить посадочную страницу","Оптимизировать страницу и усилить содержание"),IF(Y787="Средний","Включить в контент-план","Наблюдать или отложить")))))))</s:f>
        <s:v/>
      </s:c>
    </s:row>
    <s:row r="788" ht="22.5" customHeight="1">
      <s:c r="A788" s="70" t="str">
        <s:f t="shared" si="1"/>
        <s:v/>
      </s:c>
      <s:c r="B788" s="71"/>
      <s:c r="C788" s="71"/>
      <s:c r="D788" s="71"/>
      <s:c r="E788" s="95"/>
      <s:c r="F788" s="77" t="str">
        <s:f>IF(ISBLANK(E788),"",IF(E788&gt;='04_Настройки'!$B$11,"ВЧ",IF(E788&gt;='04_Настройки'!$B$12,"СЧ","НЧ")))</s:f>
      </s:c>
      <s:c r="G788" s="78"/>
      <s:c r="H788" s="78"/>
      <s:c r="I788" s="80" t="str">
        <s:f t="shared" si="2"/>
        <s:v/>
      </s:c>
      <s:c r="J788" s="78"/>
      <s:c r="K788" s="81"/>
      <s:c r="L788" s="78"/>
      <s:c r="M788" s="78"/>
      <s:c r="N788" s="78"/>
      <s:c r="O788" s="83"/>
      <s:c r="P788" s="84"/>
      <s:c r="Q788" s="84"/>
      <s:c r="R788" s="77" t="str">
        <s:f t="shared" si="3"/>
        <s:v/>
      </s:c>
      <s:c r="S788" s="85" t="str">
        <s:f t="shared" si="4"/>
        <s:v/>
      </s:c>
      <s:c r="T788" s="85" t="str">
        <s:f t="shared" si="5"/>
        <s:v/>
      </s:c>
      <s:c r="U788" s="85" t="str">
        <s:f>IF(OR(B788="",G788=""),"",ROUND(MAX(0,MIN(100,(G788-IF(J788="",'04_Настройки'!$B$14,J788))/(100-IF(J788="",'04_Настройки'!$B$14,J788))*100)),1))</s:f>
        <s:v/>
      </s:c>
      <s:c r="V788" s="85" t="str">
        <s:f t="shared" si="6"/>
        <s:v/>
      </s:c>
      <s:c r="W788" s="88" t="str">
        <s:f t="shared" si="7"/>
        <s:v/>
      </s:c>
      <s:c r="X788" s="85" t="str">
        <s:f>IF(B788="","",IF(W788&lt;'04_Настройки'!$B$26,"",ROUND((IF(ISBLANK(T788),0,T788*'04_Настройки'!$B$16)+IF(ISBLANK(U788),0,U788*'04_Настройки'!$B$17)+IF(ISBLANK(V788),0,V788*'04_Настройки'!$B$18)+IF(ISBLANK(M788),0,M788/5*100*'04_Настройки'!$B$19)+IF(ISBLANK(N788),0,N788/5*100*'04_Настройки'!$B$20))/(IF(ISBLANK(T788),0,'04_Настройки'!$B$16)+IF(ISBLANK(U788),0,'04_Настройки'!$B$17)+IF(ISBLANK(V788),0,'04_Настройки'!$B$18)+IF(ISBLANK(M788),0,'04_Настройки'!$B$19)+IF(ISBLANK(N788),0,'04_Настройки'!$B$20)),1)))</s:f>
        <s:v/>
      </s:c>
      <s:c r="Y788" s="77" t="str">
        <s:f>IF(B788="","",IF(ISBLANK(X788),"Недостаточно данных",IF(X788&gt;='04_Настройки'!$B$24,"Высокий",IF(X788&gt;='04_Настройки'!$B$25,"Средний","Низкий"))))</s:f>
        <s:v/>
      </s:c>
      <s:c r="Z788" s="80">
        <s:f t="shared" si="8"/>
        <s:v>778</s:v>
      </s:c>
      <s:c r="AA788" s="93" t="str">
        <s:f>IF(B788="","",IF(S788&gt;1,"Проверить и объединить дубли",IF(W788&lt;'04_Настройки'!$B$26,"Дополнить исходные данные",IF(AND(M788&lt;&gt;"",M788&lt;=2),"Проверить соответствие запросу и бизнесу",IF(AND(G788&lt;&gt;"",G788&lt;=IF(J788="",'04_Настройки'!$B$14,J788)),"Удерживать позицию и обновлять контент",IF(Y788="Высокий",IF(O788="","Создать или назначить посадочную страницу","Оптимизировать страницу и усилить содержание"),IF(Y788="Средний","Включить в контент-план","Наблюдать или отложить")))))))</s:f>
        <s:v/>
      </s:c>
    </s:row>
    <s:row r="789" ht="22.5" customHeight="1">
      <s:c r="A789" s="70" t="str">
        <s:f t="shared" si="1"/>
        <s:v/>
      </s:c>
      <s:c r="B789" s="71"/>
      <s:c r="C789" s="71"/>
      <s:c r="D789" s="71"/>
      <s:c r="E789" s="95"/>
      <s:c r="F789" s="77" t="str">
        <s:f>IF(ISBLANK(E789),"",IF(E789&gt;='04_Настройки'!$B$11,"ВЧ",IF(E789&gt;='04_Настройки'!$B$12,"СЧ","НЧ")))</s:f>
      </s:c>
      <s:c r="G789" s="78"/>
      <s:c r="H789" s="78"/>
      <s:c r="I789" s="80" t="str">
        <s:f t="shared" si="2"/>
        <s:v/>
      </s:c>
      <s:c r="J789" s="78"/>
      <s:c r="K789" s="81"/>
      <s:c r="L789" s="78"/>
      <s:c r="M789" s="78"/>
      <s:c r="N789" s="78"/>
      <s:c r="O789" s="83"/>
      <s:c r="P789" s="84"/>
      <s:c r="Q789" s="84"/>
      <s:c r="R789" s="77" t="str">
        <s:f t="shared" si="3"/>
        <s:v/>
      </s:c>
      <s:c r="S789" s="85" t="str">
        <s:f t="shared" si="4"/>
        <s:v/>
      </s:c>
      <s:c r="T789" s="85" t="str">
        <s:f t="shared" si="5"/>
        <s:v/>
      </s:c>
      <s:c r="U789" s="85" t="str">
        <s:f>IF(OR(B789="",G789=""),"",ROUND(MAX(0,MIN(100,(G789-IF(J789="",'04_Настройки'!$B$14,J789))/(100-IF(J789="",'04_Настройки'!$B$14,J789))*100)),1))</s:f>
        <s:v/>
      </s:c>
      <s:c r="V789" s="85" t="str">
        <s:f t="shared" si="6"/>
        <s:v/>
      </s:c>
      <s:c r="W789" s="88" t="str">
        <s:f t="shared" si="7"/>
        <s:v/>
      </s:c>
      <s:c r="X789" s="85" t="str">
        <s:f>IF(B789="","",IF(W789&lt;'04_Настройки'!$B$26,"",ROUND((IF(ISBLANK(T789),0,T789*'04_Настройки'!$B$16)+IF(ISBLANK(U789),0,U789*'04_Настройки'!$B$17)+IF(ISBLANK(V789),0,V789*'04_Настройки'!$B$18)+IF(ISBLANK(M789),0,M789/5*100*'04_Настройки'!$B$19)+IF(ISBLANK(N789),0,N789/5*100*'04_Настройки'!$B$20))/(IF(ISBLANK(T789),0,'04_Настройки'!$B$16)+IF(ISBLANK(U789),0,'04_Настройки'!$B$17)+IF(ISBLANK(V789),0,'04_Настройки'!$B$18)+IF(ISBLANK(M789),0,'04_Настройки'!$B$19)+IF(ISBLANK(N789),0,'04_Настройки'!$B$20)),1)))</s:f>
        <s:v/>
      </s:c>
      <s:c r="Y789" s="77" t="str">
        <s:f>IF(B789="","",IF(ISBLANK(X789),"Недостаточно данных",IF(X789&gt;='04_Настройки'!$B$24,"Высокий",IF(X789&gt;='04_Настройки'!$B$25,"Средний","Низкий"))))</s:f>
        <s:v/>
      </s:c>
      <s:c r="Z789" s="80">
        <s:f t="shared" si="8"/>
        <s:v>779</s:v>
      </s:c>
      <s:c r="AA789" s="93" t="str">
        <s:f>IF(B789="","",IF(S789&gt;1,"Проверить и объединить дубли",IF(W789&lt;'04_Настройки'!$B$26,"Дополнить исходные данные",IF(AND(M789&lt;&gt;"",M789&lt;=2),"Проверить соответствие запросу и бизнесу",IF(AND(G789&lt;&gt;"",G789&lt;=IF(J789="",'04_Настройки'!$B$14,J789)),"Удерживать позицию и обновлять контент",IF(Y789="Высокий",IF(O789="","Создать или назначить посадочную страницу","Оптимизировать страницу и усилить содержание"),IF(Y789="Средний","Включить в контент-план","Наблюдать или отложить")))))))</s:f>
        <s:v/>
      </s:c>
    </s:row>
    <s:row r="790" ht="22.5" customHeight="1">
      <s:c r="A790" s="70" t="str">
        <s:f t="shared" si="1"/>
        <s:v/>
      </s:c>
      <s:c r="B790" s="71"/>
      <s:c r="C790" s="71"/>
      <s:c r="D790" s="71"/>
      <s:c r="E790" s="95"/>
      <s:c r="F790" s="77" t="str">
        <s:f>IF(ISBLANK(E790),"",IF(E790&gt;='04_Настройки'!$B$11,"ВЧ",IF(E790&gt;='04_Настройки'!$B$12,"СЧ","НЧ")))</s:f>
      </s:c>
      <s:c r="G790" s="78"/>
      <s:c r="H790" s="78"/>
      <s:c r="I790" s="80" t="str">
        <s:f t="shared" si="2"/>
        <s:v/>
      </s:c>
      <s:c r="J790" s="78"/>
      <s:c r="K790" s="81"/>
      <s:c r="L790" s="78"/>
      <s:c r="M790" s="78"/>
      <s:c r="N790" s="78"/>
      <s:c r="O790" s="83"/>
      <s:c r="P790" s="84"/>
      <s:c r="Q790" s="84"/>
      <s:c r="R790" s="77" t="str">
        <s:f t="shared" si="3"/>
        <s:v/>
      </s:c>
      <s:c r="S790" s="85" t="str">
        <s:f t="shared" si="4"/>
        <s:v/>
      </s:c>
      <s:c r="T790" s="85" t="str">
        <s:f t="shared" si="5"/>
        <s:v/>
      </s:c>
      <s:c r="U790" s="85" t="str">
        <s:f>IF(OR(B790="",G790=""),"",ROUND(MAX(0,MIN(100,(G790-IF(J790="",'04_Настройки'!$B$14,J790))/(100-IF(J790="",'04_Настройки'!$B$14,J790))*100)),1))</s:f>
        <s:v/>
      </s:c>
      <s:c r="V790" s="85" t="str">
        <s:f t="shared" si="6"/>
        <s:v/>
      </s:c>
      <s:c r="W790" s="88" t="str">
        <s:f t="shared" si="7"/>
        <s:v/>
      </s:c>
      <s:c r="X790" s="85" t="str">
        <s:f>IF(B790="","",IF(W790&lt;'04_Настройки'!$B$26,"",ROUND((IF(ISBLANK(T790),0,T790*'04_Настройки'!$B$16)+IF(ISBLANK(U790),0,U790*'04_Настройки'!$B$17)+IF(ISBLANK(V790),0,V790*'04_Настройки'!$B$18)+IF(ISBLANK(M790),0,M790/5*100*'04_Настройки'!$B$19)+IF(ISBLANK(N790),0,N790/5*100*'04_Настройки'!$B$20))/(IF(ISBLANK(T790),0,'04_Настройки'!$B$16)+IF(ISBLANK(U790),0,'04_Настройки'!$B$17)+IF(ISBLANK(V790),0,'04_Настройки'!$B$18)+IF(ISBLANK(M790),0,'04_Настройки'!$B$19)+IF(ISBLANK(N790),0,'04_Настройки'!$B$20)),1)))</s:f>
        <s:v/>
      </s:c>
      <s:c r="Y790" s="77" t="str">
        <s:f>IF(B790="","",IF(ISBLANK(X790),"Недостаточно данных",IF(X790&gt;='04_Настройки'!$B$24,"Высокий",IF(X790&gt;='04_Настройки'!$B$25,"Средний","Низкий"))))</s:f>
        <s:v/>
      </s:c>
      <s:c r="Z790" s="80">
        <s:f t="shared" si="8"/>
        <s:v>780</s:v>
      </s:c>
      <s:c r="AA790" s="93" t="str">
        <s:f>IF(B790="","",IF(S790&gt;1,"Проверить и объединить дубли",IF(W790&lt;'04_Настройки'!$B$26,"Дополнить исходные данные",IF(AND(M790&lt;&gt;"",M790&lt;=2),"Проверить соответствие запросу и бизнесу",IF(AND(G790&lt;&gt;"",G790&lt;=IF(J790="",'04_Настройки'!$B$14,J790)),"Удерживать позицию и обновлять контент",IF(Y790="Высокий",IF(O790="","Создать или назначить посадочную страницу","Оптимизировать страницу и усилить содержание"),IF(Y790="Средний","Включить в контент-план","Наблюдать или отложить")))))))</s:f>
        <s:v/>
      </s:c>
    </s:row>
    <s:row r="791" ht="22.5" customHeight="1">
      <s:c r="A791" s="70" t="str">
        <s:f t="shared" si="1"/>
        <s:v/>
      </s:c>
      <s:c r="B791" s="71"/>
      <s:c r="C791" s="71"/>
      <s:c r="D791" s="71"/>
      <s:c r="E791" s="95"/>
      <s:c r="F791" s="77" t="str">
        <s:f>IF(ISBLANK(E791),"",IF(E791&gt;='04_Настройки'!$B$11,"ВЧ",IF(E791&gt;='04_Настройки'!$B$12,"СЧ","НЧ")))</s:f>
      </s:c>
      <s:c r="G791" s="78"/>
      <s:c r="H791" s="78"/>
      <s:c r="I791" s="80" t="str">
        <s:f t="shared" si="2"/>
        <s:v/>
      </s:c>
      <s:c r="J791" s="78"/>
      <s:c r="K791" s="81"/>
      <s:c r="L791" s="78"/>
      <s:c r="M791" s="78"/>
      <s:c r="N791" s="78"/>
      <s:c r="O791" s="83"/>
      <s:c r="P791" s="84"/>
      <s:c r="Q791" s="84"/>
      <s:c r="R791" s="77" t="str">
        <s:f t="shared" si="3"/>
        <s:v/>
      </s:c>
      <s:c r="S791" s="85" t="str">
        <s:f t="shared" si="4"/>
        <s:v/>
      </s:c>
      <s:c r="T791" s="85" t="str">
        <s:f t="shared" si="5"/>
        <s:v/>
      </s:c>
      <s:c r="U791" s="85" t="str">
        <s:f>IF(OR(B791="",G791=""),"",ROUND(MAX(0,MIN(100,(G791-IF(J791="",'04_Настройки'!$B$14,J791))/(100-IF(J791="",'04_Настройки'!$B$14,J791))*100)),1))</s:f>
        <s:v/>
      </s:c>
      <s:c r="V791" s="85" t="str">
        <s:f t="shared" si="6"/>
        <s:v/>
      </s:c>
      <s:c r="W791" s="88" t="str">
        <s:f t="shared" si="7"/>
        <s:v/>
      </s:c>
      <s:c r="X791" s="85" t="str">
        <s:f>IF(B791="","",IF(W791&lt;'04_Настройки'!$B$26,"",ROUND((IF(ISBLANK(T791),0,T791*'04_Настройки'!$B$16)+IF(ISBLANK(U791),0,U791*'04_Настройки'!$B$17)+IF(ISBLANK(V791),0,V791*'04_Настройки'!$B$18)+IF(ISBLANK(M791),0,M791/5*100*'04_Настройки'!$B$19)+IF(ISBLANK(N791),0,N791/5*100*'04_Настройки'!$B$20))/(IF(ISBLANK(T791),0,'04_Настройки'!$B$16)+IF(ISBLANK(U791),0,'04_Настройки'!$B$17)+IF(ISBLANK(V791),0,'04_Настройки'!$B$18)+IF(ISBLANK(M791),0,'04_Настройки'!$B$19)+IF(ISBLANK(N791),0,'04_Настройки'!$B$20)),1)))</s:f>
        <s:v/>
      </s:c>
      <s:c r="Y791" s="77" t="str">
        <s:f>IF(B791="","",IF(ISBLANK(X791),"Недостаточно данных",IF(X791&gt;='04_Настройки'!$B$24,"Высокий",IF(X791&gt;='04_Настройки'!$B$25,"Средний","Низкий"))))</s:f>
        <s:v/>
      </s:c>
      <s:c r="Z791" s="80">
        <s:f t="shared" si="8"/>
        <s:v>781</s:v>
      </s:c>
      <s:c r="AA791" s="93" t="str">
        <s:f>IF(B791="","",IF(S791&gt;1,"Проверить и объединить дубли",IF(W791&lt;'04_Настройки'!$B$26,"Дополнить исходные данные",IF(AND(M791&lt;&gt;"",M791&lt;=2),"Проверить соответствие запросу и бизнесу",IF(AND(G791&lt;&gt;"",G791&lt;=IF(J791="",'04_Настройки'!$B$14,J791)),"Удерживать позицию и обновлять контент",IF(Y791="Высокий",IF(O791="","Создать или назначить посадочную страницу","Оптимизировать страницу и усилить содержание"),IF(Y791="Средний","Включить в контент-план","Наблюдать или отложить")))))))</s:f>
        <s:v/>
      </s:c>
    </s:row>
    <s:row r="792" ht="22.5" customHeight="1">
      <s:c r="A792" s="70" t="str">
        <s:f t="shared" si="1"/>
        <s:v/>
      </s:c>
      <s:c r="B792" s="71"/>
      <s:c r="C792" s="71"/>
      <s:c r="D792" s="71"/>
      <s:c r="E792" s="95"/>
      <s:c r="F792" s="77" t="str">
        <s:f>IF(ISBLANK(E792),"",IF(E792&gt;='04_Настройки'!$B$11,"ВЧ",IF(E792&gt;='04_Настройки'!$B$12,"СЧ","НЧ")))</s:f>
      </s:c>
      <s:c r="G792" s="78"/>
      <s:c r="H792" s="78"/>
      <s:c r="I792" s="80" t="str">
        <s:f t="shared" si="2"/>
        <s:v/>
      </s:c>
      <s:c r="J792" s="78"/>
      <s:c r="K792" s="81"/>
      <s:c r="L792" s="78"/>
      <s:c r="M792" s="78"/>
      <s:c r="N792" s="78"/>
      <s:c r="O792" s="83"/>
      <s:c r="P792" s="84"/>
      <s:c r="Q792" s="84"/>
      <s:c r="R792" s="77" t="str">
        <s:f t="shared" si="3"/>
        <s:v/>
      </s:c>
      <s:c r="S792" s="85" t="str">
        <s:f t="shared" si="4"/>
        <s:v/>
      </s:c>
      <s:c r="T792" s="85" t="str">
        <s:f t="shared" si="5"/>
        <s:v/>
      </s:c>
      <s:c r="U792" s="85" t="str">
        <s:f>IF(OR(B792="",G792=""),"",ROUND(MAX(0,MIN(100,(G792-IF(J792="",'04_Настройки'!$B$14,J792))/(100-IF(J792="",'04_Настройки'!$B$14,J792))*100)),1))</s:f>
        <s:v/>
      </s:c>
      <s:c r="V792" s="85" t="str">
        <s:f t="shared" si="6"/>
        <s:v/>
      </s:c>
      <s:c r="W792" s="88" t="str">
        <s:f t="shared" si="7"/>
        <s:v/>
      </s:c>
      <s:c r="X792" s="85" t="str">
        <s:f>IF(B792="","",IF(W792&lt;'04_Настройки'!$B$26,"",ROUND((IF(ISBLANK(T792),0,T792*'04_Настройки'!$B$16)+IF(ISBLANK(U792),0,U792*'04_Настройки'!$B$17)+IF(ISBLANK(V792),0,V792*'04_Настройки'!$B$18)+IF(ISBLANK(M792),0,M792/5*100*'04_Настройки'!$B$19)+IF(ISBLANK(N792),0,N792/5*100*'04_Настройки'!$B$20))/(IF(ISBLANK(T792),0,'04_Настройки'!$B$16)+IF(ISBLANK(U792),0,'04_Настройки'!$B$17)+IF(ISBLANK(V792),0,'04_Настройки'!$B$18)+IF(ISBLANK(M792),0,'04_Настройки'!$B$19)+IF(ISBLANK(N792),0,'04_Настройки'!$B$20)),1)))</s:f>
        <s:v/>
      </s:c>
      <s:c r="Y792" s="77" t="str">
        <s:f>IF(B792="","",IF(ISBLANK(X792),"Недостаточно данных",IF(X792&gt;='04_Настройки'!$B$24,"Высокий",IF(X792&gt;='04_Настройки'!$B$25,"Средний","Низкий"))))</s:f>
        <s:v/>
      </s:c>
      <s:c r="Z792" s="80">
        <s:f t="shared" si="8"/>
        <s:v>782</s:v>
      </s:c>
      <s:c r="AA792" s="93" t="str">
        <s:f>IF(B792="","",IF(S792&gt;1,"Проверить и объединить дубли",IF(W792&lt;'04_Настройки'!$B$26,"Дополнить исходные данные",IF(AND(M792&lt;&gt;"",M792&lt;=2),"Проверить соответствие запросу и бизнесу",IF(AND(G792&lt;&gt;"",G792&lt;=IF(J792="",'04_Настройки'!$B$14,J792)),"Удерживать позицию и обновлять контент",IF(Y792="Высокий",IF(O792="","Создать или назначить посадочную страницу","Оптимизировать страницу и усилить содержание"),IF(Y792="Средний","Включить в контент-план","Наблюдать или отложить")))))))</s:f>
        <s:v/>
      </s:c>
    </s:row>
    <s:row r="793" ht="22.5" customHeight="1">
      <s:c r="A793" s="70" t="str">
        <s:f t="shared" si="1"/>
        <s:v/>
      </s:c>
      <s:c r="B793" s="71"/>
      <s:c r="C793" s="71"/>
      <s:c r="D793" s="71"/>
      <s:c r="E793" s="95"/>
      <s:c r="F793" s="77" t="str">
        <s:f>IF(ISBLANK(E793),"",IF(E793&gt;='04_Настройки'!$B$11,"ВЧ",IF(E793&gt;='04_Настройки'!$B$12,"СЧ","НЧ")))</s:f>
      </s:c>
      <s:c r="G793" s="78"/>
      <s:c r="H793" s="78"/>
      <s:c r="I793" s="80" t="str">
        <s:f t="shared" si="2"/>
        <s:v/>
      </s:c>
      <s:c r="J793" s="78"/>
      <s:c r="K793" s="81"/>
      <s:c r="L793" s="78"/>
      <s:c r="M793" s="78"/>
      <s:c r="N793" s="78"/>
      <s:c r="O793" s="83"/>
      <s:c r="P793" s="84"/>
      <s:c r="Q793" s="84"/>
      <s:c r="R793" s="77" t="str">
        <s:f t="shared" si="3"/>
        <s:v/>
      </s:c>
      <s:c r="S793" s="85" t="str">
        <s:f t="shared" si="4"/>
        <s:v/>
      </s:c>
      <s:c r="T793" s="85" t="str">
        <s:f t="shared" si="5"/>
        <s:v/>
      </s:c>
      <s:c r="U793" s="85" t="str">
        <s:f>IF(OR(B793="",G793=""),"",ROUND(MAX(0,MIN(100,(G793-IF(J793="",'04_Настройки'!$B$14,J793))/(100-IF(J793="",'04_Настройки'!$B$14,J793))*100)),1))</s:f>
        <s:v/>
      </s:c>
      <s:c r="V793" s="85" t="str">
        <s:f t="shared" si="6"/>
        <s:v/>
      </s:c>
      <s:c r="W793" s="88" t="str">
        <s:f t="shared" si="7"/>
        <s:v/>
      </s:c>
      <s:c r="X793" s="85" t="str">
        <s:f>IF(B793="","",IF(W793&lt;'04_Настройки'!$B$26,"",ROUND((IF(ISBLANK(T793),0,T793*'04_Настройки'!$B$16)+IF(ISBLANK(U793),0,U793*'04_Настройки'!$B$17)+IF(ISBLANK(V793),0,V793*'04_Настройки'!$B$18)+IF(ISBLANK(M793),0,M793/5*100*'04_Настройки'!$B$19)+IF(ISBLANK(N793),0,N793/5*100*'04_Настройки'!$B$20))/(IF(ISBLANK(T793),0,'04_Настройки'!$B$16)+IF(ISBLANK(U793),0,'04_Настройки'!$B$17)+IF(ISBLANK(V793),0,'04_Настройки'!$B$18)+IF(ISBLANK(M793),0,'04_Настройки'!$B$19)+IF(ISBLANK(N793),0,'04_Настройки'!$B$20)),1)))</s:f>
        <s:v/>
      </s:c>
      <s:c r="Y793" s="77" t="str">
        <s:f>IF(B793="","",IF(ISBLANK(X793),"Недостаточно данных",IF(X793&gt;='04_Настройки'!$B$24,"Высокий",IF(X793&gt;='04_Настройки'!$B$25,"Средний","Низкий"))))</s:f>
        <s:v/>
      </s:c>
      <s:c r="Z793" s="80">
        <s:f t="shared" si="8"/>
        <s:v>783</s:v>
      </s:c>
      <s:c r="AA793" s="93" t="str">
        <s:f>IF(B793="","",IF(S793&gt;1,"Проверить и объединить дубли",IF(W793&lt;'04_Настройки'!$B$26,"Дополнить исходные данные",IF(AND(M793&lt;&gt;"",M793&lt;=2),"Проверить соответствие запросу и бизнесу",IF(AND(G793&lt;&gt;"",G793&lt;=IF(J793="",'04_Настройки'!$B$14,J793)),"Удерживать позицию и обновлять контент",IF(Y793="Высокий",IF(O793="","Создать или назначить посадочную страницу","Оптимизировать страницу и усилить содержание"),IF(Y793="Средний","Включить в контент-план","Наблюдать или отложить")))))))</s:f>
        <s:v/>
      </s:c>
    </s:row>
    <s:row r="794" ht="22.5" customHeight="1">
      <s:c r="A794" s="70" t="str">
        <s:f t="shared" si="1"/>
        <s:v/>
      </s:c>
      <s:c r="B794" s="71"/>
      <s:c r="C794" s="71"/>
      <s:c r="D794" s="71"/>
      <s:c r="E794" s="95"/>
      <s:c r="F794" s="77" t="str">
        <s:f>IF(ISBLANK(E794),"",IF(E794&gt;='04_Настройки'!$B$11,"ВЧ",IF(E794&gt;='04_Настройки'!$B$12,"СЧ","НЧ")))</s:f>
      </s:c>
      <s:c r="G794" s="78"/>
      <s:c r="H794" s="78"/>
      <s:c r="I794" s="80" t="str">
        <s:f t="shared" si="2"/>
        <s:v/>
      </s:c>
      <s:c r="J794" s="78"/>
      <s:c r="K794" s="81"/>
      <s:c r="L794" s="78"/>
      <s:c r="M794" s="78"/>
      <s:c r="N794" s="78"/>
      <s:c r="O794" s="83"/>
      <s:c r="P794" s="84"/>
      <s:c r="Q794" s="84"/>
      <s:c r="R794" s="77" t="str">
        <s:f t="shared" si="3"/>
        <s:v/>
      </s:c>
      <s:c r="S794" s="85" t="str">
        <s:f t="shared" si="4"/>
        <s:v/>
      </s:c>
      <s:c r="T794" s="85" t="str">
        <s:f t="shared" si="5"/>
        <s:v/>
      </s:c>
      <s:c r="U794" s="85" t="str">
        <s:f>IF(OR(B794="",G794=""),"",ROUND(MAX(0,MIN(100,(G794-IF(J794="",'04_Настройки'!$B$14,J794))/(100-IF(J794="",'04_Настройки'!$B$14,J794))*100)),1))</s:f>
        <s:v/>
      </s:c>
      <s:c r="V794" s="85" t="str">
        <s:f t="shared" si="6"/>
        <s:v/>
      </s:c>
      <s:c r="W794" s="88" t="str">
        <s:f t="shared" si="7"/>
        <s:v/>
      </s:c>
      <s:c r="X794" s="85" t="str">
        <s:f>IF(B794="","",IF(W794&lt;'04_Настройки'!$B$26,"",ROUND((IF(ISBLANK(T794),0,T794*'04_Настройки'!$B$16)+IF(ISBLANK(U794),0,U794*'04_Настройки'!$B$17)+IF(ISBLANK(V794),0,V794*'04_Настройки'!$B$18)+IF(ISBLANK(M794),0,M794/5*100*'04_Настройки'!$B$19)+IF(ISBLANK(N794),0,N794/5*100*'04_Настройки'!$B$20))/(IF(ISBLANK(T794),0,'04_Настройки'!$B$16)+IF(ISBLANK(U794),0,'04_Настройки'!$B$17)+IF(ISBLANK(V794),0,'04_Настройки'!$B$18)+IF(ISBLANK(M794),0,'04_Настройки'!$B$19)+IF(ISBLANK(N794),0,'04_Настройки'!$B$20)),1)))</s:f>
        <s:v/>
      </s:c>
      <s:c r="Y794" s="77" t="str">
        <s:f>IF(B794="","",IF(ISBLANK(X794),"Недостаточно данных",IF(X794&gt;='04_Настройки'!$B$24,"Высокий",IF(X794&gt;='04_Настройки'!$B$25,"Средний","Низкий"))))</s:f>
        <s:v/>
      </s:c>
      <s:c r="Z794" s="80">
        <s:f t="shared" si="8"/>
        <s:v>784</s:v>
      </s:c>
      <s:c r="AA794" s="93" t="str">
        <s:f>IF(B794="","",IF(S794&gt;1,"Проверить и объединить дубли",IF(W794&lt;'04_Настройки'!$B$26,"Дополнить исходные данные",IF(AND(M794&lt;&gt;"",M794&lt;=2),"Проверить соответствие запросу и бизнесу",IF(AND(G794&lt;&gt;"",G794&lt;=IF(J794="",'04_Настройки'!$B$14,J794)),"Удерживать позицию и обновлять контент",IF(Y794="Высокий",IF(O794="","Создать или назначить посадочную страницу","Оптимизировать страницу и усилить содержание"),IF(Y794="Средний","Включить в контент-план","Наблюдать или отложить")))))))</s:f>
        <s:v/>
      </s:c>
    </s:row>
    <s:row r="795" ht="22.5" customHeight="1">
      <s:c r="A795" s="70" t="str">
        <s:f t="shared" si="1"/>
        <s:v/>
      </s:c>
      <s:c r="B795" s="71"/>
      <s:c r="C795" s="71"/>
      <s:c r="D795" s="71"/>
      <s:c r="E795" s="95"/>
      <s:c r="F795" s="77" t="str">
        <s:f>IF(ISBLANK(E795),"",IF(E795&gt;='04_Настройки'!$B$11,"ВЧ",IF(E795&gt;='04_Настройки'!$B$12,"СЧ","НЧ")))</s:f>
      </s:c>
      <s:c r="G795" s="78"/>
      <s:c r="H795" s="78"/>
      <s:c r="I795" s="80" t="str">
        <s:f t="shared" si="2"/>
        <s:v/>
      </s:c>
      <s:c r="J795" s="78"/>
      <s:c r="K795" s="81"/>
      <s:c r="L795" s="78"/>
      <s:c r="M795" s="78"/>
      <s:c r="N795" s="78"/>
      <s:c r="O795" s="83"/>
      <s:c r="P795" s="84"/>
      <s:c r="Q795" s="84"/>
      <s:c r="R795" s="77" t="str">
        <s:f t="shared" si="3"/>
        <s:v/>
      </s:c>
      <s:c r="S795" s="85" t="str">
        <s:f t="shared" si="4"/>
        <s:v/>
      </s:c>
      <s:c r="T795" s="85" t="str">
        <s:f t="shared" si="5"/>
        <s:v/>
      </s:c>
      <s:c r="U795" s="85" t="str">
        <s:f>IF(OR(B795="",G795=""),"",ROUND(MAX(0,MIN(100,(G795-IF(J795="",'04_Настройки'!$B$14,J795))/(100-IF(J795="",'04_Настройки'!$B$14,J795))*100)),1))</s:f>
        <s:v/>
      </s:c>
      <s:c r="V795" s="85" t="str">
        <s:f t="shared" si="6"/>
        <s:v/>
      </s:c>
      <s:c r="W795" s="88" t="str">
        <s:f t="shared" si="7"/>
        <s:v/>
      </s:c>
      <s:c r="X795" s="85" t="str">
        <s:f>IF(B795="","",IF(W795&lt;'04_Настройки'!$B$26,"",ROUND((IF(ISBLANK(T795),0,T795*'04_Настройки'!$B$16)+IF(ISBLANK(U795),0,U795*'04_Настройки'!$B$17)+IF(ISBLANK(V795),0,V795*'04_Настройки'!$B$18)+IF(ISBLANK(M795),0,M795/5*100*'04_Настройки'!$B$19)+IF(ISBLANK(N795),0,N795/5*100*'04_Настройки'!$B$20))/(IF(ISBLANK(T795),0,'04_Настройки'!$B$16)+IF(ISBLANK(U795),0,'04_Настройки'!$B$17)+IF(ISBLANK(V795),0,'04_Настройки'!$B$18)+IF(ISBLANK(M795),0,'04_Настройки'!$B$19)+IF(ISBLANK(N795),0,'04_Настройки'!$B$20)),1)))</s:f>
        <s:v/>
      </s:c>
      <s:c r="Y795" s="77" t="str">
        <s:f>IF(B795="","",IF(ISBLANK(X795),"Недостаточно данных",IF(X795&gt;='04_Настройки'!$B$24,"Высокий",IF(X795&gt;='04_Настройки'!$B$25,"Средний","Низкий"))))</s:f>
        <s:v/>
      </s:c>
      <s:c r="Z795" s="80">
        <s:f t="shared" si="8"/>
        <s:v>785</s:v>
      </s:c>
      <s:c r="AA795" s="93" t="str">
        <s:f>IF(B795="","",IF(S795&gt;1,"Проверить и объединить дубли",IF(W795&lt;'04_Настройки'!$B$26,"Дополнить исходные данные",IF(AND(M795&lt;&gt;"",M795&lt;=2),"Проверить соответствие запросу и бизнесу",IF(AND(G795&lt;&gt;"",G795&lt;=IF(J795="",'04_Настройки'!$B$14,J795)),"Удерживать позицию и обновлять контент",IF(Y795="Высокий",IF(O795="","Создать или назначить посадочную страницу","Оптимизировать страницу и усилить содержание"),IF(Y795="Средний","Включить в контент-план","Наблюдать или отложить")))))))</s:f>
        <s:v/>
      </s:c>
    </s:row>
    <s:row r="796" ht="22.5" customHeight="1">
      <s:c r="A796" s="70" t="str">
        <s:f t="shared" si="1"/>
        <s:v/>
      </s:c>
      <s:c r="B796" s="71"/>
      <s:c r="C796" s="71"/>
      <s:c r="D796" s="71"/>
      <s:c r="E796" s="95"/>
      <s:c r="F796" s="77" t="str">
        <s:f>IF(ISBLANK(E796),"",IF(E796&gt;='04_Настройки'!$B$11,"ВЧ",IF(E796&gt;='04_Настройки'!$B$12,"СЧ","НЧ")))</s:f>
      </s:c>
      <s:c r="G796" s="78"/>
      <s:c r="H796" s="78"/>
      <s:c r="I796" s="80" t="str">
        <s:f t="shared" si="2"/>
        <s:v/>
      </s:c>
      <s:c r="J796" s="78"/>
      <s:c r="K796" s="81"/>
      <s:c r="L796" s="78"/>
      <s:c r="M796" s="78"/>
      <s:c r="N796" s="78"/>
      <s:c r="O796" s="83"/>
      <s:c r="P796" s="84"/>
      <s:c r="Q796" s="84"/>
      <s:c r="R796" s="77" t="str">
        <s:f t="shared" si="3"/>
        <s:v/>
      </s:c>
      <s:c r="S796" s="85" t="str">
        <s:f t="shared" si="4"/>
        <s:v/>
      </s:c>
      <s:c r="T796" s="85" t="str">
        <s:f t="shared" si="5"/>
        <s:v/>
      </s:c>
      <s:c r="U796" s="85" t="str">
        <s:f>IF(OR(B796="",G796=""),"",ROUND(MAX(0,MIN(100,(G796-IF(J796="",'04_Настройки'!$B$14,J796))/(100-IF(J796="",'04_Настройки'!$B$14,J796))*100)),1))</s:f>
        <s:v/>
      </s:c>
      <s:c r="V796" s="85" t="str">
        <s:f t="shared" si="6"/>
        <s:v/>
      </s:c>
      <s:c r="W796" s="88" t="str">
        <s:f t="shared" si="7"/>
        <s:v/>
      </s:c>
      <s:c r="X796" s="85" t="str">
        <s:f>IF(B796="","",IF(W796&lt;'04_Настройки'!$B$26,"",ROUND((IF(ISBLANK(T796),0,T796*'04_Настройки'!$B$16)+IF(ISBLANK(U796),0,U796*'04_Настройки'!$B$17)+IF(ISBLANK(V796),0,V796*'04_Настройки'!$B$18)+IF(ISBLANK(M796),0,M796/5*100*'04_Настройки'!$B$19)+IF(ISBLANK(N796),0,N796/5*100*'04_Настройки'!$B$20))/(IF(ISBLANK(T796),0,'04_Настройки'!$B$16)+IF(ISBLANK(U796),0,'04_Настройки'!$B$17)+IF(ISBLANK(V796),0,'04_Настройки'!$B$18)+IF(ISBLANK(M796),0,'04_Настройки'!$B$19)+IF(ISBLANK(N796),0,'04_Настройки'!$B$20)),1)))</s:f>
        <s:v/>
      </s:c>
      <s:c r="Y796" s="77" t="str">
        <s:f>IF(B796="","",IF(ISBLANK(X796),"Недостаточно данных",IF(X796&gt;='04_Настройки'!$B$24,"Высокий",IF(X796&gt;='04_Настройки'!$B$25,"Средний","Низкий"))))</s:f>
        <s:v/>
      </s:c>
      <s:c r="Z796" s="80">
        <s:f t="shared" si="8"/>
        <s:v>786</s:v>
      </s:c>
      <s:c r="AA796" s="93" t="str">
        <s:f>IF(B796="","",IF(S796&gt;1,"Проверить и объединить дубли",IF(W796&lt;'04_Настройки'!$B$26,"Дополнить исходные данные",IF(AND(M796&lt;&gt;"",M796&lt;=2),"Проверить соответствие запросу и бизнесу",IF(AND(G796&lt;&gt;"",G796&lt;=IF(J796="",'04_Настройки'!$B$14,J796)),"Удерживать позицию и обновлять контент",IF(Y796="Высокий",IF(O796="","Создать или назначить посадочную страницу","Оптимизировать страницу и усилить содержание"),IF(Y796="Средний","Включить в контент-план","Наблюдать или отложить")))))))</s:f>
        <s:v/>
      </s:c>
    </s:row>
    <s:row r="797" ht="22.5" customHeight="1">
      <s:c r="A797" s="70" t="str">
        <s:f t="shared" si="1"/>
        <s:v/>
      </s:c>
      <s:c r="B797" s="71"/>
      <s:c r="C797" s="71"/>
      <s:c r="D797" s="71"/>
      <s:c r="E797" s="95"/>
      <s:c r="F797" s="77" t="str">
        <s:f>IF(ISBLANK(E797),"",IF(E797&gt;='04_Настройки'!$B$11,"ВЧ",IF(E797&gt;='04_Настройки'!$B$12,"СЧ","НЧ")))</s:f>
      </s:c>
      <s:c r="G797" s="78"/>
      <s:c r="H797" s="78"/>
      <s:c r="I797" s="80" t="str">
        <s:f t="shared" si="2"/>
        <s:v/>
      </s:c>
      <s:c r="J797" s="78"/>
      <s:c r="K797" s="81"/>
      <s:c r="L797" s="78"/>
      <s:c r="M797" s="78"/>
      <s:c r="N797" s="78"/>
      <s:c r="O797" s="83"/>
      <s:c r="P797" s="84"/>
      <s:c r="Q797" s="84"/>
      <s:c r="R797" s="77" t="str">
        <s:f t="shared" si="3"/>
        <s:v/>
      </s:c>
      <s:c r="S797" s="85" t="str">
        <s:f t="shared" si="4"/>
        <s:v/>
      </s:c>
      <s:c r="T797" s="85" t="str">
        <s:f t="shared" si="5"/>
        <s:v/>
      </s:c>
      <s:c r="U797" s="85" t="str">
        <s:f>IF(OR(B797="",G797=""),"",ROUND(MAX(0,MIN(100,(G797-IF(J797="",'04_Настройки'!$B$14,J797))/(100-IF(J797="",'04_Настройки'!$B$14,J797))*100)),1))</s:f>
        <s:v/>
      </s:c>
      <s:c r="V797" s="85" t="str">
        <s:f t="shared" si="6"/>
        <s:v/>
      </s:c>
      <s:c r="W797" s="88" t="str">
        <s:f t="shared" si="7"/>
        <s:v/>
      </s:c>
      <s:c r="X797" s="85" t="str">
        <s:f>IF(B797="","",IF(W797&lt;'04_Настройки'!$B$26,"",ROUND((IF(ISBLANK(T797),0,T797*'04_Настройки'!$B$16)+IF(ISBLANK(U797),0,U797*'04_Настройки'!$B$17)+IF(ISBLANK(V797),0,V797*'04_Настройки'!$B$18)+IF(ISBLANK(M797),0,M797/5*100*'04_Настройки'!$B$19)+IF(ISBLANK(N797),0,N797/5*100*'04_Настройки'!$B$20))/(IF(ISBLANK(T797),0,'04_Настройки'!$B$16)+IF(ISBLANK(U797),0,'04_Настройки'!$B$17)+IF(ISBLANK(V797),0,'04_Настройки'!$B$18)+IF(ISBLANK(M797),0,'04_Настройки'!$B$19)+IF(ISBLANK(N797),0,'04_Настройки'!$B$20)),1)))</s:f>
        <s:v/>
      </s:c>
      <s:c r="Y797" s="77" t="str">
        <s:f>IF(B797="","",IF(ISBLANK(X797),"Недостаточно данных",IF(X797&gt;='04_Настройки'!$B$24,"Высокий",IF(X797&gt;='04_Настройки'!$B$25,"Средний","Низкий"))))</s:f>
        <s:v/>
      </s:c>
      <s:c r="Z797" s="80">
        <s:f t="shared" si="8"/>
        <s:v>787</s:v>
      </s:c>
      <s:c r="AA797" s="93" t="str">
        <s:f>IF(B797="","",IF(S797&gt;1,"Проверить и объединить дубли",IF(W797&lt;'04_Настройки'!$B$26,"Дополнить исходные данные",IF(AND(M797&lt;&gt;"",M797&lt;=2),"Проверить соответствие запросу и бизнесу",IF(AND(G797&lt;&gt;"",G797&lt;=IF(J797="",'04_Настройки'!$B$14,J797)),"Удерживать позицию и обновлять контент",IF(Y797="Высокий",IF(O797="","Создать или назначить посадочную страницу","Оптимизировать страницу и усилить содержание"),IF(Y797="Средний","Включить в контент-план","Наблюдать или отложить")))))))</s:f>
        <s:v/>
      </s:c>
    </s:row>
    <s:row r="798" ht="22.5" customHeight="1">
      <s:c r="A798" s="70" t="str">
        <s:f t="shared" si="1"/>
        <s:v/>
      </s:c>
      <s:c r="B798" s="71"/>
      <s:c r="C798" s="71"/>
      <s:c r="D798" s="71"/>
      <s:c r="E798" s="95"/>
      <s:c r="F798" s="77" t="str">
        <s:f>IF(ISBLANK(E798),"",IF(E798&gt;='04_Настройки'!$B$11,"ВЧ",IF(E798&gt;='04_Настройки'!$B$12,"СЧ","НЧ")))</s:f>
      </s:c>
      <s:c r="G798" s="78"/>
      <s:c r="H798" s="78"/>
      <s:c r="I798" s="80" t="str">
        <s:f t="shared" si="2"/>
        <s:v/>
      </s:c>
      <s:c r="J798" s="78"/>
      <s:c r="K798" s="81"/>
      <s:c r="L798" s="78"/>
      <s:c r="M798" s="78"/>
      <s:c r="N798" s="78"/>
      <s:c r="O798" s="83"/>
      <s:c r="P798" s="84"/>
      <s:c r="Q798" s="84"/>
      <s:c r="R798" s="77" t="str">
        <s:f t="shared" si="3"/>
        <s:v/>
      </s:c>
      <s:c r="S798" s="85" t="str">
        <s:f t="shared" si="4"/>
        <s:v/>
      </s:c>
      <s:c r="T798" s="85" t="str">
        <s:f t="shared" si="5"/>
        <s:v/>
      </s:c>
      <s:c r="U798" s="85" t="str">
        <s:f>IF(OR(B798="",G798=""),"",ROUND(MAX(0,MIN(100,(G798-IF(J798="",'04_Настройки'!$B$14,J798))/(100-IF(J798="",'04_Настройки'!$B$14,J798))*100)),1))</s:f>
        <s:v/>
      </s:c>
      <s:c r="V798" s="85" t="str">
        <s:f t="shared" si="6"/>
        <s:v/>
      </s:c>
      <s:c r="W798" s="88" t="str">
        <s:f t="shared" si="7"/>
        <s:v/>
      </s:c>
      <s:c r="X798" s="85" t="str">
        <s:f>IF(B798="","",IF(W798&lt;'04_Настройки'!$B$26,"",ROUND((IF(ISBLANK(T798),0,T798*'04_Настройки'!$B$16)+IF(ISBLANK(U798),0,U798*'04_Настройки'!$B$17)+IF(ISBLANK(V798),0,V798*'04_Настройки'!$B$18)+IF(ISBLANK(M798),0,M798/5*100*'04_Настройки'!$B$19)+IF(ISBLANK(N798),0,N798/5*100*'04_Настройки'!$B$20))/(IF(ISBLANK(T798),0,'04_Настройки'!$B$16)+IF(ISBLANK(U798),0,'04_Настройки'!$B$17)+IF(ISBLANK(V798),0,'04_Настройки'!$B$18)+IF(ISBLANK(M798),0,'04_Настройки'!$B$19)+IF(ISBLANK(N798),0,'04_Настройки'!$B$20)),1)))</s:f>
        <s:v/>
      </s:c>
      <s:c r="Y798" s="77" t="str">
        <s:f>IF(B798="","",IF(ISBLANK(X798),"Недостаточно данных",IF(X798&gt;='04_Настройки'!$B$24,"Высокий",IF(X798&gt;='04_Настройки'!$B$25,"Средний","Низкий"))))</s:f>
        <s:v/>
      </s:c>
      <s:c r="Z798" s="80">
        <s:f t="shared" si="8"/>
        <s:v>788</s:v>
      </s:c>
      <s:c r="AA798" s="93" t="str">
        <s:f>IF(B798="","",IF(S798&gt;1,"Проверить и объединить дубли",IF(W798&lt;'04_Настройки'!$B$26,"Дополнить исходные данные",IF(AND(M798&lt;&gt;"",M798&lt;=2),"Проверить соответствие запросу и бизнесу",IF(AND(G798&lt;&gt;"",G798&lt;=IF(J798="",'04_Настройки'!$B$14,J798)),"Удерживать позицию и обновлять контент",IF(Y798="Высокий",IF(O798="","Создать или назначить посадочную страницу","Оптимизировать страницу и усилить содержание"),IF(Y798="Средний","Включить в контент-план","Наблюдать или отложить")))))))</s:f>
        <s:v/>
      </s:c>
    </s:row>
    <s:row r="799" ht="22.5" customHeight="1">
      <s:c r="A799" s="70" t="str">
        <s:f t="shared" si="1"/>
        <s:v/>
      </s:c>
      <s:c r="B799" s="71"/>
      <s:c r="C799" s="71"/>
      <s:c r="D799" s="71"/>
      <s:c r="E799" s="95"/>
      <s:c r="F799" s="77" t="str">
        <s:f>IF(ISBLANK(E799),"",IF(E799&gt;='04_Настройки'!$B$11,"ВЧ",IF(E799&gt;='04_Настройки'!$B$12,"СЧ","НЧ")))</s:f>
      </s:c>
      <s:c r="G799" s="78"/>
      <s:c r="H799" s="78"/>
      <s:c r="I799" s="80" t="str">
        <s:f t="shared" si="2"/>
        <s:v/>
      </s:c>
      <s:c r="J799" s="78"/>
      <s:c r="K799" s="81"/>
      <s:c r="L799" s="78"/>
      <s:c r="M799" s="78"/>
      <s:c r="N799" s="78"/>
      <s:c r="O799" s="83"/>
      <s:c r="P799" s="84"/>
      <s:c r="Q799" s="84"/>
      <s:c r="R799" s="77" t="str">
        <s:f t="shared" si="3"/>
        <s:v/>
      </s:c>
      <s:c r="S799" s="85" t="str">
        <s:f t="shared" si="4"/>
        <s:v/>
      </s:c>
      <s:c r="T799" s="85" t="str">
        <s:f t="shared" si="5"/>
        <s:v/>
      </s:c>
      <s:c r="U799" s="85" t="str">
        <s:f>IF(OR(B799="",G799=""),"",ROUND(MAX(0,MIN(100,(G799-IF(J799="",'04_Настройки'!$B$14,J799))/(100-IF(J799="",'04_Настройки'!$B$14,J799))*100)),1))</s:f>
        <s:v/>
      </s:c>
      <s:c r="V799" s="85" t="str">
        <s:f t="shared" si="6"/>
        <s:v/>
      </s:c>
      <s:c r="W799" s="88" t="str">
        <s:f t="shared" si="7"/>
        <s:v/>
      </s:c>
      <s:c r="X799" s="85" t="str">
        <s:f>IF(B799="","",IF(W799&lt;'04_Настройки'!$B$26,"",ROUND((IF(ISBLANK(T799),0,T799*'04_Настройки'!$B$16)+IF(ISBLANK(U799),0,U799*'04_Настройки'!$B$17)+IF(ISBLANK(V799),0,V799*'04_Настройки'!$B$18)+IF(ISBLANK(M799),0,M799/5*100*'04_Настройки'!$B$19)+IF(ISBLANK(N799),0,N799/5*100*'04_Настройки'!$B$20))/(IF(ISBLANK(T799),0,'04_Настройки'!$B$16)+IF(ISBLANK(U799),0,'04_Настройки'!$B$17)+IF(ISBLANK(V799),0,'04_Настройки'!$B$18)+IF(ISBLANK(M799),0,'04_Настройки'!$B$19)+IF(ISBLANK(N799),0,'04_Настройки'!$B$20)),1)))</s:f>
        <s:v/>
      </s:c>
      <s:c r="Y799" s="77" t="str">
        <s:f>IF(B799="","",IF(ISBLANK(X799),"Недостаточно данных",IF(X799&gt;='04_Настройки'!$B$24,"Высокий",IF(X799&gt;='04_Настройки'!$B$25,"Средний","Низкий"))))</s:f>
        <s:v/>
      </s:c>
      <s:c r="Z799" s="80">
        <s:f t="shared" si="8"/>
        <s:v>789</s:v>
      </s:c>
      <s:c r="AA799" s="93" t="str">
        <s:f>IF(B799="","",IF(S799&gt;1,"Проверить и объединить дубли",IF(W799&lt;'04_Настройки'!$B$26,"Дополнить исходные данные",IF(AND(M799&lt;&gt;"",M799&lt;=2),"Проверить соответствие запросу и бизнесу",IF(AND(G799&lt;&gt;"",G799&lt;=IF(J799="",'04_Настройки'!$B$14,J799)),"Удерживать позицию и обновлять контент",IF(Y799="Высокий",IF(O799="","Создать или назначить посадочную страницу","Оптимизировать страницу и усилить содержание"),IF(Y799="Средний","Включить в контент-план","Наблюдать или отложить")))))))</s:f>
        <s:v/>
      </s:c>
    </s:row>
    <s:row r="800" ht="22.5" customHeight="1">
      <s:c r="A800" s="70" t="str">
        <s:f t="shared" si="1"/>
        <s:v/>
      </s:c>
      <s:c r="B800" s="71"/>
      <s:c r="C800" s="71"/>
      <s:c r="D800" s="71"/>
      <s:c r="E800" s="95"/>
      <s:c r="F800" s="77" t="str">
        <s:f>IF(ISBLANK(E800),"",IF(E800&gt;='04_Настройки'!$B$11,"ВЧ",IF(E800&gt;='04_Настройки'!$B$12,"СЧ","НЧ")))</s:f>
      </s:c>
      <s:c r="G800" s="78"/>
      <s:c r="H800" s="78"/>
      <s:c r="I800" s="80" t="str">
        <s:f t="shared" si="2"/>
        <s:v/>
      </s:c>
      <s:c r="J800" s="78"/>
      <s:c r="K800" s="81"/>
      <s:c r="L800" s="78"/>
      <s:c r="M800" s="78"/>
      <s:c r="N800" s="78"/>
      <s:c r="O800" s="83"/>
      <s:c r="P800" s="84"/>
      <s:c r="Q800" s="84"/>
      <s:c r="R800" s="77" t="str">
        <s:f t="shared" si="3"/>
        <s:v/>
      </s:c>
      <s:c r="S800" s="85" t="str">
        <s:f t="shared" si="4"/>
        <s:v/>
      </s:c>
      <s:c r="T800" s="85" t="str">
        <s:f t="shared" si="5"/>
        <s:v/>
      </s:c>
      <s:c r="U800" s="85" t="str">
        <s:f>IF(OR(B800="",G800=""),"",ROUND(MAX(0,MIN(100,(G800-IF(J800="",'04_Настройки'!$B$14,J800))/(100-IF(J800="",'04_Настройки'!$B$14,J800))*100)),1))</s:f>
        <s:v/>
      </s:c>
      <s:c r="V800" s="85" t="str">
        <s:f t="shared" si="6"/>
        <s:v/>
      </s:c>
      <s:c r="W800" s="88" t="str">
        <s:f t="shared" si="7"/>
        <s:v/>
      </s:c>
      <s:c r="X800" s="85" t="str">
        <s:f>IF(B800="","",IF(W800&lt;'04_Настройки'!$B$26,"",ROUND((IF(ISBLANK(T800),0,T800*'04_Настройки'!$B$16)+IF(ISBLANK(U800),0,U800*'04_Настройки'!$B$17)+IF(ISBLANK(V800),0,V800*'04_Настройки'!$B$18)+IF(ISBLANK(M800),0,M800/5*100*'04_Настройки'!$B$19)+IF(ISBLANK(N800),0,N800/5*100*'04_Настройки'!$B$20))/(IF(ISBLANK(T800),0,'04_Настройки'!$B$16)+IF(ISBLANK(U800),0,'04_Настройки'!$B$17)+IF(ISBLANK(V800),0,'04_Настройки'!$B$18)+IF(ISBLANK(M800),0,'04_Настройки'!$B$19)+IF(ISBLANK(N800),0,'04_Настройки'!$B$20)),1)))</s:f>
        <s:v/>
      </s:c>
      <s:c r="Y800" s="77" t="str">
        <s:f>IF(B800="","",IF(ISBLANK(X800),"Недостаточно данных",IF(X800&gt;='04_Настройки'!$B$24,"Высокий",IF(X800&gt;='04_Настройки'!$B$25,"Средний","Низкий"))))</s:f>
        <s:v/>
      </s:c>
      <s:c r="Z800" s="80">
        <s:f t="shared" si="8"/>
        <s:v>790</s:v>
      </s:c>
      <s:c r="AA800" s="93" t="str">
        <s:f>IF(B800="","",IF(S800&gt;1,"Проверить и объединить дубли",IF(W800&lt;'04_Настройки'!$B$26,"Дополнить исходные данные",IF(AND(M800&lt;&gt;"",M800&lt;=2),"Проверить соответствие запросу и бизнесу",IF(AND(G800&lt;&gt;"",G800&lt;=IF(J800="",'04_Настройки'!$B$14,J800)),"Удерживать позицию и обновлять контент",IF(Y800="Высокий",IF(O800="","Создать или назначить посадочную страницу","Оптимизировать страницу и усилить содержание"),IF(Y800="Средний","Включить в контент-план","Наблюдать или отложить")))))))</s:f>
        <s:v/>
      </s:c>
    </s:row>
    <s:row r="801" ht="22.5" customHeight="1">
      <s:c r="A801" s="70" t="str">
        <s:f t="shared" si="1"/>
        <s:v/>
      </s:c>
      <s:c r="B801" s="71"/>
      <s:c r="C801" s="71"/>
      <s:c r="D801" s="71"/>
      <s:c r="E801" s="95"/>
      <s:c r="F801" s="77" t="str">
        <s:f>IF(ISBLANK(E801),"",IF(E801&gt;='04_Настройки'!$B$11,"ВЧ",IF(E801&gt;='04_Настройки'!$B$12,"СЧ","НЧ")))</s:f>
      </s:c>
      <s:c r="G801" s="78"/>
      <s:c r="H801" s="78"/>
      <s:c r="I801" s="80" t="str">
        <s:f t="shared" si="2"/>
        <s:v/>
      </s:c>
      <s:c r="J801" s="78"/>
      <s:c r="K801" s="81"/>
      <s:c r="L801" s="78"/>
      <s:c r="M801" s="78"/>
      <s:c r="N801" s="78"/>
      <s:c r="O801" s="83"/>
      <s:c r="P801" s="84"/>
      <s:c r="Q801" s="84"/>
      <s:c r="R801" s="77" t="str">
        <s:f t="shared" si="3"/>
        <s:v/>
      </s:c>
      <s:c r="S801" s="85" t="str">
        <s:f t="shared" si="4"/>
        <s:v/>
      </s:c>
      <s:c r="T801" s="85" t="str">
        <s:f t="shared" si="5"/>
        <s:v/>
      </s:c>
      <s:c r="U801" s="85" t="str">
        <s:f>IF(OR(B801="",G801=""),"",ROUND(MAX(0,MIN(100,(G801-IF(J801="",'04_Настройки'!$B$14,J801))/(100-IF(J801="",'04_Настройки'!$B$14,J801))*100)),1))</s:f>
        <s:v/>
      </s:c>
      <s:c r="V801" s="85" t="str">
        <s:f t="shared" si="6"/>
        <s:v/>
      </s:c>
      <s:c r="W801" s="88" t="str">
        <s:f t="shared" si="7"/>
        <s:v/>
      </s:c>
      <s:c r="X801" s="85" t="str">
        <s:f>IF(B801="","",IF(W801&lt;'04_Настройки'!$B$26,"",ROUND((IF(ISBLANK(T801),0,T801*'04_Настройки'!$B$16)+IF(ISBLANK(U801),0,U801*'04_Настройки'!$B$17)+IF(ISBLANK(V801),0,V801*'04_Настройки'!$B$18)+IF(ISBLANK(M801),0,M801/5*100*'04_Настройки'!$B$19)+IF(ISBLANK(N801),0,N801/5*100*'04_Настройки'!$B$20))/(IF(ISBLANK(T801),0,'04_Настройки'!$B$16)+IF(ISBLANK(U801),0,'04_Настройки'!$B$17)+IF(ISBLANK(V801),0,'04_Настройки'!$B$18)+IF(ISBLANK(M801),0,'04_Настройки'!$B$19)+IF(ISBLANK(N801),0,'04_Настройки'!$B$20)),1)))</s:f>
        <s:v/>
      </s:c>
      <s:c r="Y801" s="77" t="str">
        <s:f>IF(B801="","",IF(ISBLANK(X801),"Недостаточно данных",IF(X801&gt;='04_Настройки'!$B$24,"Высокий",IF(X801&gt;='04_Настройки'!$B$25,"Средний","Низкий"))))</s:f>
        <s:v/>
      </s:c>
      <s:c r="Z801" s="80">
        <s:f t="shared" si="8"/>
        <s:v>791</s:v>
      </s:c>
      <s:c r="AA801" s="93" t="str">
        <s:f>IF(B801="","",IF(S801&gt;1,"Проверить и объединить дубли",IF(W801&lt;'04_Настройки'!$B$26,"Дополнить исходные данные",IF(AND(M801&lt;&gt;"",M801&lt;=2),"Проверить соответствие запросу и бизнесу",IF(AND(G801&lt;&gt;"",G801&lt;=IF(J801="",'04_Настройки'!$B$14,J801)),"Удерживать позицию и обновлять контент",IF(Y801="Высокий",IF(O801="","Создать или назначить посадочную страницу","Оптимизировать страницу и усилить содержание"),IF(Y801="Средний","Включить в контент-план","Наблюдать или отложить")))))))</s:f>
        <s:v/>
      </s:c>
    </s:row>
    <s:row r="802" ht="22.5" customHeight="1">
      <s:c r="A802" s="70" t="str">
        <s:f t="shared" si="1"/>
        <s:v/>
      </s:c>
      <s:c r="B802" s="71"/>
      <s:c r="C802" s="71"/>
      <s:c r="D802" s="71"/>
      <s:c r="E802" s="95"/>
      <s:c r="F802" s="77" t="str">
        <s:f>IF(ISBLANK(E802),"",IF(E802&gt;='04_Настройки'!$B$11,"ВЧ",IF(E802&gt;='04_Настройки'!$B$12,"СЧ","НЧ")))</s:f>
      </s:c>
      <s:c r="G802" s="78"/>
      <s:c r="H802" s="78"/>
      <s:c r="I802" s="80" t="str">
        <s:f t="shared" si="2"/>
        <s:v/>
      </s:c>
      <s:c r="J802" s="78"/>
      <s:c r="K802" s="81"/>
      <s:c r="L802" s="78"/>
      <s:c r="M802" s="78"/>
      <s:c r="N802" s="78"/>
      <s:c r="O802" s="83"/>
      <s:c r="P802" s="84"/>
      <s:c r="Q802" s="84"/>
      <s:c r="R802" s="77" t="str">
        <s:f t="shared" si="3"/>
        <s:v/>
      </s:c>
      <s:c r="S802" s="85" t="str">
        <s:f t="shared" si="4"/>
        <s:v/>
      </s:c>
      <s:c r="T802" s="85" t="str">
        <s:f t="shared" si="5"/>
        <s:v/>
      </s:c>
      <s:c r="U802" s="85" t="str">
        <s:f>IF(OR(B802="",G802=""),"",ROUND(MAX(0,MIN(100,(G802-IF(J802="",'04_Настройки'!$B$14,J802))/(100-IF(J802="",'04_Настройки'!$B$14,J802))*100)),1))</s:f>
        <s:v/>
      </s:c>
      <s:c r="V802" s="85" t="str">
        <s:f t="shared" si="6"/>
        <s:v/>
      </s:c>
      <s:c r="W802" s="88" t="str">
        <s:f t="shared" si="7"/>
        <s:v/>
      </s:c>
      <s:c r="X802" s="85" t="str">
        <s:f>IF(B802="","",IF(W802&lt;'04_Настройки'!$B$26,"",ROUND((IF(ISBLANK(T802),0,T802*'04_Настройки'!$B$16)+IF(ISBLANK(U802),0,U802*'04_Настройки'!$B$17)+IF(ISBLANK(V802),0,V802*'04_Настройки'!$B$18)+IF(ISBLANK(M802),0,M802/5*100*'04_Настройки'!$B$19)+IF(ISBLANK(N802),0,N802/5*100*'04_Настройки'!$B$20))/(IF(ISBLANK(T802),0,'04_Настройки'!$B$16)+IF(ISBLANK(U802),0,'04_Настройки'!$B$17)+IF(ISBLANK(V802),0,'04_Настройки'!$B$18)+IF(ISBLANK(M802),0,'04_Настройки'!$B$19)+IF(ISBLANK(N802),0,'04_Настройки'!$B$20)),1)))</s:f>
        <s:v/>
      </s:c>
      <s:c r="Y802" s="77" t="str">
        <s:f>IF(B802="","",IF(ISBLANK(X802),"Недостаточно данных",IF(X802&gt;='04_Настройки'!$B$24,"Высокий",IF(X802&gt;='04_Настройки'!$B$25,"Средний","Низкий"))))</s:f>
        <s:v/>
      </s:c>
      <s:c r="Z802" s="80">
        <s:f t="shared" si="8"/>
        <s:v>792</s:v>
      </s:c>
      <s:c r="AA802" s="93" t="str">
        <s:f>IF(B802="","",IF(S802&gt;1,"Проверить и объединить дубли",IF(W802&lt;'04_Настройки'!$B$26,"Дополнить исходные данные",IF(AND(M802&lt;&gt;"",M802&lt;=2),"Проверить соответствие запросу и бизнесу",IF(AND(G802&lt;&gt;"",G802&lt;=IF(J802="",'04_Настройки'!$B$14,J802)),"Удерживать позицию и обновлять контент",IF(Y802="Высокий",IF(O802="","Создать или назначить посадочную страницу","Оптимизировать страницу и усилить содержание"),IF(Y802="Средний","Включить в контент-план","Наблюдать или отложить")))))))</s:f>
        <s:v/>
      </s:c>
    </s:row>
    <s:row r="803" ht="22.5" customHeight="1">
      <s:c r="A803" s="70" t="str">
        <s:f t="shared" si="1"/>
        <s:v/>
      </s:c>
      <s:c r="B803" s="71"/>
      <s:c r="C803" s="71"/>
      <s:c r="D803" s="71"/>
      <s:c r="E803" s="95"/>
      <s:c r="F803" s="77" t="str">
        <s:f>IF(ISBLANK(E803),"",IF(E803&gt;='04_Настройки'!$B$11,"ВЧ",IF(E803&gt;='04_Настройки'!$B$12,"СЧ","НЧ")))</s:f>
      </s:c>
      <s:c r="G803" s="78"/>
      <s:c r="H803" s="78"/>
      <s:c r="I803" s="80" t="str">
        <s:f t="shared" si="2"/>
        <s:v/>
      </s:c>
      <s:c r="J803" s="78"/>
      <s:c r="K803" s="81"/>
      <s:c r="L803" s="78"/>
      <s:c r="M803" s="78"/>
      <s:c r="N803" s="78"/>
      <s:c r="O803" s="83"/>
      <s:c r="P803" s="84"/>
      <s:c r="Q803" s="84"/>
      <s:c r="R803" s="77" t="str">
        <s:f t="shared" si="3"/>
        <s:v/>
      </s:c>
      <s:c r="S803" s="85" t="str">
        <s:f t="shared" si="4"/>
        <s:v/>
      </s:c>
      <s:c r="T803" s="85" t="str">
        <s:f t="shared" si="5"/>
        <s:v/>
      </s:c>
      <s:c r="U803" s="85" t="str">
        <s:f>IF(OR(B803="",G803=""),"",ROUND(MAX(0,MIN(100,(G803-IF(J803="",'04_Настройки'!$B$14,J803))/(100-IF(J803="",'04_Настройки'!$B$14,J803))*100)),1))</s:f>
        <s:v/>
      </s:c>
      <s:c r="V803" s="85" t="str">
        <s:f t="shared" si="6"/>
        <s:v/>
      </s:c>
      <s:c r="W803" s="88" t="str">
        <s:f t="shared" si="7"/>
        <s:v/>
      </s:c>
      <s:c r="X803" s="85" t="str">
        <s:f>IF(B803="","",IF(W803&lt;'04_Настройки'!$B$26,"",ROUND((IF(ISBLANK(T803),0,T803*'04_Настройки'!$B$16)+IF(ISBLANK(U803),0,U803*'04_Настройки'!$B$17)+IF(ISBLANK(V803),0,V803*'04_Настройки'!$B$18)+IF(ISBLANK(M803),0,M803/5*100*'04_Настройки'!$B$19)+IF(ISBLANK(N803),0,N803/5*100*'04_Настройки'!$B$20))/(IF(ISBLANK(T803),0,'04_Настройки'!$B$16)+IF(ISBLANK(U803),0,'04_Настройки'!$B$17)+IF(ISBLANK(V803),0,'04_Настройки'!$B$18)+IF(ISBLANK(M803),0,'04_Настройки'!$B$19)+IF(ISBLANK(N803),0,'04_Настройки'!$B$20)),1)))</s:f>
        <s:v/>
      </s:c>
      <s:c r="Y803" s="77" t="str">
        <s:f>IF(B803="","",IF(ISBLANK(X803),"Недостаточно данных",IF(X803&gt;='04_Настройки'!$B$24,"Высокий",IF(X803&gt;='04_Настройки'!$B$25,"Средний","Низкий"))))</s:f>
        <s:v/>
      </s:c>
      <s:c r="Z803" s="80">
        <s:f t="shared" si="8"/>
        <s:v>793</s:v>
      </s:c>
      <s:c r="AA803" s="93" t="str">
        <s:f>IF(B803="","",IF(S803&gt;1,"Проверить и объединить дубли",IF(W803&lt;'04_Настройки'!$B$26,"Дополнить исходные данные",IF(AND(M803&lt;&gt;"",M803&lt;=2),"Проверить соответствие запросу и бизнесу",IF(AND(G803&lt;&gt;"",G803&lt;=IF(J803="",'04_Настройки'!$B$14,J803)),"Удерживать позицию и обновлять контент",IF(Y803="Высокий",IF(O803="","Создать или назначить посадочную страницу","Оптимизировать страницу и усилить содержание"),IF(Y803="Средний","Включить в контент-план","Наблюдать или отложить")))))))</s:f>
        <s:v/>
      </s:c>
    </s:row>
    <s:row r="804" ht="22.5" customHeight="1">
      <s:c r="A804" s="70" t="str">
        <s:f t="shared" si="1"/>
        <s:v/>
      </s:c>
      <s:c r="B804" s="71"/>
      <s:c r="C804" s="71"/>
      <s:c r="D804" s="71"/>
      <s:c r="E804" s="95"/>
      <s:c r="F804" s="77" t="str">
        <s:f>IF(ISBLANK(E804),"",IF(E804&gt;='04_Настройки'!$B$11,"ВЧ",IF(E804&gt;='04_Настройки'!$B$12,"СЧ","НЧ")))</s:f>
      </s:c>
      <s:c r="G804" s="78"/>
      <s:c r="H804" s="78"/>
      <s:c r="I804" s="80" t="str">
        <s:f t="shared" si="2"/>
        <s:v/>
      </s:c>
      <s:c r="J804" s="78"/>
      <s:c r="K804" s="81"/>
      <s:c r="L804" s="78"/>
      <s:c r="M804" s="78"/>
      <s:c r="N804" s="78"/>
      <s:c r="O804" s="83"/>
      <s:c r="P804" s="84"/>
      <s:c r="Q804" s="84"/>
      <s:c r="R804" s="77" t="str">
        <s:f t="shared" si="3"/>
        <s:v/>
      </s:c>
      <s:c r="S804" s="85" t="str">
        <s:f t="shared" si="4"/>
        <s:v/>
      </s:c>
      <s:c r="T804" s="85" t="str">
        <s:f t="shared" si="5"/>
        <s:v/>
      </s:c>
      <s:c r="U804" s="85" t="str">
        <s:f>IF(OR(B804="",G804=""),"",ROUND(MAX(0,MIN(100,(G804-IF(J804="",'04_Настройки'!$B$14,J804))/(100-IF(J804="",'04_Настройки'!$B$14,J804))*100)),1))</s:f>
        <s:v/>
      </s:c>
      <s:c r="V804" s="85" t="str">
        <s:f t="shared" si="6"/>
        <s:v/>
      </s:c>
      <s:c r="W804" s="88" t="str">
        <s:f t="shared" si="7"/>
        <s:v/>
      </s:c>
      <s:c r="X804" s="85" t="str">
        <s:f>IF(B804="","",IF(W804&lt;'04_Настройки'!$B$26,"",ROUND((IF(ISBLANK(T804),0,T804*'04_Настройки'!$B$16)+IF(ISBLANK(U804),0,U804*'04_Настройки'!$B$17)+IF(ISBLANK(V804),0,V804*'04_Настройки'!$B$18)+IF(ISBLANK(M804),0,M804/5*100*'04_Настройки'!$B$19)+IF(ISBLANK(N804),0,N804/5*100*'04_Настройки'!$B$20))/(IF(ISBLANK(T804),0,'04_Настройки'!$B$16)+IF(ISBLANK(U804),0,'04_Настройки'!$B$17)+IF(ISBLANK(V804),0,'04_Настройки'!$B$18)+IF(ISBLANK(M804),0,'04_Настройки'!$B$19)+IF(ISBLANK(N804),0,'04_Настройки'!$B$20)),1)))</s:f>
        <s:v/>
      </s:c>
      <s:c r="Y804" s="77" t="str">
        <s:f>IF(B804="","",IF(ISBLANK(X804),"Недостаточно данных",IF(X804&gt;='04_Настройки'!$B$24,"Высокий",IF(X804&gt;='04_Настройки'!$B$25,"Средний","Низкий"))))</s:f>
        <s:v/>
      </s:c>
      <s:c r="Z804" s="80">
        <s:f t="shared" si="8"/>
        <s:v>794</s:v>
      </s:c>
      <s:c r="AA804" s="93" t="str">
        <s:f>IF(B804="","",IF(S804&gt;1,"Проверить и объединить дубли",IF(W804&lt;'04_Настройки'!$B$26,"Дополнить исходные данные",IF(AND(M804&lt;&gt;"",M804&lt;=2),"Проверить соответствие запросу и бизнесу",IF(AND(G804&lt;&gt;"",G804&lt;=IF(J804="",'04_Настройки'!$B$14,J804)),"Удерживать позицию и обновлять контент",IF(Y804="Высокий",IF(O804="","Создать или назначить посадочную страницу","Оптимизировать страницу и усилить содержание"),IF(Y804="Средний","Включить в контент-план","Наблюдать или отложить")))))))</s:f>
        <s:v/>
      </s:c>
    </s:row>
    <s:row r="805" ht="22.5" customHeight="1">
      <s:c r="A805" s="70" t="str">
        <s:f t="shared" si="1"/>
        <s:v/>
      </s:c>
      <s:c r="B805" s="71"/>
      <s:c r="C805" s="71"/>
      <s:c r="D805" s="71"/>
      <s:c r="E805" s="95"/>
      <s:c r="F805" s="77" t="str">
        <s:f>IF(ISBLANK(E805),"",IF(E805&gt;='04_Настройки'!$B$11,"ВЧ",IF(E805&gt;='04_Настройки'!$B$12,"СЧ","НЧ")))</s:f>
      </s:c>
      <s:c r="G805" s="78"/>
      <s:c r="H805" s="78"/>
      <s:c r="I805" s="80" t="str">
        <s:f t="shared" si="2"/>
        <s:v/>
      </s:c>
      <s:c r="J805" s="78"/>
      <s:c r="K805" s="81"/>
      <s:c r="L805" s="78"/>
      <s:c r="M805" s="78"/>
      <s:c r="N805" s="78"/>
      <s:c r="O805" s="83"/>
      <s:c r="P805" s="84"/>
      <s:c r="Q805" s="84"/>
      <s:c r="R805" s="77" t="str">
        <s:f t="shared" si="3"/>
        <s:v/>
      </s:c>
      <s:c r="S805" s="85" t="str">
        <s:f t="shared" si="4"/>
        <s:v/>
      </s:c>
      <s:c r="T805" s="85" t="str">
        <s:f t="shared" si="5"/>
        <s:v/>
      </s:c>
      <s:c r="U805" s="85" t="str">
        <s:f>IF(OR(B805="",G805=""),"",ROUND(MAX(0,MIN(100,(G805-IF(J805="",'04_Настройки'!$B$14,J805))/(100-IF(J805="",'04_Настройки'!$B$14,J805))*100)),1))</s:f>
        <s:v/>
      </s:c>
      <s:c r="V805" s="85" t="str">
        <s:f t="shared" si="6"/>
        <s:v/>
      </s:c>
      <s:c r="W805" s="88" t="str">
        <s:f t="shared" si="7"/>
        <s:v/>
      </s:c>
      <s:c r="X805" s="85" t="str">
        <s:f>IF(B805="","",IF(W805&lt;'04_Настройки'!$B$26,"",ROUND((IF(ISBLANK(T805),0,T805*'04_Настройки'!$B$16)+IF(ISBLANK(U805),0,U805*'04_Настройки'!$B$17)+IF(ISBLANK(V805),0,V805*'04_Настройки'!$B$18)+IF(ISBLANK(M805),0,M805/5*100*'04_Настройки'!$B$19)+IF(ISBLANK(N805),0,N805/5*100*'04_Настройки'!$B$20))/(IF(ISBLANK(T805),0,'04_Настройки'!$B$16)+IF(ISBLANK(U805),0,'04_Настройки'!$B$17)+IF(ISBLANK(V805),0,'04_Настройки'!$B$18)+IF(ISBLANK(M805),0,'04_Настройки'!$B$19)+IF(ISBLANK(N805),0,'04_Настройки'!$B$20)),1)))</s:f>
        <s:v/>
      </s:c>
      <s:c r="Y805" s="77" t="str">
        <s:f>IF(B805="","",IF(ISBLANK(X805),"Недостаточно данных",IF(X805&gt;='04_Настройки'!$B$24,"Высокий",IF(X805&gt;='04_Настройки'!$B$25,"Средний","Низкий"))))</s:f>
        <s:v/>
      </s:c>
      <s:c r="Z805" s="80">
        <s:f t="shared" si="8"/>
        <s:v>795</s:v>
      </s:c>
      <s:c r="AA805" s="93" t="str">
        <s:f>IF(B805="","",IF(S805&gt;1,"Проверить и объединить дубли",IF(W805&lt;'04_Настройки'!$B$26,"Дополнить исходные данные",IF(AND(M805&lt;&gt;"",M805&lt;=2),"Проверить соответствие запросу и бизнесу",IF(AND(G805&lt;&gt;"",G805&lt;=IF(J805="",'04_Настройки'!$B$14,J805)),"Удерживать позицию и обновлять контент",IF(Y805="Высокий",IF(O805="","Создать или назначить посадочную страницу","Оптимизировать страницу и усилить содержание"),IF(Y805="Средний","Включить в контент-план","Наблюдать или отложить")))))))</s:f>
        <s:v/>
      </s:c>
    </s:row>
    <s:row r="806" ht="22.5" customHeight="1">
      <s:c r="A806" s="70" t="str">
        <s:f t="shared" si="1"/>
        <s:v/>
      </s:c>
      <s:c r="B806" s="71"/>
      <s:c r="C806" s="71"/>
      <s:c r="D806" s="71"/>
      <s:c r="E806" s="95"/>
      <s:c r="F806" s="77" t="str">
        <s:f>IF(ISBLANK(E806),"",IF(E806&gt;='04_Настройки'!$B$11,"ВЧ",IF(E806&gt;='04_Настройки'!$B$12,"СЧ","НЧ")))</s:f>
      </s:c>
      <s:c r="G806" s="78"/>
      <s:c r="H806" s="78"/>
      <s:c r="I806" s="80" t="str">
        <s:f t="shared" si="2"/>
        <s:v/>
      </s:c>
      <s:c r="J806" s="78"/>
      <s:c r="K806" s="81"/>
      <s:c r="L806" s="78"/>
      <s:c r="M806" s="78"/>
      <s:c r="N806" s="78"/>
      <s:c r="O806" s="83"/>
      <s:c r="P806" s="84"/>
      <s:c r="Q806" s="84"/>
      <s:c r="R806" s="77" t="str">
        <s:f t="shared" si="3"/>
        <s:v/>
      </s:c>
      <s:c r="S806" s="85" t="str">
        <s:f t="shared" si="4"/>
        <s:v/>
      </s:c>
      <s:c r="T806" s="85" t="str">
        <s:f t="shared" si="5"/>
        <s:v/>
      </s:c>
      <s:c r="U806" s="85" t="str">
        <s:f>IF(OR(B806="",G806=""),"",ROUND(MAX(0,MIN(100,(G806-IF(J806="",'04_Настройки'!$B$14,J806))/(100-IF(J806="",'04_Настройки'!$B$14,J806))*100)),1))</s:f>
        <s:v/>
      </s:c>
      <s:c r="V806" s="85" t="str">
        <s:f t="shared" si="6"/>
        <s:v/>
      </s:c>
      <s:c r="W806" s="88" t="str">
        <s:f t="shared" si="7"/>
        <s:v/>
      </s:c>
      <s:c r="X806" s="85" t="str">
        <s:f>IF(B806="","",IF(W806&lt;'04_Настройки'!$B$26,"",ROUND((IF(ISBLANK(T806),0,T806*'04_Настройки'!$B$16)+IF(ISBLANK(U806),0,U806*'04_Настройки'!$B$17)+IF(ISBLANK(V806),0,V806*'04_Настройки'!$B$18)+IF(ISBLANK(M806),0,M806/5*100*'04_Настройки'!$B$19)+IF(ISBLANK(N806),0,N806/5*100*'04_Настройки'!$B$20))/(IF(ISBLANK(T806),0,'04_Настройки'!$B$16)+IF(ISBLANK(U806),0,'04_Настройки'!$B$17)+IF(ISBLANK(V806),0,'04_Настройки'!$B$18)+IF(ISBLANK(M806),0,'04_Настройки'!$B$19)+IF(ISBLANK(N806),0,'04_Настройки'!$B$20)),1)))</s:f>
        <s:v/>
      </s:c>
      <s:c r="Y806" s="77" t="str">
        <s:f>IF(B806="","",IF(ISBLANK(X806),"Недостаточно данных",IF(X806&gt;='04_Настройки'!$B$24,"Высокий",IF(X806&gt;='04_Настройки'!$B$25,"Средний","Низкий"))))</s:f>
        <s:v/>
      </s:c>
      <s:c r="Z806" s="80">
        <s:f t="shared" si="8"/>
        <s:v>796</s:v>
      </s:c>
      <s:c r="AA806" s="93" t="str">
        <s:f>IF(B806="","",IF(S806&gt;1,"Проверить и объединить дубли",IF(W806&lt;'04_Настройки'!$B$26,"Дополнить исходные данные",IF(AND(M806&lt;&gt;"",M806&lt;=2),"Проверить соответствие запросу и бизнесу",IF(AND(G806&lt;&gt;"",G806&lt;=IF(J806="",'04_Настройки'!$B$14,J806)),"Удерживать позицию и обновлять контент",IF(Y806="Высокий",IF(O806="","Создать или назначить посадочную страницу","Оптимизировать страницу и усилить содержание"),IF(Y806="Средний","Включить в контент-план","Наблюдать или отложить")))))))</s:f>
        <s:v/>
      </s:c>
    </s:row>
    <s:row r="807" ht="22.5" customHeight="1">
      <s:c r="A807" s="70" t="str">
        <s:f t="shared" si="1"/>
        <s:v/>
      </s:c>
      <s:c r="B807" s="71"/>
      <s:c r="C807" s="71"/>
      <s:c r="D807" s="71"/>
      <s:c r="E807" s="95"/>
      <s:c r="F807" s="77" t="str">
        <s:f>IF(ISBLANK(E807),"",IF(E807&gt;='04_Настройки'!$B$11,"ВЧ",IF(E807&gt;='04_Настройки'!$B$12,"СЧ","НЧ")))</s:f>
      </s:c>
      <s:c r="G807" s="78"/>
      <s:c r="H807" s="78"/>
      <s:c r="I807" s="80" t="str">
        <s:f t="shared" si="2"/>
        <s:v/>
      </s:c>
      <s:c r="J807" s="78"/>
      <s:c r="K807" s="81"/>
      <s:c r="L807" s="78"/>
      <s:c r="M807" s="78"/>
      <s:c r="N807" s="78"/>
      <s:c r="O807" s="83"/>
      <s:c r="P807" s="84"/>
      <s:c r="Q807" s="84"/>
      <s:c r="R807" s="77" t="str">
        <s:f t="shared" si="3"/>
        <s:v/>
      </s:c>
      <s:c r="S807" s="85" t="str">
        <s:f t="shared" si="4"/>
        <s:v/>
      </s:c>
      <s:c r="T807" s="85" t="str">
        <s:f t="shared" si="5"/>
        <s:v/>
      </s:c>
      <s:c r="U807" s="85" t="str">
        <s:f>IF(OR(B807="",G807=""),"",ROUND(MAX(0,MIN(100,(G807-IF(J807="",'04_Настройки'!$B$14,J807))/(100-IF(J807="",'04_Настройки'!$B$14,J807))*100)),1))</s:f>
        <s:v/>
      </s:c>
      <s:c r="V807" s="85" t="str">
        <s:f t="shared" si="6"/>
        <s:v/>
      </s:c>
      <s:c r="W807" s="88" t="str">
        <s:f t="shared" si="7"/>
        <s:v/>
      </s:c>
      <s:c r="X807" s="85" t="str">
        <s:f>IF(B807="","",IF(W807&lt;'04_Настройки'!$B$26,"",ROUND((IF(ISBLANK(T807),0,T807*'04_Настройки'!$B$16)+IF(ISBLANK(U807),0,U807*'04_Настройки'!$B$17)+IF(ISBLANK(V807),0,V807*'04_Настройки'!$B$18)+IF(ISBLANK(M807),0,M807/5*100*'04_Настройки'!$B$19)+IF(ISBLANK(N807),0,N807/5*100*'04_Настройки'!$B$20))/(IF(ISBLANK(T807),0,'04_Настройки'!$B$16)+IF(ISBLANK(U807),0,'04_Настройки'!$B$17)+IF(ISBLANK(V807),0,'04_Настройки'!$B$18)+IF(ISBLANK(M807),0,'04_Настройки'!$B$19)+IF(ISBLANK(N807),0,'04_Настройки'!$B$20)),1)))</s:f>
        <s:v/>
      </s:c>
      <s:c r="Y807" s="77" t="str">
        <s:f>IF(B807="","",IF(ISBLANK(X807),"Недостаточно данных",IF(X807&gt;='04_Настройки'!$B$24,"Высокий",IF(X807&gt;='04_Настройки'!$B$25,"Средний","Низкий"))))</s:f>
        <s:v/>
      </s:c>
      <s:c r="Z807" s="80">
        <s:f t="shared" si="8"/>
        <s:v>797</s:v>
      </s:c>
      <s:c r="AA807" s="93" t="str">
        <s:f>IF(B807="","",IF(S807&gt;1,"Проверить и объединить дубли",IF(W807&lt;'04_Настройки'!$B$26,"Дополнить исходные данные",IF(AND(M807&lt;&gt;"",M807&lt;=2),"Проверить соответствие запросу и бизнесу",IF(AND(G807&lt;&gt;"",G807&lt;=IF(J807="",'04_Настройки'!$B$14,J807)),"Удерживать позицию и обновлять контент",IF(Y807="Высокий",IF(O807="","Создать или назначить посадочную страницу","Оптимизировать страницу и усилить содержание"),IF(Y807="Средний","Включить в контент-план","Наблюдать или отложить")))))))</s:f>
        <s:v/>
      </s:c>
    </s:row>
    <s:row r="808" ht="22.5" customHeight="1">
      <s:c r="A808" s="70" t="str">
        <s:f t="shared" si="1"/>
        <s:v/>
      </s:c>
      <s:c r="B808" s="71"/>
      <s:c r="C808" s="71"/>
      <s:c r="D808" s="71"/>
      <s:c r="E808" s="95"/>
      <s:c r="F808" s="77" t="str">
        <s:f>IF(ISBLANK(E808),"",IF(E808&gt;='04_Настройки'!$B$11,"ВЧ",IF(E808&gt;='04_Настройки'!$B$12,"СЧ","НЧ")))</s:f>
      </s:c>
      <s:c r="G808" s="78"/>
      <s:c r="H808" s="78"/>
      <s:c r="I808" s="80" t="str">
        <s:f t="shared" si="2"/>
        <s:v/>
      </s:c>
      <s:c r="J808" s="78"/>
      <s:c r="K808" s="81"/>
      <s:c r="L808" s="78"/>
      <s:c r="M808" s="78"/>
      <s:c r="N808" s="78"/>
      <s:c r="O808" s="83"/>
      <s:c r="P808" s="84"/>
      <s:c r="Q808" s="84"/>
      <s:c r="R808" s="77" t="str">
        <s:f t="shared" si="3"/>
        <s:v/>
      </s:c>
      <s:c r="S808" s="85" t="str">
        <s:f t="shared" si="4"/>
        <s:v/>
      </s:c>
      <s:c r="T808" s="85" t="str">
        <s:f t="shared" si="5"/>
        <s:v/>
      </s:c>
      <s:c r="U808" s="85" t="str">
        <s:f>IF(OR(B808="",G808=""),"",ROUND(MAX(0,MIN(100,(G808-IF(J808="",'04_Настройки'!$B$14,J808))/(100-IF(J808="",'04_Настройки'!$B$14,J808))*100)),1))</s:f>
        <s:v/>
      </s:c>
      <s:c r="V808" s="85" t="str">
        <s:f t="shared" si="6"/>
        <s:v/>
      </s:c>
      <s:c r="W808" s="88" t="str">
        <s:f t="shared" si="7"/>
        <s:v/>
      </s:c>
      <s:c r="X808" s="85" t="str">
        <s:f>IF(B808="","",IF(W808&lt;'04_Настройки'!$B$26,"",ROUND((IF(ISBLANK(T808),0,T808*'04_Настройки'!$B$16)+IF(ISBLANK(U808),0,U808*'04_Настройки'!$B$17)+IF(ISBLANK(V808),0,V808*'04_Настройки'!$B$18)+IF(ISBLANK(M808),0,M808/5*100*'04_Настройки'!$B$19)+IF(ISBLANK(N808),0,N808/5*100*'04_Настройки'!$B$20))/(IF(ISBLANK(T808),0,'04_Настройки'!$B$16)+IF(ISBLANK(U808),0,'04_Настройки'!$B$17)+IF(ISBLANK(V808),0,'04_Настройки'!$B$18)+IF(ISBLANK(M808),0,'04_Настройки'!$B$19)+IF(ISBLANK(N808),0,'04_Настройки'!$B$20)),1)))</s:f>
        <s:v/>
      </s:c>
      <s:c r="Y808" s="77" t="str">
        <s:f>IF(B808="","",IF(ISBLANK(X808),"Недостаточно данных",IF(X808&gt;='04_Настройки'!$B$24,"Высокий",IF(X808&gt;='04_Настройки'!$B$25,"Средний","Низкий"))))</s:f>
        <s:v/>
      </s:c>
      <s:c r="Z808" s="80">
        <s:f t="shared" si="8"/>
        <s:v>798</s:v>
      </s:c>
      <s:c r="AA808" s="93" t="str">
        <s:f>IF(B808="","",IF(S808&gt;1,"Проверить и объединить дубли",IF(W808&lt;'04_Настройки'!$B$26,"Дополнить исходные данные",IF(AND(M808&lt;&gt;"",M808&lt;=2),"Проверить соответствие запросу и бизнесу",IF(AND(G808&lt;&gt;"",G808&lt;=IF(J808="",'04_Настройки'!$B$14,J808)),"Удерживать позицию и обновлять контент",IF(Y808="Высокий",IF(O808="","Создать или назначить посадочную страницу","Оптимизировать страницу и усилить содержание"),IF(Y808="Средний","Включить в контент-план","Наблюдать или отложить")))))))</s:f>
        <s:v/>
      </s:c>
    </s:row>
    <s:row r="809" ht="22.5" customHeight="1">
      <s:c r="A809" s="70" t="str">
        <s:f t="shared" si="1"/>
        <s:v/>
      </s:c>
      <s:c r="B809" s="71"/>
      <s:c r="C809" s="71"/>
      <s:c r="D809" s="71"/>
      <s:c r="E809" s="95"/>
      <s:c r="F809" s="77" t="str">
        <s:f>IF(ISBLANK(E809),"",IF(E809&gt;='04_Настройки'!$B$11,"ВЧ",IF(E809&gt;='04_Настройки'!$B$12,"СЧ","НЧ")))</s:f>
      </s:c>
      <s:c r="G809" s="78"/>
      <s:c r="H809" s="78"/>
      <s:c r="I809" s="80" t="str">
        <s:f t="shared" si="2"/>
        <s:v/>
      </s:c>
      <s:c r="J809" s="78"/>
      <s:c r="K809" s="81"/>
      <s:c r="L809" s="78"/>
      <s:c r="M809" s="78"/>
      <s:c r="N809" s="78"/>
      <s:c r="O809" s="83"/>
      <s:c r="P809" s="84"/>
      <s:c r="Q809" s="84"/>
      <s:c r="R809" s="77" t="str">
        <s:f t="shared" si="3"/>
        <s:v/>
      </s:c>
      <s:c r="S809" s="85" t="str">
        <s:f t="shared" si="4"/>
        <s:v/>
      </s:c>
      <s:c r="T809" s="85" t="str">
        <s:f t="shared" si="5"/>
        <s:v/>
      </s:c>
      <s:c r="U809" s="85" t="str">
        <s:f>IF(OR(B809="",G809=""),"",ROUND(MAX(0,MIN(100,(G809-IF(J809="",'04_Настройки'!$B$14,J809))/(100-IF(J809="",'04_Настройки'!$B$14,J809))*100)),1))</s:f>
        <s:v/>
      </s:c>
      <s:c r="V809" s="85" t="str">
        <s:f t="shared" si="6"/>
        <s:v/>
      </s:c>
      <s:c r="W809" s="88" t="str">
        <s:f t="shared" si="7"/>
        <s:v/>
      </s:c>
      <s:c r="X809" s="85" t="str">
        <s:f>IF(B809="","",IF(W809&lt;'04_Настройки'!$B$26,"",ROUND((IF(ISBLANK(T809),0,T809*'04_Настройки'!$B$16)+IF(ISBLANK(U809),0,U809*'04_Настройки'!$B$17)+IF(ISBLANK(V809),0,V809*'04_Настройки'!$B$18)+IF(ISBLANK(M809),0,M809/5*100*'04_Настройки'!$B$19)+IF(ISBLANK(N809),0,N809/5*100*'04_Настройки'!$B$20))/(IF(ISBLANK(T809),0,'04_Настройки'!$B$16)+IF(ISBLANK(U809),0,'04_Настройки'!$B$17)+IF(ISBLANK(V809),0,'04_Настройки'!$B$18)+IF(ISBLANK(M809),0,'04_Настройки'!$B$19)+IF(ISBLANK(N809),0,'04_Настройки'!$B$20)),1)))</s:f>
        <s:v/>
      </s:c>
      <s:c r="Y809" s="77" t="str">
        <s:f>IF(B809="","",IF(ISBLANK(X809),"Недостаточно данных",IF(X809&gt;='04_Настройки'!$B$24,"Высокий",IF(X809&gt;='04_Настройки'!$B$25,"Средний","Низкий"))))</s:f>
        <s:v/>
      </s:c>
      <s:c r="Z809" s="80">
        <s:f t="shared" si="8"/>
        <s:v>799</s:v>
      </s:c>
      <s:c r="AA809" s="93" t="str">
        <s:f>IF(B809="","",IF(S809&gt;1,"Проверить и объединить дубли",IF(W809&lt;'04_Настройки'!$B$26,"Дополнить исходные данные",IF(AND(M809&lt;&gt;"",M809&lt;=2),"Проверить соответствие запросу и бизнесу",IF(AND(G809&lt;&gt;"",G809&lt;=IF(J809="",'04_Настройки'!$B$14,J809)),"Удерживать позицию и обновлять контент",IF(Y809="Высокий",IF(O809="","Создать или назначить посадочную страницу","Оптимизировать страницу и усилить содержание"),IF(Y809="Средний","Включить в контент-план","Наблюдать или отложить")))))))</s:f>
        <s:v/>
      </s:c>
    </s:row>
    <s:row r="810" ht="22.5" customHeight="1">
      <s:c r="A810" s="70" t="str">
        <s:f t="shared" si="1"/>
        <s:v/>
      </s:c>
      <s:c r="B810" s="71"/>
      <s:c r="C810" s="71"/>
      <s:c r="D810" s="71"/>
      <s:c r="E810" s="95"/>
      <s:c r="F810" s="77" t="str">
        <s:f>IF(ISBLANK(E810),"",IF(E810&gt;='04_Настройки'!$B$11,"ВЧ",IF(E810&gt;='04_Настройки'!$B$12,"СЧ","НЧ")))</s:f>
      </s:c>
      <s:c r="G810" s="78"/>
      <s:c r="H810" s="78"/>
      <s:c r="I810" s="80" t="str">
        <s:f t="shared" si="2"/>
        <s:v/>
      </s:c>
      <s:c r="J810" s="78"/>
      <s:c r="K810" s="81"/>
      <s:c r="L810" s="78"/>
      <s:c r="M810" s="78"/>
      <s:c r="N810" s="78"/>
      <s:c r="O810" s="83"/>
      <s:c r="P810" s="84"/>
      <s:c r="Q810" s="84"/>
      <s:c r="R810" s="77" t="str">
        <s:f t="shared" si="3"/>
        <s:v/>
      </s:c>
      <s:c r="S810" s="85" t="str">
        <s:f t="shared" si="4"/>
        <s:v/>
      </s:c>
      <s:c r="T810" s="85" t="str">
        <s:f t="shared" si="5"/>
        <s:v/>
      </s:c>
      <s:c r="U810" s="85" t="str">
        <s:f>IF(OR(B810="",G810=""),"",ROUND(MAX(0,MIN(100,(G810-IF(J810="",'04_Настройки'!$B$14,J810))/(100-IF(J810="",'04_Настройки'!$B$14,J810))*100)),1))</s:f>
        <s:v/>
      </s:c>
      <s:c r="V810" s="85" t="str">
        <s:f t="shared" si="6"/>
        <s:v/>
      </s:c>
      <s:c r="W810" s="88" t="str">
        <s:f t="shared" si="7"/>
        <s:v/>
      </s:c>
      <s:c r="X810" s="85" t="str">
        <s:f>IF(B810="","",IF(W810&lt;'04_Настройки'!$B$26,"",ROUND((IF(ISBLANK(T810),0,T810*'04_Настройки'!$B$16)+IF(ISBLANK(U810),0,U810*'04_Настройки'!$B$17)+IF(ISBLANK(V810),0,V810*'04_Настройки'!$B$18)+IF(ISBLANK(M810),0,M810/5*100*'04_Настройки'!$B$19)+IF(ISBLANK(N810),0,N810/5*100*'04_Настройки'!$B$20))/(IF(ISBLANK(T810),0,'04_Настройки'!$B$16)+IF(ISBLANK(U810),0,'04_Настройки'!$B$17)+IF(ISBLANK(V810),0,'04_Настройки'!$B$18)+IF(ISBLANK(M810),0,'04_Настройки'!$B$19)+IF(ISBLANK(N810),0,'04_Настройки'!$B$20)),1)))</s:f>
        <s:v/>
      </s:c>
      <s:c r="Y810" s="77" t="str">
        <s:f>IF(B810="","",IF(ISBLANK(X810),"Недостаточно данных",IF(X810&gt;='04_Настройки'!$B$24,"Высокий",IF(X810&gt;='04_Настройки'!$B$25,"Средний","Низкий"))))</s:f>
        <s:v/>
      </s:c>
      <s:c r="Z810" s="80">
        <s:f t="shared" si="8"/>
        <s:v>800</s:v>
      </s:c>
      <s:c r="AA810" s="93" t="str">
        <s:f>IF(B810="","",IF(S810&gt;1,"Проверить и объединить дубли",IF(W810&lt;'04_Настройки'!$B$26,"Дополнить исходные данные",IF(AND(M810&lt;&gt;"",M810&lt;=2),"Проверить соответствие запросу и бизнесу",IF(AND(G810&lt;&gt;"",G810&lt;=IF(J810="",'04_Настройки'!$B$14,J810)),"Удерживать позицию и обновлять контент",IF(Y810="Высокий",IF(O810="","Создать или назначить посадочную страницу","Оптимизировать страницу и усилить содержание"),IF(Y810="Средний","Включить в контент-план","Наблюдать или отложить")))))))</s:f>
        <s:v/>
      </s:c>
    </s:row>
    <s:row r="811" ht="22.5" customHeight="1">
      <s:c r="A811" s="70" t="str">
        <s:f t="shared" si="1"/>
        <s:v/>
      </s:c>
      <s:c r="B811" s="71"/>
      <s:c r="C811" s="71"/>
      <s:c r="D811" s="71"/>
      <s:c r="E811" s="95"/>
      <s:c r="F811" s="77" t="str">
        <s:f>IF(ISBLANK(E811),"",IF(E811&gt;='04_Настройки'!$B$11,"ВЧ",IF(E811&gt;='04_Настройки'!$B$12,"СЧ","НЧ")))</s:f>
      </s:c>
      <s:c r="G811" s="78"/>
      <s:c r="H811" s="78"/>
      <s:c r="I811" s="80" t="str">
        <s:f t="shared" si="2"/>
        <s:v/>
      </s:c>
      <s:c r="J811" s="78"/>
      <s:c r="K811" s="81"/>
      <s:c r="L811" s="78"/>
      <s:c r="M811" s="78"/>
      <s:c r="N811" s="78"/>
      <s:c r="O811" s="83"/>
      <s:c r="P811" s="84"/>
      <s:c r="Q811" s="84"/>
      <s:c r="R811" s="77" t="str">
        <s:f t="shared" si="3"/>
        <s:v/>
      </s:c>
      <s:c r="S811" s="85" t="str">
        <s:f t="shared" si="4"/>
        <s:v/>
      </s:c>
      <s:c r="T811" s="85" t="str">
        <s:f t="shared" si="5"/>
        <s:v/>
      </s:c>
      <s:c r="U811" s="85" t="str">
        <s:f>IF(OR(B811="",G811=""),"",ROUND(MAX(0,MIN(100,(G811-IF(J811="",'04_Настройки'!$B$14,J811))/(100-IF(J811="",'04_Настройки'!$B$14,J811))*100)),1))</s:f>
        <s:v/>
      </s:c>
      <s:c r="V811" s="85" t="str">
        <s:f t="shared" si="6"/>
        <s:v/>
      </s:c>
      <s:c r="W811" s="88" t="str">
        <s:f t="shared" si="7"/>
        <s:v/>
      </s:c>
      <s:c r="X811" s="85" t="str">
        <s:f>IF(B811="","",IF(W811&lt;'04_Настройки'!$B$26,"",ROUND((IF(ISBLANK(T811),0,T811*'04_Настройки'!$B$16)+IF(ISBLANK(U811),0,U811*'04_Настройки'!$B$17)+IF(ISBLANK(V811),0,V811*'04_Настройки'!$B$18)+IF(ISBLANK(M811),0,M811/5*100*'04_Настройки'!$B$19)+IF(ISBLANK(N811),0,N811/5*100*'04_Настройки'!$B$20))/(IF(ISBLANK(T811),0,'04_Настройки'!$B$16)+IF(ISBLANK(U811),0,'04_Настройки'!$B$17)+IF(ISBLANK(V811),0,'04_Настройки'!$B$18)+IF(ISBLANK(M811),0,'04_Настройки'!$B$19)+IF(ISBLANK(N811),0,'04_Настройки'!$B$20)),1)))</s:f>
        <s:v/>
      </s:c>
      <s:c r="Y811" s="77" t="str">
        <s:f>IF(B811="","",IF(ISBLANK(X811),"Недостаточно данных",IF(X811&gt;='04_Настройки'!$B$24,"Высокий",IF(X811&gt;='04_Настройки'!$B$25,"Средний","Низкий"))))</s:f>
        <s:v/>
      </s:c>
      <s:c r="Z811" s="80">
        <s:f t="shared" si="8"/>
        <s:v>801</s:v>
      </s:c>
      <s:c r="AA811" s="93" t="str">
        <s:f>IF(B811="","",IF(S811&gt;1,"Проверить и объединить дубли",IF(W811&lt;'04_Настройки'!$B$26,"Дополнить исходные данные",IF(AND(M811&lt;&gt;"",M811&lt;=2),"Проверить соответствие запросу и бизнесу",IF(AND(G811&lt;&gt;"",G811&lt;=IF(J811="",'04_Настройки'!$B$14,J811)),"Удерживать позицию и обновлять контент",IF(Y811="Высокий",IF(O811="","Создать или назначить посадочную страницу","Оптимизировать страницу и усилить содержание"),IF(Y811="Средний","Включить в контент-план","Наблюдать или отложить")))))))</s:f>
        <s:v/>
      </s:c>
    </s:row>
    <s:row r="812" ht="22.5" customHeight="1">
      <s:c r="A812" s="70" t="str">
        <s:f t="shared" si="1"/>
        <s:v/>
      </s:c>
      <s:c r="B812" s="71"/>
      <s:c r="C812" s="71"/>
      <s:c r="D812" s="71"/>
      <s:c r="E812" s="95"/>
      <s:c r="F812" s="77" t="str">
        <s:f>IF(ISBLANK(E812),"",IF(E812&gt;='04_Настройки'!$B$11,"ВЧ",IF(E812&gt;='04_Настройки'!$B$12,"СЧ","НЧ")))</s:f>
      </s:c>
      <s:c r="G812" s="78"/>
      <s:c r="H812" s="78"/>
      <s:c r="I812" s="80" t="str">
        <s:f t="shared" si="2"/>
        <s:v/>
      </s:c>
      <s:c r="J812" s="78"/>
      <s:c r="K812" s="81"/>
      <s:c r="L812" s="78"/>
      <s:c r="M812" s="78"/>
      <s:c r="N812" s="78"/>
      <s:c r="O812" s="83"/>
      <s:c r="P812" s="84"/>
      <s:c r="Q812" s="84"/>
      <s:c r="R812" s="77" t="str">
        <s:f t="shared" si="3"/>
        <s:v/>
      </s:c>
      <s:c r="S812" s="85" t="str">
        <s:f t="shared" si="4"/>
        <s:v/>
      </s:c>
      <s:c r="T812" s="85" t="str">
        <s:f t="shared" si="5"/>
        <s:v/>
      </s:c>
      <s:c r="U812" s="85" t="str">
        <s:f>IF(OR(B812="",G812=""),"",ROUND(MAX(0,MIN(100,(G812-IF(J812="",'04_Настройки'!$B$14,J812))/(100-IF(J812="",'04_Настройки'!$B$14,J812))*100)),1))</s:f>
        <s:v/>
      </s:c>
      <s:c r="V812" s="85" t="str">
        <s:f t="shared" si="6"/>
        <s:v/>
      </s:c>
      <s:c r="W812" s="88" t="str">
        <s:f t="shared" si="7"/>
        <s:v/>
      </s:c>
      <s:c r="X812" s="85" t="str">
        <s:f>IF(B812="","",IF(W812&lt;'04_Настройки'!$B$26,"",ROUND((IF(ISBLANK(T812),0,T812*'04_Настройки'!$B$16)+IF(ISBLANK(U812),0,U812*'04_Настройки'!$B$17)+IF(ISBLANK(V812),0,V812*'04_Настройки'!$B$18)+IF(ISBLANK(M812),0,M812/5*100*'04_Настройки'!$B$19)+IF(ISBLANK(N812),0,N812/5*100*'04_Настройки'!$B$20))/(IF(ISBLANK(T812),0,'04_Настройки'!$B$16)+IF(ISBLANK(U812),0,'04_Настройки'!$B$17)+IF(ISBLANK(V812),0,'04_Настройки'!$B$18)+IF(ISBLANK(M812),0,'04_Настройки'!$B$19)+IF(ISBLANK(N812),0,'04_Настройки'!$B$20)),1)))</s:f>
        <s:v/>
      </s:c>
      <s:c r="Y812" s="77" t="str">
        <s:f>IF(B812="","",IF(ISBLANK(X812),"Недостаточно данных",IF(X812&gt;='04_Настройки'!$B$24,"Высокий",IF(X812&gt;='04_Настройки'!$B$25,"Средний","Низкий"))))</s:f>
        <s:v/>
      </s:c>
      <s:c r="Z812" s="80">
        <s:f t="shared" si="8"/>
        <s:v>802</s:v>
      </s:c>
      <s:c r="AA812" s="93" t="str">
        <s:f>IF(B812="","",IF(S812&gt;1,"Проверить и объединить дубли",IF(W812&lt;'04_Настройки'!$B$26,"Дополнить исходные данные",IF(AND(M812&lt;&gt;"",M812&lt;=2),"Проверить соответствие запросу и бизнесу",IF(AND(G812&lt;&gt;"",G812&lt;=IF(J812="",'04_Настройки'!$B$14,J812)),"Удерживать позицию и обновлять контент",IF(Y812="Высокий",IF(O812="","Создать или назначить посадочную страницу","Оптимизировать страницу и усилить содержание"),IF(Y812="Средний","Включить в контент-план","Наблюдать или отложить")))))))</s:f>
        <s:v/>
      </s:c>
    </s:row>
    <s:row r="813" ht="22.5" customHeight="1">
      <s:c r="A813" s="70" t="str">
        <s:f t="shared" si="1"/>
        <s:v/>
      </s:c>
      <s:c r="B813" s="71"/>
      <s:c r="C813" s="71"/>
      <s:c r="D813" s="71"/>
      <s:c r="E813" s="95"/>
      <s:c r="F813" s="77" t="str">
        <s:f>IF(ISBLANK(E813),"",IF(E813&gt;='04_Настройки'!$B$11,"ВЧ",IF(E813&gt;='04_Настройки'!$B$12,"СЧ","НЧ")))</s:f>
      </s:c>
      <s:c r="G813" s="78"/>
      <s:c r="H813" s="78"/>
      <s:c r="I813" s="80" t="str">
        <s:f t="shared" si="2"/>
        <s:v/>
      </s:c>
      <s:c r="J813" s="78"/>
      <s:c r="K813" s="81"/>
      <s:c r="L813" s="78"/>
      <s:c r="M813" s="78"/>
      <s:c r="N813" s="78"/>
      <s:c r="O813" s="83"/>
      <s:c r="P813" s="84"/>
      <s:c r="Q813" s="84"/>
      <s:c r="R813" s="77" t="str">
        <s:f t="shared" si="3"/>
        <s:v/>
      </s:c>
      <s:c r="S813" s="85" t="str">
        <s:f t="shared" si="4"/>
        <s:v/>
      </s:c>
      <s:c r="T813" s="85" t="str">
        <s:f t="shared" si="5"/>
        <s:v/>
      </s:c>
      <s:c r="U813" s="85" t="str">
        <s:f>IF(OR(B813="",G813=""),"",ROUND(MAX(0,MIN(100,(G813-IF(J813="",'04_Настройки'!$B$14,J813))/(100-IF(J813="",'04_Настройки'!$B$14,J813))*100)),1))</s:f>
        <s:v/>
      </s:c>
      <s:c r="V813" s="85" t="str">
        <s:f t="shared" si="6"/>
        <s:v/>
      </s:c>
      <s:c r="W813" s="88" t="str">
        <s:f t="shared" si="7"/>
        <s:v/>
      </s:c>
      <s:c r="X813" s="85" t="str">
        <s:f>IF(B813="","",IF(W813&lt;'04_Настройки'!$B$26,"",ROUND((IF(ISBLANK(T813),0,T813*'04_Настройки'!$B$16)+IF(ISBLANK(U813),0,U813*'04_Настройки'!$B$17)+IF(ISBLANK(V813),0,V813*'04_Настройки'!$B$18)+IF(ISBLANK(M813),0,M813/5*100*'04_Настройки'!$B$19)+IF(ISBLANK(N813),0,N813/5*100*'04_Настройки'!$B$20))/(IF(ISBLANK(T813),0,'04_Настройки'!$B$16)+IF(ISBLANK(U813),0,'04_Настройки'!$B$17)+IF(ISBLANK(V813),0,'04_Настройки'!$B$18)+IF(ISBLANK(M813),0,'04_Настройки'!$B$19)+IF(ISBLANK(N813),0,'04_Настройки'!$B$20)),1)))</s:f>
        <s:v/>
      </s:c>
      <s:c r="Y813" s="77" t="str">
        <s:f>IF(B813="","",IF(ISBLANK(X813),"Недостаточно данных",IF(X813&gt;='04_Настройки'!$B$24,"Высокий",IF(X813&gt;='04_Настройки'!$B$25,"Средний","Низкий"))))</s:f>
        <s:v/>
      </s:c>
      <s:c r="Z813" s="80">
        <s:f t="shared" si="8"/>
        <s:v>803</s:v>
      </s:c>
      <s:c r="AA813" s="93" t="str">
        <s:f>IF(B813="","",IF(S813&gt;1,"Проверить и объединить дубли",IF(W813&lt;'04_Настройки'!$B$26,"Дополнить исходные данные",IF(AND(M813&lt;&gt;"",M813&lt;=2),"Проверить соответствие запросу и бизнесу",IF(AND(G813&lt;&gt;"",G813&lt;=IF(J813="",'04_Настройки'!$B$14,J813)),"Удерживать позицию и обновлять контент",IF(Y813="Высокий",IF(O813="","Создать или назначить посадочную страницу","Оптимизировать страницу и усилить содержание"),IF(Y813="Средний","Включить в контент-план","Наблюдать или отложить")))))))</s:f>
        <s:v/>
      </s:c>
    </s:row>
    <s:row r="814" ht="22.5" customHeight="1">
      <s:c r="A814" s="70" t="str">
        <s:f t="shared" si="1"/>
        <s:v/>
      </s:c>
      <s:c r="B814" s="71"/>
      <s:c r="C814" s="71"/>
      <s:c r="D814" s="71"/>
      <s:c r="E814" s="95"/>
      <s:c r="F814" s="77" t="str">
        <s:f>IF(ISBLANK(E814),"",IF(E814&gt;='04_Настройки'!$B$11,"ВЧ",IF(E814&gt;='04_Настройки'!$B$12,"СЧ","НЧ")))</s:f>
      </s:c>
      <s:c r="G814" s="78"/>
      <s:c r="H814" s="78"/>
      <s:c r="I814" s="80" t="str">
        <s:f t="shared" si="2"/>
        <s:v/>
      </s:c>
      <s:c r="J814" s="78"/>
      <s:c r="K814" s="81"/>
      <s:c r="L814" s="78"/>
      <s:c r="M814" s="78"/>
      <s:c r="N814" s="78"/>
      <s:c r="O814" s="83"/>
      <s:c r="P814" s="84"/>
      <s:c r="Q814" s="84"/>
      <s:c r="R814" s="77" t="str">
        <s:f t="shared" si="3"/>
        <s:v/>
      </s:c>
      <s:c r="S814" s="85" t="str">
        <s:f t="shared" si="4"/>
        <s:v/>
      </s:c>
      <s:c r="T814" s="85" t="str">
        <s:f t="shared" si="5"/>
        <s:v/>
      </s:c>
      <s:c r="U814" s="85" t="str">
        <s:f>IF(OR(B814="",G814=""),"",ROUND(MAX(0,MIN(100,(G814-IF(J814="",'04_Настройки'!$B$14,J814))/(100-IF(J814="",'04_Настройки'!$B$14,J814))*100)),1))</s:f>
        <s:v/>
      </s:c>
      <s:c r="V814" s="85" t="str">
        <s:f t="shared" si="6"/>
        <s:v/>
      </s:c>
      <s:c r="W814" s="88" t="str">
        <s:f t="shared" si="7"/>
        <s:v/>
      </s:c>
      <s:c r="X814" s="85" t="str">
        <s:f>IF(B814="","",IF(W814&lt;'04_Настройки'!$B$26,"",ROUND((IF(ISBLANK(T814),0,T814*'04_Настройки'!$B$16)+IF(ISBLANK(U814),0,U814*'04_Настройки'!$B$17)+IF(ISBLANK(V814),0,V814*'04_Настройки'!$B$18)+IF(ISBLANK(M814),0,M814/5*100*'04_Настройки'!$B$19)+IF(ISBLANK(N814),0,N814/5*100*'04_Настройки'!$B$20))/(IF(ISBLANK(T814),0,'04_Настройки'!$B$16)+IF(ISBLANK(U814),0,'04_Настройки'!$B$17)+IF(ISBLANK(V814),0,'04_Настройки'!$B$18)+IF(ISBLANK(M814),0,'04_Настройки'!$B$19)+IF(ISBLANK(N814),0,'04_Настройки'!$B$20)),1)))</s:f>
        <s:v/>
      </s:c>
      <s:c r="Y814" s="77" t="str">
        <s:f>IF(B814="","",IF(ISBLANK(X814),"Недостаточно данных",IF(X814&gt;='04_Настройки'!$B$24,"Высокий",IF(X814&gt;='04_Настройки'!$B$25,"Средний","Низкий"))))</s:f>
        <s:v/>
      </s:c>
      <s:c r="Z814" s="80">
        <s:f t="shared" si="8"/>
        <s:v>804</s:v>
      </s:c>
      <s:c r="AA814" s="93" t="str">
        <s:f>IF(B814="","",IF(S814&gt;1,"Проверить и объединить дубли",IF(W814&lt;'04_Настройки'!$B$26,"Дополнить исходные данные",IF(AND(M814&lt;&gt;"",M814&lt;=2),"Проверить соответствие запросу и бизнесу",IF(AND(G814&lt;&gt;"",G814&lt;=IF(J814="",'04_Настройки'!$B$14,J814)),"Удерживать позицию и обновлять контент",IF(Y814="Высокий",IF(O814="","Создать или назначить посадочную страницу","Оптимизировать страницу и усилить содержание"),IF(Y814="Средний","Включить в контент-план","Наблюдать или отложить")))))))</s:f>
        <s:v/>
      </s:c>
    </s:row>
    <s:row r="815" ht="22.5" customHeight="1">
      <s:c r="A815" s="70" t="str">
        <s:f t="shared" si="1"/>
        <s:v/>
      </s:c>
      <s:c r="B815" s="71"/>
      <s:c r="C815" s="71"/>
      <s:c r="D815" s="71"/>
      <s:c r="E815" s="95"/>
      <s:c r="F815" s="77" t="str">
        <s:f>IF(ISBLANK(E815),"",IF(E815&gt;='04_Настройки'!$B$11,"ВЧ",IF(E815&gt;='04_Настройки'!$B$12,"СЧ","НЧ")))</s:f>
      </s:c>
      <s:c r="G815" s="78"/>
      <s:c r="H815" s="78"/>
      <s:c r="I815" s="80" t="str">
        <s:f t="shared" si="2"/>
        <s:v/>
      </s:c>
      <s:c r="J815" s="78"/>
      <s:c r="K815" s="81"/>
      <s:c r="L815" s="78"/>
      <s:c r="M815" s="78"/>
      <s:c r="N815" s="78"/>
      <s:c r="O815" s="83"/>
      <s:c r="P815" s="84"/>
      <s:c r="Q815" s="84"/>
      <s:c r="R815" s="77" t="str">
        <s:f t="shared" si="3"/>
        <s:v/>
      </s:c>
      <s:c r="S815" s="85" t="str">
        <s:f t="shared" si="4"/>
        <s:v/>
      </s:c>
      <s:c r="T815" s="85" t="str">
        <s:f t="shared" si="5"/>
        <s:v/>
      </s:c>
      <s:c r="U815" s="85" t="str">
        <s:f>IF(OR(B815="",G815=""),"",ROUND(MAX(0,MIN(100,(G815-IF(J815="",'04_Настройки'!$B$14,J815))/(100-IF(J815="",'04_Настройки'!$B$14,J815))*100)),1))</s:f>
        <s:v/>
      </s:c>
      <s:c r="V815" s="85" t="str">
        <s:f t="shared" si="6"/>
        <s:v/>
      </s:c>
      <s:c r="W815" s="88" t="str">
        <s:f t="shared" si="7"/>
        <s:v/>
      </s:c>
      <s:c r="X815" s="85" t="str">
        <s:f>IF(B815="","",IF(W815&lt;'04_Настройки'!$B$26,"",ROUND((IF(ISBLANK(T815),0,T815*'04_Настройки'!$B$16)+IF(ISBLANK(U815),0,U815*'04_Настройки'!$B$17)+IF(ISBLANK(V815),0,V815*'04_Настройки'!$B$18)+IF(ISBLANK(M815),0,M815/5*100*'04_Настройки'!$B$19)+IF(ISBLANK(N815),0,N815/5*100*'04_Настройки'!$B$20))/(IF(ISBLANK(T815),0,'04_Настройки'!$B$16)+IF(ISBLANK(U815),0,'04_Настройки'!$B$17)+IF(ISBLANK(V815),0,'04_Настройки'!$B$18)+IF(ISBLANK(M815),0,'04_Настройки'!$B$19)+IF(ISBLANK(N815),0,'04_Настройки'!$B$20)),1)))</s:f>
        <s:v/>
      </s:c>
      <s:c r="Y815" s="77" t="str">
        <s:f>IF(B815="","",IF(ISBLANK(X815),"Недостаточно данных",IF(X815&gt;='04_Настройки'!$B$24,"Высокий",IF(X815&gt;='04_Настройки'!$B$25,"Средний","Низкий"))))</s:f>
        <s:v/>
      </s:c>
      <s:c r="Z815" s="80">
        <s:f t="shared" si="8"/>
        <s:v>805</s:v>
      </s:c>
      <s:c r="AA815" s="93" t="str">
        <s:f>IF(B815="","",IF(S815&gt;1,"Проверить и объединить дубли",IF(W815&lt;'04_Настройки'!$B$26,"Дополнить исходные данные",IF(AND(M815&lt;&gt;"",M815&lt;=2),"Проверить соответствие запросу и бизнесу",IF(AND(G815&lt;&gt;"",G815&lt;=IF(J815="",'04_Настройки'!$B$14,J815)),"Удерживать позицию и обновлять контент",IF(Y815="Высокий",IF(O815="","Создать или назначить посадочную страницу","Оптимизировать страницу и усилить содержание"),IF(Y815="Средний","Включить в контент-план","Наблюдать или отложить")))))))</s:f>
        <s:v/>
      </s:c>
    </s:row>
    <s:row r="816" ht="22.5" customHeight="1">
      <s:c r="A816" s="70" t="str">
        <s:f t="shared" si="1"/>
        <s:v/>
      </s:c>
      <s:c r="B816" s="71"/>
      <s:c r="C816" s="71"/>
      <s:c r="D816" s="71"/>
      <s:c r="E816" s="95"/>
      <s:c r="F816" s="77" t="str">
        <s:f>IF(ISBLANK(E816),"",IF(E816&gt;='04_Настройки'!$B$11,"ВЧ",IF(E816&gt;='04_Настройки'!$B$12,"СЧ","НЧ")))</s:f>
      </s:c>
      <s:c r="G816" s="78"/>
      <s:c r="H816" s="78"/>
      <s:c r="I816" s="80" t="str">
        <s:f t="shared" si="2"/>
        <s:v/>
      </s:c>
      <s:c r="J816" s="78"/>
      <s:c r="K816" s="81"/>
      <s:c r="L816" s="78"/>
      <s:c r="M816" s="78"/>
      <s:c r="N816" s="78"/>
      <s:c r="O816" s="83"/>
      <s:c r="P816" s="84"/>
      <s:c r="Q816" s="84"/>
      <s:c r="R816" s="77" t="str">
        <s:f t="shared" si="3"/>
        <s:v/>
      </s:c>
      <s:c r="S816" s="85" t="str">
        <s:f t="shared" si="4"/>
        <s:v/>
      </s:c>
      <s:c r="T816" s="85" t="str">
        <s:f t="shared" si="5"/>
        <s:v/>
      </s:c>
      <s:c r="U816" s="85" t="str">
        <s:f>IF(OR(B816="",G816=""),"",ROUND(MAX(0,MIN(100,(G816-IF(J816="",'04_Настройки'!$B$14,J816))/(100-IF(J816="",'04_Настройки'!$B$14,J816))*100)),1))</s:f>
        <s:v/>
      </s:c>
      <s:c r="V816" s="85" t="str">
        <s:f t="shared" si="6"/>
        <s:v/>
      </s:c>
      <s:c r="W816" s="88" t="str">
        <s:f t="shared" si="7"/>
        <s:v/>
      </s:c>
      <s:c r="X816" s="85" t="str">
        <s:f>IF(B816="","",IF(W816&lt;'04_Настройки'!$B$26,"",ROUND((IF(ISBLANK(T816),0,T816*'04_Настройки'!$B$16)+IF(ISBLANK(U816),0,U816*'04_Настройки'!$B$17)+IF(ISBLANK(V816),0,V816*'04_Настройки'!$B$18)+IF(ISBLANK(M816),0,M816/5*100*'04_Настройки'!$B$19)+IF(ISBLANK(N816),0,N816/5*100*'04_Настройки'!$B$20))/(IF(ISBLANK(T816),0,'04_Настройки'!$B$16)+IF(ISBLANK(U816),0,'04_Настройки'!$B$17)+IF(ISBLANK(V816),0,'04_Настройки'!$B$18)+IF(ISBLANK(M816),0,'04_Настройки'!$B$19)+IF(ISBLANK(N816),0,'04_Настройки'!$B$20)),1)))</s:f>
        <s:v/>
      </s:c>
      <s:c r="Y816" s="77" t="str">
        <s:f>IF(B816="","",IF(ISBLANK(X816),"Недостаточно данных",IF(X816&gt;='04_Настройки'!$B$24,"Высокий",IF(X816&gt;='04_Настройки'!$B$25,"Средний","Низкий"))))</s:f>
        <s:v/>
      </s:c>
      <s:c r="Z816" s="80">
        <s:f t="shared" si="8"/>
        <s:v>806</s:v>
      </s:c>
      <s:c r="AA816" s="93" t="str">
        <s:f>IF(B816="","",IF(S816&gt;1,"Проверить и объединить дубли",IF(W816&lt;'04_Настройки'!$B$26,"Дополнить исходные данные",IF(AND(M816&lt;&gt;"",M816&lt;=2),"Проверить соответствие запросу и бизнесу",IF(AND(G816&lt;&gt;"",G816&lt;=IF(J816="",'04_Настройки'!$B$14,J816)),"Удерживать позицию и обновлять контент",IF(Y816="Высокий",IF(O816="","Создать или назначить посадочную страницу","Оптимизировать страницу и усилить содержание"),IF(Y816="Средний","Включить в контент-план","Наблюдать или отложить")))))))</s:f>
        <s:v/>
      </s:c>
    </s:row>
    <s:row r="817" ht="22.5" customHeight="1">
      <s:c r="A817" s="70" t="str">
        <s:f t="shared" si="1"/>
        <s:v/>
      </s:c>
      <s:c r="B817" s="71"/>
      <s:c r="C817" s="71"/>
      <s:c r="D817" s="71"/>
      <s:c r="E817" s="95"/>
      <s:c r="F817" s="77" t="str">
        <s:f>IF(ISBLANK(E817),"",IF(E817&gt;='04_Настройки'!$B$11,"ВЧ",IF(E817&gt;='04_Настройки'!$B$12,"СЧ","НЧ")))</s:f>
      </s:c>
      <s:c r="G817" s="78"/>
      <s:c r="H817" s="78"/>
      <s:c r="I817" s="80" t="str">
        <s:f t="shared" si="2"/>
        <s:v/>
      </s:c>
      <s:c r="J817" s="78"/>
      <s:c r="K817" s="81"/>
      <s:c r="L817" s="78"/>
      <s:c r="M817" s="78"/>
      <s:c r="N817" s="78"/>
      <s:c r="O817" s="83"/>
      <s:c r="P817" s="84"/>
      <s:c r="Q817" s="84"/>
      <s:c r="R817" s="77" t="str">
        <s:f t="shared" si="3"/>
        <s:v/>
      </s:c>
      <s:c r="S817" s="85" t="str">
        <s:f t="shared" si="4"/>
        <s:v/>
      </s:c>
      <s:c r="T817" s="85" t="str">
        <s:f t="shared" si="5"/>
        <s:v/>
      </s:c>
      <s:c r="U817" s="85" t="str">
        <s:f>IF(OR(B817="",G817=""),"",ROUND(MAX(0,MIN(100,(G817-IF(J817="",'04_Настройки'!$B$14,J817))/(100-IF(J817="",'04_Настройки'!$B$14,J817))*100)),1))</s:f>
        <s:v/>
      </s:c>
      <s:c r="V817" s="85" t="str">
        <s:f t="shared" si="6"/>
        <s:v/>
      </s:c>
      <s:c r="W817" s="88" t="str">
        <s:f t="shared" si="7"/>
        <s:v/>
      </s:c>
      <s:c r="X817" s="85" t="str">
        <s:f>IF(B817="","",IF(W817&lt;'04_Настройки'!$B$26,"",ROUND((IF(ISBLANK(T817),0,T817*'04_Настройки'!$B$16)+IF(ISBLANK(U817),0,U817*'04_Настройки'!$B$17)+IF(ISBLANK(V817),0,V817*'04_Настройки'!$B$18)+IF(ISBLANK(M817),0,M817/5*100*'04_Настройки'!$B$19)+IF(ISBLANK(N817),0,N817/5*100*'04_Настройки'!$B$20))/(IF(ISBLANK(T817),0,'04_Настройки'!$B$16)+IF(ISBLANK(U817),0,'04_Настройки'!$B$17)+IF(ISBLANK(V817),0,'04_Настройки'!$B$18)+IF(ISBLANK(M817),0,'04_Настройки'!$B$19)+IF(ISBLANK(N817),0,'04_Настройки'!$B$20)),1)))</s:f>
        <s:v/>
      </s:c>
      <s:c r="Y817" s="77" t="str">
        <s:f>IF(B817="","",IF(ISBLANK(X817),"Недостаточно данных",IF(X817&gt;='04_Настройки'!$B$24,"Высокий",IF(X817&gt;='04_Настройки'!$B$25,"Средний","Низкий"))))</s:f>
        <s:v/>
      </s:c>
      <s:c r="Z817" s="80">
        <s:f t="shared" si="8"/>
        <s:v>807</s:v>
      </s:c>
      <s:c r="AA817" s="93" t="str">
        <s:f>IF(B817="","",IF(S817&gt;1,"Проверить и объединить дубли",IF(W817&lt;'04_Настройки'!$B$26,"Дополнить исходные данные",IF(AND(M817&lt;&gt;"",M817&lt;=2),"Проверить соответствие запросу и бизнесу",IF(AND(G817&lt;&gt;"",G817&lt;=IF(J817="",'04_Настройки'!$B$14,J817)),"Удерживать позицию и обновлять контент",IF(Y817="Высокий",IF(O817="","Создать или назначить посадочную страницу","Оптимизировать страницу и усилить содержание"),IF(Y817="Средний","Включить в контент-план","Наблюдать или отложить")))))))</s:f>
        <s:v/>
      </s:c>
    </s:row>
    <s:row r="818" ht="22.5" customHeight="1">
      <s:c r="A818" s="70" t="str">
        <s:f t="shared" si="1"/>
        <s:v/>
      </s:c>
      <s:c r="B818" s="71"/>
      <s:c r="C818" s="71"/>
      <s:c r="D818" s="71"/>
      <s:c r="E818" s="95"/>
      <s:c r="F818" s="77" t="str">
        <s:f>IF(ISBLANK(E818),"",IF(E818&gt;='04_Настройки'!$B$11,"ВЧ",IF(E818&gt;='04_Настройки'!$B$12,"СЧ","НЧ")))</s:f>
      </s:c>
      <s:c r="G818" s="78"/>
      <s:c r="H818" s="78"/>
      <s:c r="I818" s="80" t="str">
        <s:f t="shared" si="2"/>
        <s:v/>
      </s:c>
      <s:c r="J818" s="78"/>
      <s:c r="K818" s="81"/>
      <s:c r="L818" s="78"/>
      <s:c r="M818" s="78"/>
      <s:c r="N818" s="78"/>
      <s:c r="O818" s="83"/>
      <s:c r="P818" s="84"/>
      <s:c r="Q818" s="84"/>
      <s:c r="R818" s="77" t="str">
        <s:f t="shared" si="3"/>
        <s:v/>
      </s:c>
      <s:c r="S818" s="85" t="str">
        <s:f t="shared" si="4"/>
        <s:v/>
      </s:c>
      <s:c r="T818" s="85" t="str">
        <s:f t="shared" si="5"/>
        <s:v/>
      </s:c>
      <s:c r="U818" s="85" t="str">
        <s:f>IF(OR(B818="",G818=""),"",ROUND(MAX(0,MIN(100,(G818-IF(J818="",'04_Настройки'!$B$14,J818))/(100-IF(J818="",'04_Настройки'!$B$14,J818))*100)),1))</s:f>
        <s:v/>
      </s:c>
      <s:c r="V818" s="85" t="str">
        <s:f t="shared" si="6"/>
        <s:v/>
      </s:c>
      <s:c r="W818" s="88" t="str">
        <s:f t="shared" si="7"/>
        <s:v/>
      </s:c>
      <s:c r="X818" s="85" t="str">
        <s:f>IF(B818="","",IF(W818&lt;'04_Настройки'!$B$26,"",ROUND((IF(ISBLANK(T818),0,T818*'04_Настройки'!$B$16)+IF(ISBLANK(U818),0,U818*'04_Настройки'!$B$17)+IF(ISBLANK(V818),0,V818*'04_Настройки'!$B$18)+IF(ISBLANK(M818),0,M818/5*100*'04_Настройки'!$B$19)+IF(ISBLANK(N818),0,N818/5*100*'04_Настройки'!$B$20))/(IF(ISBLANK(T818),0,'04_Настройки'!$B$16)+IF(ISBLANK(U818),0,'04_Настройки'!$B$17)+IF(ISBLANK(V818),0,'04_Настройки'!$B$18)+IF(ISBLANK(M818),0,'04_Настройки'!$B$19)+IF(ISBLANK(N818),0,'04_Настройки'!$B$20)),1)))</s:f>
        <s:v/>
      </s:c>
      <s:c r="Y818" s="77" t="str">
        <s:f>IF(B818="","",IF(ISBLANK(X818),"Недостаточно данных",IF(X818&gt;='04_Настройки'!$B$24,"Высокий",IF(X818&gt;='04_Настройки'!$B$25,"Средний","Низкий"))))</s:f>
        <s:v/>
      </s:c>
      <s:c r="Z818" s="80">
        <s:f t="shared" si="8"/>
        <s:v>808</s:v>
      </s:c>
      <s:c r="AA818" s="93" t="str">
        <s:f>IF(B818="","",IF(S818&gt;1,"Проверить и объединить дубли",IF(W818&lt;'04_Настройки'!$B$26,"Дополнить исходные данные",IF(AND(M818&lt;&gt;"",M818&lt;=2),"Проверить соответствие запросу и бизнесу",IF(AND(G818&lt;&gt;"",G818&lt;=IF(J818="",'04_Настройки'!$B$14,J818)),"Удерживать позицию и обновлять контент",IF(Y818="Высокий",IF(O818="","Создать или назначить посадочную страницу","Оптимизировать страницу и усилить содержание"),IF(Y818="Средний","Включить в контент-план","Наблюдать или отложить")))))))</s:f>
        <s:v/>
      </s:c>
    </s:row>
    <s:row r="819" ht="22.5" customHeight="1">
      <s:c r="A819" s="70" t="str">
        <s:f t="shared" si="1"/>
        <s:v/>
      </s:c>
      <s:c r="B819" s="71"/>
      <s:c r="C819" s="71"/>
      <s:c r="D819" s="71"/>
      <s:c r="E819" s="95"/>
      <s:c r="F819" s="77" t="str">
        <s:f>IF(ISBLANK(E819),"",IF(E819&gt;='04_Настройки'!$B$11,"ВЧ",IF(E819&gt;='04_Настройки'!$B$12,"СЧ","НЧ")))</s:f>
      </s:c>
      <s:c r="G819" s="78"/>
      <s:c r="H819" s="78"/>
      <s:c r="I819" s="80" t="str">
        <s:f t="shared" si="2"/>
        <s:v/>
      </s:c>
      <s:c r="J819" s="78"/>
      <s:c r="K819" s="81"/>
      <s:c r="L819" s="78"/>
      <s:c r="M819" s="78"/>
      <s:c r="N819" s="78"/>
      <s:c r="O819" s="83"/>
      <s:c r="P819" s="84"/>
      <s:c r="Q819" s="84"/>
      <s:c r="R819" s="77" t="str">
        <s:f t="shared" si="3"/>
        <s:v/>
      </s:c>
      <s:c r="S819" s="85" t="str">
        <s:f t="shared" si="4"/>
        <s:v/>
      </s:c>
      <s:c r="T819" s="85" t="str">
        <s:f t="shared" si="5"/>
        <s:v/>
      </s:c>
      <s:c r="U819" s="85" t="str">
        <s:f>IF(OR(B819="",G819=""),"",ROUND(MAX(0,MIN(100,(G819-IF(J819="",'04_Настройки'!$B$14,J819))/(100-IF(J819="",'04_Настройки'!$B$14,J819))*100)),1))</s:f>
        <s:v/>
      </s:c>
      <s:c r="V819" s="85" t="str">
        <s:f t="shared" si="6"/>
        <s:v/>
      </s:c>
      <s:c r="W819" s="88" t="str">
        <s:f t="shared" si="7"/>
        <s:v/>
      </s:c>
      <s:c r="X819" s="85" t="str">
        <s:f>IF(B819="","",IF(W819&lt;'04_Настройки'!$B$26,"",ROUND((IF(ISBLANK(T819),0,T819*'04_Настройки'!$B$16)+IF(ISBLANK(U819),0,U819*'04_Настройки'!$B$17)+IF(ISBLANK(V819),0,V819*'04_Настройки'!$B$18)+IF(ISBLANK(M819),0,M819/5*100*'04_Настройки'!$B$19)+IF(ISBLANK(N819),0,N819/5*100*'04_Настройки'!$B$20))/(IF(ISBLANK(T819),0,'04_Настройки'!$B$16)+IF(ISBLANK(U819),0,'04_Настройки'!$B$17)+IF(ISBLANK(V819),0,'04_Настройки'!$B$18)+IF(ISBLANK(M819),0,'04_Настройки'!$B$19)+IF(ISBLANK(N819),0,'04_Настройки'!$B$20)),1)))</s:f>
        <s:v/>
      </s:c>
      <s:c r="Y819" s="77" t="str">
        <s:f>IF(B819="","",IF(ISBLANK(X819),"Недостаточно данных",IF(X819&gt;='04_Настройки'!$B$24,"Высокий",IF(X819&gt;='04_Настройки'!$B$25,"Средний","Низкий"))))</s:f>
        <s:v/>
      </s:c>
      <s:c r="Z819" s="80">
        <s:f t="shared" si="8"/>
        <s:v>809</s:v>
      </s:c>
      <s:c r="AA819" s="93" t="str">
        <s:f>IF(B819="","",IF(S819&gt;1,"Проверить и объединить дубли",IF(W819&lt;'04_Настройки'!$B$26,"Дополнить исходные данные",IF(AND(M819&lt;&gt;"",M819&lt;=2),"Проверить соответствие запросу и бизнесу",IF(AND(G819&lt;&gt;"",G819&lt;=IF(J819="",'04_Настройки'!$B$14,J819)),"Удерживать позицию и обновлять контент",IF(Y819="Высокий",IF(O819="","Создать или назначить посадочную страницу","Оптимизировать страницу и усилить содержание"),IF(Y819="Средний","Включить в контент-план","Наблюдать или отложить")))))))</s:f>
        <s:v/>
      </s:c>
    </s:row>
    <s:row r="820" ht="22.5" customHeight="1">
      <s:c r="A820" s="70" t="str">
        <s:f t="shared" si="1"/>
        <s:v/>
      </s:c>
      <s:c r="B820" s="71"/>
      <s:c r="C820" s="71"/>
      <s:c r="D820" s="71"/>
      <s:c r="E820" s="95"/>
      <s:c r="F820" s="77" t="str">
        <s:f>IF(ISBLANK(E820),"",IF(E820&gt;='04_Настройки'!$B$11,"ВЧ",IF(E820&gt;='04_Настройки'!$B$12,"СЧ","НЧ")))</s:f>
      </s:c>
      <s:c r="G820" s="78"/>
      <s:c r="H820" s="78"/>
      <s:c r="I820" s="80" t="str">
        <s:f t="shared" si="2"/>
        <s:v/>
      </s:c>
      <s:c r="J820" s="78"/>
      <s:c r="K820" s="81"/>
      <s:c r="L820" s="78"/>
      <s:c r="M820" s="78"/>
      <s:c r="N820" s="78"/>
      <s:c r="O820" s="83"/>
      <s:c r="P820" s="84"/>
      <s:c r="Q820" s="84"/>
      <s:c r="R820" s="77" t="str">
        <s:f t="shared" si="3"/>
        <s:v/>
      </s:c>
      <s:c r="S820" s="85" t="str">
        <s:f t="shared" si="4"/>
        <s:v/>
      </s:c>
      <s:c r="T820" s="85" t="str">
        <s:f t="shared" si="5"/>
        <s:v/>
      </s:c>
      <s:c r="U820" s="85" t="str">
        <s:f>IF(OR(B820="",G820=""),"",ROUND(MAX(0,MIN(100,(G820-IF(J820="",'04_Настройки'!$B$14,J820))/(100-IF(J820="",'04_Настройки'!$B$14,J820))*100)),1))</s:f>
        <s:v/>
      </s:c>
      <s:c r="V820" s="85" t="str">
        <s:f t="shared" si="6"/>
        <s:v/>
      </s:c>
      <s:c r="W820" s="88" t="str">
        <s:f t="shared" si="7"/>
        <s:v/>
      </s:c>
      <s:c r="X820" s="85" t="str">
        <s:f>IF(B820="","",IF(W820&lt;'04_Настройки'!$B$26,"",ROUND((IF(ISBLANK(T820),0,T820*'04_Настройки'!$B$16)+IF(ISBLANK(U820),0,U820*'04_Настройки'!$B$17)+IF(ISBLANK(V820),0,V820*'04_Настройки'!$B$18)+IF(ISBLANK(M820),0,M820/5*100*'04_Настройки'!$B$19)+IF(ISBLANK(N820),0,N820/5*100*'04_Настройки'!$B$20))/(IF(ISBLANK(T820),0,'04_Настройки'!$B$16)+IF(ISBLANK(U820),0,'04_Настройки'!$B$17)+IF(ISBLANK(V820),0,'04_Настройки'!$B$18)+IF(ISBLANK(M820),0,'04_Настройки'!$B$19)+IF(ISBLANK(N820),0,'04_Настройки'!$B$20)),1)))</s:f>
        <s:v/>
      </s:c>
      <s:c r="Y820" s="77" t="str">
        <s:f>IF(B820="","",IF(ISBLANK(X820),"Недостаточно данных",IF(X820&gt;='04_Настройки'!$B$24,"Высокий",IF(X820&gt;='04_Настройки'!$B$25,"Средний","Низкий"))))</s:f>
        <s:v/>
      </s:c>
      <s:c r="Z820" s="80">
        <s:f t="shared" si="8"/>
        <s:v>810</s:v>
      </s:c>
      <s:c r="AA820" s="93" t="str">
        <s:f>IF(B820="","",IF(S820&gt;1,"Проверить и объединить дубли",IF(W820&lt;'04_Настройки'!$B$26,"Дополнить исходные данные",IF(AND(M820&lt;&gt;"",M820&lt;=2),"Проверить соответствие запросу и бизнесу",IF(AND(G820&lt;&gt;"",G820&lt;=IF(J820="",'04_Настройки'!$B$14,J820)),"Удерживать позицию и обновлять контент",IF(Y820="Высокий",IF(O820="","Создать или назначить посадочную страницу","Оптимизировать страницу и усилить содержание"),IF(Y820="Средний","Включить в контент-план","Наблюдать или отложить")))))))</s:f>
        <s:v/>
      </s:c>
    </s:row>
    <s:row r="821" ht="22.5" customHeight="1">
      <s:c r="A821" s="70" t="str">
        <s:f t="shared" si="1"/>
        <s:v/>
      </s:c>
      <s:c r="B821" s="71"/>
      <s:c r="C821" s="71"/>
      <s:c r="D821" s="71"/>
      <s:c r="E821" s="95"/>
      <s:c r="F821" s="77" t="str">
        <s:f>IF(ISBLANK(E821),"",IF(E821&gt;='04_Настройки'!$B$11,"ВЧ",IF(E821&gt;='04_Настройки'!$B$12,"СЧ","НЧ")))</s:f>
      </s:c>
      <s:c r="G821" s="78"/>
      <s:c r="H821" s="78"/>
      <s:c r="I821" s="80" t="str">
        <s:f t="shared" si="2"/>
        <s:v/>
      </s:c>
      <s:c r="J821" s="78"/>
      <s:c r="K821" s="81"/>
      <s:c r="L821" s="78"/>
      <s:c r="M821" s="78"/>
      <s:c r="N821" s="78"/>
      <s:c r="O821" s="83"/>
      <s:c r="P821" s="84"/>
      <s:c r="Q821" s="84"/>
      <s:c r="R821" s="77" t="str">
        <s:f t="shared" si="3"/>
        <s:v/>
      </s:c>
      <s:c r="S821" s="85" t="str">
        <s:f t="shared" si="4"/>
        <s:v/>
      </s:c>
      <s:c r="T821" s="85" t="str">
        <s:f t="shared" si="5"/>
        <s:v/>
      </s:c>
      <s:c r="U821" s="85" t="str">
        <s:f>IF(OR(B821="",G821=""),"",ROUND(MAX(0,MIN(100,(G821-IF(J821="",'04_Настройки'!$B$14,J821))/(100-IF(J821="",'04_Настройки'!$B$14,J821))*100)),1))</s:f>
        <s:v/>
      </s:c>
      <s:c r="V821" s="85" t="str">
        <s:f t="shared" si="6"/>
        <s:v/>
      </s:c>
      <s:c r="W821" s="88" t="str">
        <s:f t="shared" si="7"/>
        <s:v/>
      </s:c>
      <s:c r="X821" s="85" t="str">
        <s:f>IF(B821="","",IF(W821&lt;'04_Настройки'!$B$26,"",ROUND((IF(ISBLANK(T821),0,T821*'04_Настройки'!$B$16)+IF(ISBLANK(U821),0,U821*'04_Настройки'!$B$17)+IF(ISBLANK(V821),0,V821*'04_Настройки'!$B$18)+IF(ISBLANK(M821),0,M821/5*100*'04_Настройки'!$B$19)+IF(ISBLANK(N821),0,N821/5*100*'04_Настройки'!$B$20))/(IF(ISBLANK(T821),0,'04_Настройки'!$B$16)+IF(ISBLANK(U821),0,'04_Настройки'!$B$17)+IF(ISBLANK(V821),0,'04_Настройки'!$B$18)+IF(ISBLANK(M821),0,'04_Настройки'!$B$19)+IF(ISBLANK(N821),0,'04_Настройки'!$B$20)),1)))</s:f>
        <s:v/>
      </s:c>
      <s:c r="Y821" s="77" t="str">
        <s:f>IF(B821="","",IF(ISBLANK(X821),"Недостаточно данных",IF(X821&gt;='04_Настройки'!$B$24,"Высокий",IF(X821&gt;='04_Настройки'!$B$25,"Средний","Низкий"))))</s:f>
        <s:v/>
      </s:c>
      <s:c r="Z821" s="80">
        <s:f t="shared" si="8"/>
        <s:v>811</s:v>
      </s:c>
      <s:c r="AA821" s="93" t="str">
        <s:f>IF(B821="","",IF(S821&gt;1,"Проверить и объединить дубли",IF(W821&lt;'04_Настройки'!$B$26,"Дополнить исходные данные",IF(AND(M821&lt;&gt;"",M821&lt;=2),"Проверить соответствие запросу и бизнесу",IF(AND(G821&lt;&gt;"",G821&lt;=IF(J821="",'04_Настройки'!$B$14,J821)),"Удерживать позицию и обновлять контент",IF(Y821="Высокий",IF(O821="","Создать или назначить посадочную страницу","Оптимизировать страницу и усилить содержание"),IF(Y821="Средний","Включить в контент-план","Наблюдать или отложить")))))))</s:f>
        <s:v/>
      </s:c>
    </s:row>
    <s:row r="822" ht="22.5" customHeight="1">
      <s:c r="A822" s="70" t="str">
        <s:f t="shared" si="1"/>
        <s:v/>
      </s:c>
      <s:c r="B822" s="71"/>
      <s:c r="C822" s="71"/>
      <s:c r="D822" s="71"/>
      <s:c r="E822" s="95"/>
      <s:c r="F822" s="77" t="str">
        <s:f>IF(ISBLANK(E822),"",IF(E822&gt;='04_Настройки'!$B$11,"ВЧ",IF(E822&gt;='04_Настройки'!$B$12,"СЧ","НЧ")))</s:f>
      </s:c>
      <s:c r="G822" s="78"/>
      <s:c r="H822" s="78"/>
      <s:c r="I822" s="80" t="str">
        <s:f t="shared" si="2"/>
        <s:v/>
      </s:c>
      <s:c r="J822" s="78"/>
      <s:c r="K822" s="81"/>
      <s:c r="L822" s="78"/>
      <s:c r="M822" s="78"/>
      <s:c r="N822" s="78"/>
      <s:c r="O822" s="83"/>
      <s:c r="P822" s="84"/>
      <s:c r="Q822" s="84"/>
      <s:c r="R822" s="77" t="str">
        <s:f t="shared" si="3"/>
        <s:v/>
      </s:c>
      <s:c r="S822" s="85" t="str">
        <s:f t="shared" si="4"/>
        <s:v/>
      </s:c>
      <s:c r="T822" s="85" t="str">
        <s:f t="shared" si="5"/>
        <s:v/>
      </s:c>
      <s:c r="U822" s="85" t="str">
        <s:f>IF(OR(B822="",G822=""),"",ROUND(MAX(0,MIN(100,(G822-IF(J822="",'04_Настройки'!$B$14,J822))/(100-IF(J822="",'04_Настройки'!$B$14,J822))*100)),1))</s:f>
        <s:v/>
      </s:c>
      <s:c r="V822" s="85" t="str">
        <s:f t="shared" si="6"/>
        <s:v/>
      </s:c>
      <s:c r="W822" s="88" t="str">
        <s:f t="shared" si="7"/>
        <s:v/>
      </s:c>
      <s:c r="X822" s="85" t="str">
        <s:f>IF(B822="","",IF(W822&lt;'04_Настройки'!$B$26,"",ROUND((IF(ISBLANK(T822),0,T822*'04_Настройки'!$B$16)+IF(ISBLANK(U822),0,U822*'04_Настройки'!$B$17)+IF(ISBLANK(V822),0,V822*'04_Настройки'!$B$18)+IF(ISBLANK(M822),0,M822/5*100*'04_Настройки'!$B$19)+IF(ISBLANK(N822),0,N822/5*100*'04_Настройки'!$B$20))/(IF(ISBLANK(T822),0,'04_Настройки'!$B$16)+IF(ISBLANK(U822),0,'04_Настройки'!$B$17)+IF(ISBLANK(V822),0,'04_Настройки'!$B$18)+IF(ISBLANK(M822),0,'04_Настройки'!$B$19)+IF(ISBLANK(N822),0,'04_Настройки'!$B$20)),1)))</s:f>
        <s:v/>
      </s:c>
      <s:c r="Y822" s="77" t="str">
        <s:f>IF(B822="","",IF(ISBLANK(X822),"Недостаточно данных",IF(X822&gt;='04_Настройки'!$B$24,"Высокий",IF(X822&gt;='04_Настройки'!$B$25,"Средний","Низкий"))))</s:f>
        <s:v/>
      </s:c>
      <s:c r="Z822" s="80">
        <s:f t="shared" si="8"/>
        <s:v>812</s:v>
      </s:c>
      <s:c r="AA822" s="93" t="str">
        <s:f>IF(B822="","",IF(S822&gt;1,"Проверить и объединить дубли",IF(W822&lt;'04_Настройки'!$B$26,"Дополнить исходные данные",IF(AND(M822&lt;&gt;"",M822&lt;=2),"Проверить соответствие запросу и бизнесу",IF(AND(G822&lt;&gt;"",G822&lt;=IF(J822="",'04_Настройки'!$B$14,J822)),"Удерживать позицию и обновлять контент",IF(Y822="Высокий",IF(O822="","Создать или назначить посадочную страницу","Оптимизировать страницу и усилить содержание"),IF(Y822="Средний","Включить в контент-план","Наблюдать или отложить")))))))</s:f>
        <s:v/>
      </s:c>
    </s:row>
    <s:row r="823" ht="22.5" customHeight="1">
      <s:c r="A823" s="70" t="str">
        <s:f t="shared" si="1"/>
        <s:v/>
      </s:c>
      <s:c r="B823" s="71"/>
      <s:c r="C823" s="71"/>
      <s:c r="D823" s="71"/>
      <s:c r="E823" s="95"/>
      <s:c r="F823" s="77" t="str">
        <s:f>IF(ISBLANK(E823),"",IF(E823&gt;='04_Настройки'!$B$11,"ВЧ",IF(E823&gt;='04_Настройки'!$B$12,"СЧ","НЧ")))</s:f>
      </s:c>
      <s:c r="G823" s="78"/>
      <s:c r="H823" s="78"/>
      <s:c r="I823" s="80" t="str">
        <s:f t="shared" si="2"/>
        <s:v/>
      </s:c>
      <s:c r="J823" s="78"/>
      <s:c r="K823" s="81"/>
      <s:c r="L823" s="78"/>
      <s:c r="M823" s="78"/>
      <s:c r="N823" s="78"/>
      <s:c r="O823" s="83"/>
      <s:c r="P823" s="84"/>
      <s:c r="Q823" s="84"/>
      <s:c r="R823" s="77" t="str">
        <s:f t="shared" si="3"/>
        <s:v/>
      </s:c>
      <s:c r="S823" s="85" t="str">
        <s:f t="shared" si="4"/>
        <s:v/>
      </s:c>
      <s:c r="T823" s="85" t="str">
        <s:f t="shared" si="5"/>
        <s:v/>
      </s:c>
      <s:c r="U823" s="85" t="str">
        <s:f>IF(OR(B823="",G823=""),"",ROUND(MAX(0,MIN(100,(G823-IF(J823="",'04_Настройки'!$B$14,J823))/(100-IF(J823="",'04_Настройки'!$B$14,J823))*100)),1))</s:f>
        <s:v/>
      </s:c>
      <s:c r="V823" s="85" t="str">
        <s:f t="shared" si="6"/>
        <s:v/>
      </s:c>
      <s:c r="W823" s="88" t="str">
        <s:f t="shared" si="7"/>
        <s:v/>
      </s:c>
      <s:c r="X823" s="85" t="str">
        <s:f>IF(B823="","",IF(W823&lt;'04_Настройки'!$B$26,"",ROUND((IF(ISBLANK(T823),0,T823*'04_Настройки'!$B$16)+IF(ISBLANK(U823),0,U823*'04_Настройки'!$B$17)+IF(ISBLANK(V823),0,V823*'04_Настройки'!$B$18)+IF(ISBLANK(M823),0,M823/5*100*'04_Настройки'!$B$19)+IF(ISBLANK(N823),0,N823/5*100*'04_Настройки'!$B$20))/(IF(ISBLANK(T823),0,'04_Настройки'!$B$16)+IF(ISBLANK(U823),0,'04_Настройки'!$B$17)+IF(ISBLANK(V823),0,'04_Настройки'!$B$18)+IF(ISBLANK(M823),0,'04_Настройки'!$B$19)+IF(ISBLANK(N823),0,'04_Настройки'!$B$20)),1)))</s:f>
        <s:v/>
      </s:c>
      <s:c r="Y823" s="77" t="str">
        <s:f>IF(B823="","",IF(ISBLANK(X823),"Недостаточно данных",IF(X823&gt;='04_Настройки'!$B$24,"Высокий",IF(X823&gt;='04_Настройки'!$B$25,"Средний","Низкий"))))</s:f>
        <s:v/>
      </s:c>
      <s:c r="Z823" s="80">
        <s:f t="shared" si="8"/>
        <s:v>813</s:v>
      </s:c>
      <s:c r="AA823" s="93" t="str">
        <s:f>IF(B823="","",IF(S823&gt;1,"Проверить и объединить дубли",IF(W823&lt;'04_Настройки'!$B$26,"Дополнить исходные данные",IF(AND(M823&lt;&gt;"",M823&lt;=2),"Проверить соответствие запросу и бизнесу",IF(AND(G823&lt;&gt;"",G823&lt;=IF(J823="",'04_Настройки'!$B$14,J823)),"Удерживать позицию и обновлять контент",IF(Y823="Высокий",IF(O823="","Создать или назначить посадочную страницу","Оптимизировать страницу и усилить содержание"),IF(Y823="Средний","Включить в контент-план","Наблюдать или отложить")))))))</s:f>
        <s:v/>
      </s:c>
    </s:row>
    <s:row r="824" ht="22.5" customHeight="1">
      <s:c r="A824" s="70" t="str">
        <s:f t="shared" si="1"/>
        <s:v/>
      </s:c>
      <s:c r="B824" s="71"/>
      <s:c r="C824" s="71"/>
      <s:c r="D824" s="71"/>
      <s:c r="E824" s="95"/>
      <s:c r="F824" s="77" t="str">
        <s:f>IF(ISBLANK(E824),"",IF(E824&gt;='04_Настройки'!$B$11,"ВЧ",IF(E824&gt;='04_Настройки'!$B$12,"СЧ","НЧ")))</s:f>
      </s:c>
      <s:c r="G824" s="78"/>
      <s:c r="H824" s="78"/>
      <s:c r="I824" s="80" t="str">
        <s:f t="shared" si="2"/>
        <s:v/>
      </s:c>
      <s:c r="J824" s="78"/>
      <s:c r="K824" s="81"/>
      <s:c r="L824" s="78"/>
      <s:c r="M824" s="78"/>
      <s:c r="N824" s="78"/>
      <s:c r="O824" s="83"/>
      <s:c r="P824" s="84"/>
      <s:c r="Q824" s="84"/>
      <s:c r="R824" s="77" t="str">
        <s:f t="shared" si="3"/>
        <s:v/>
      </s:c>
      <s:c r="S824" s="85" t="str">
        <s:f t="shared" si="4"/>
        <s:v/>
      </s:c>
      <s:c r="T824" s="85" t="str">
        <s:f t="shared" si="5"/>
        <s:v/>
      </s:c>
      <s:c r="U824" s="85" t="str">
        <s:f>IF(OR(B824="",G824=""),"",ROUND(MAX(0,MIN(100,(G824-IF(J824="",'04_Настройки'!$B$14,J824))/(100-IF(J824="",'04_Настройки'!$B$14,J824))*100)),1))</s:f>
        <s:v/>
      </s:c>
      <s:c r="V824" s="85" t="str">
        <s:f t="shared" si="6"/>
        <s:v/>
      </s:c>
      <s:c r="W824" s="88" t="str">
        <s:f t="shared" si="7"/>
        <s:v/>
      </s:c>
      <s:c r="X824" s="85" t="str">
        <s:f>IF(B824="","",IF(W824&lt;'04_Настройки'!$B$26,"",ROUND((IF(ISBLANK(T824),0,T824*'04_Настройки'!$B$16)+IF(ISBLANK(U824),0,U824*'04_Настройки'!$B$17)+IF(ISBLANK(V824),0,V824*'04_Настройки'!$B$18)+IF(ISBLANK(M824),0,M824/5*100*'04_Настройки'!$B$19)+IF(ISBLANK(N824),0,N824/5*100*'04_Настройки'!$B$20))/(IF(ISBLANK(T824),0,'04_Настройки'!$B$16)+IF(ISBLANK(U824),0,'04_Настройки'!$B$17)+IF(ISBLANK(V824),0,'04_Настройки'!$B$18)+IF(ISBLANK(M824),0,'04_Настройки'!$B$19)+IF(ISBLANK(N824),0,'04_Настройки'!$B$20)),1)))</s:f>
        <s:v/>
      </s:c>
      <s:c r="Y824" s="77" t="str">
        <s:f>IF(B824="","",IF(ISBLANK(X824),"Недостаточно данных",IF(X824&gt;='04_Настройки'!$B$24,"Высокий",IF(X824&gt;='04_Настройки'!$B$25,"Средний","Низкий"))))</s:f>
        <s:v/>
      </s:c>
      <s:c r="Z824" s="80">
        <s:f t="shared" si="8"/>
        <s:v>814</s:v>
      </s:c>
      <s:c r="AA824" s="93" t="str">
        <s:f>IF(B824="","",IF(S824&gt;1,"Проверить и объединить дубли",IF(W824&lt;'04_Настройки'!$B$26,"Дополнить исходные данные",IF(AND(M824&lt;&gt;"",M824&lt;=2),"Проверить соответствие запросу и бизнесу",IF(AND(G824&lt;&gt;"",G824&lt;=IF(J824="",'04_Настройки'!$B$14,J824)),"Удерживать позицию и обновлять контент",IF(Y824="Высокий",IF(O824="","Создать или назначить посадочную страницу","Оптимизировать страницу и усилить содержание"),IF(Y824="Средний","Включить в контент-план","Наблюдать или отложить")))))))</s:f>
        <s:v/>
      </s:c>
    </s:row>
    <s:row r="825" ht="22.5" customHeight="1">
      <s:c r="A825" s="70" t="str">
        <s:f t="shared" si="1"/>
        <s:v/>
      </s:c>
      <s:c r="B825" s="71"/>
      <s:c r="C825" s="71"/>
      <s:c r="D825" s="71"/>
      <s:c r="E825" s="95"/>
      <s:c r="F825" s="77" t="str">
        <s:f>IF(ISBLANK(E825),"",IF(E825&gt;='04_Настройки'!$B$11,"ВЧ",IF(E825&gt;='04_Настройки'!$B$12,"СЧ","НЧ")))</s:f>
      </s:c>
      <s:c r="G825" s="78"/>
      <s:c r="H825" s="78"/>
      <s:c r="I825" s="80" t="str">
        <s:f t="shared" si="2"/>
        <s:v/>
      </s:c>
      <s:c r="J825" s="78"/>
      <s:c r="K825" s="81"/>
      <s:c r="L825" s="78"/>
      <s:c r="M825" s="78"/>
      <s:c r="N825" s="78"/>
      <s:c r="O825" s="83"/>
      <s:c r="P825" s="84"/>
      <s:c r="Q825" s="84"/>
      <s:c r="R825" s="77" t="str">
        <s:f t="shared" si="3"/>
        <s:v/>
      </s:c>
      <s:c r="S825" s="85" t="str">
        <s:f t="shared" si="4"/>
        <s:v/>
      </s:c>
      <s:c r="T825" s="85" t="str">
        <s:f t="shared" si="5"/>
        <s:v/>
      </s:c>
      <s:c r="U825" s="85" t="str">
        <s:f>IF(OR(B825="",G825=""),"",ROUND(MAX(0,MIN(100,(G825-IF(J825="",'04_Настройки'!$B$14,J825))/(100-IF(J825="",'04_Настройки'!$B$14,J825))*100)),1))</s:f>
        <s:v/>
      </s:c>
      <s:c r="V825" s="85" t="str">
        <s:f t="shared" si="6"/>
        <s:v/>
      </s:c>
      <s:c r="W825" s="88" t="str">
        <s:f t="shared" si="7"/>
        <s:v/>
      </s:c>
      <s:c r="X825" s="85" t="str">
        <s:f>IF(B825="","",IF(W825&lt;'04_Настройки'!$B$26,"",ROUND((IF(ISBLANK(T825),0,T825*'04_Настройки'!$B$16)+IF(ISBLANK(U825),0,U825*'04_Настройки'!$B$17)+IF(ISBLANK(V825),0,V825*'04_Настройки'!$B$18)+IF(ISBLANK(M825),0,M825/5*100*'04_Настройки'!$B$19)+IF(ISBLANK(N825),0,N825/5*100*'04_Настройки'!$B$20))/(IF(ISBLANK(T825),0,'04_Настройки'!$B$16)+IF(ISBLANK(U825),0,'04_Настройки'!$B$17)+IF(ISBLANK(V825),0,'04_Настройки'!$B$18)+IF(ISBLANK(M825),0,'04_Настройки'!$B$19)+IF(ISBLANK(N825),0,'04_Настройки'!$B$20)),1)))</s:f>
        <s:v/>
      </s:c>
      <s:c r="Y825" s="77" t="str">
        <s:f>IF(B825="","",IF(ISBLANK(X825),"Недостаточно данных",IF(X825&gt;='04_Настройки'!$B$24,"Высокий",IF(X825&gt;='04_Настройки'!$B$25,"Средний","Низкий"))))</s:f>
        <s:v/>
      </s:c>
      <s:c r="Z825" s="80">
        <s:f t="shared" si="8"/>
        <s:v>815</s:v>
      </s:c>
      <s:c r="AA825" s="93" t="str">
        <s:f>IF(B825="","",IF(S825&gt;1,"Проверить и объединить дубли",IF(W825&lt;'04_Настройки'!$B$26,"Дополнить исходные данные",IF(AND(M825&lt;&gt;"",M825&lt;=2),"Проверить соответствие запросу и бизнесу",IF(AND(G825&lt;&gt;"",G825&lt;=IF(J825="",'04_Настройки'!$B$14,J825)),"Удерживать позицию и обновлять контент",IF(Y825="Высокий",IF(O825="","Создать или назначить посадочную страницу","Оптимизировать страницу и усилить содержание"),IF(Y825="Средний","Включить в контент-план","Наблюдать или отложить")))))))</s:f>
        <s:v/>
      </s:c>
    </s:row>
    <s:row r="826" ht="22.5" customHeight="1">
      <s:c r="A826" s="70" t="str">
        <s:f t="shared" si="1"/>
        <s:v/>
      </s:c>
      <s:c r="B826" s="71"/>
      <s:c r="C826" s="71"/>
      <s:c r="D826" s="71"/>
      <s:c r="E826" s="95"/>
      <s:c r="F826" s="77" t="str">
        <s:f>IF(ISBLANK(E826),"",IF(E826&gt;='04_Настройки'!$B$11,"ВЧ",IF(E826&gt;='04_Настройки'!$B$12,"СЧ","НЧ")))</s:f>
      </s:c>
      <s:c r="G826" s="78"/>
      <s:c r="H826" s="78"/>
      <s:c r="I826" s="80" t="str">
        <s:f t="shared" si="2"/>
        <s:v/>
      </s:c>
      <s:c r="J826" s="78"/>
      <s:c r="K826" s="81"/>
      <s:c r="L826" s="78"/>
      <s:c r="M826" s="78"/>
      <s:c r="N826" s="78"/>
      <s:c r="O826" s="83"/>
      <s:c r="P826" s="84"/>
      <s:c r="Q826" s="84"/>
      <s:c r="R826" s="77" t="str">
        <s:f t="shared" si="3"/>
        <s:v/>
      </s:c>
      <s:c r="S826" s="85" t="str">
        <s:f t="shared" si="4"/>
        <s:v/>
      </s:c>
      <s:c r="T826" s="85" t="str">
        <s:f t="shared" si="5"/>
        <s:v/>
      </s:c>
      <s:c r="U826" s="85" t="str">
        <s:f>IF(OR(B826="",G826=""),"",ROUND(MAX(0,MIN(100,(G826-IF(J826="",'04_Настройки'!$B$14,J826))/(100-IF(J826="",'04_Настройки'!$B$14,J826))*100)),1))</s:f>
        <s:v/>
      </s:c>
      <s:c r="V826" s="85" t="str">
        <s:f t="shared" si="6"/>
        <s:v/>
      </s:c>
      <s:c r="W826" s="88" t="str">
        <s:f t="shared" si="7"/>
        <s:v/>
      </s:c>
      <s:c r="X826" s="85" t="str">
        <s:f>IF(B826="","",IF(W826&lt;'04_Настройки'!$B$26,"",ROUND((IF(ISBLANK(T826),0,T826*'04_Настройки'!$B$16)+IF(ISBLANK(U826),0,U826*'04_Настройки'!$B$17)+IF(ISBLANK(V826),0,V826*'04_Настройки'!$B$18)+IF(ISBLANK(M826),0,M826/5*100*'04_Настройки'!$B$19)+IF(ISBLANK(N826),0,N826/5*100*'04_Настройки'!$B$20))/(IF(ISBLANK(T826),0,'04_Настройки'!$B$16)+IF(ISBLANK(U826),0,'04_Настройки'!$B$17)+IF(ISBLANK(V826),0,'04_Настройки'!$B$18)+IF(ISBLANK(M826),0,'04_Настройки'!$B$19)+IF(ISBLANK(N826),0,'04_Настройки'!$B$20)),1)))</s:f>
        <s:v/>
      </s:c>
      <s:c r="Y826" s="77" t="str">
        <s:f>IF(B826="","",IF(ISBLANK(X826),"Недостаточно данных",IF(X826&gt;='04_Настройки'!$B$24,"Высокий",IF(X826&gt;='04_Настройки'!$B$25,"Средний","Низкий"))))</s:f>
        <s:v/>
      </s:c>
      <s:c r="Z826" s="80">
        <s:f t="shared" si="8"/>
        <s:v>816</s:v>
      </s:c>
      <s:c r="AA826" s="93" t="str">
        <s:f>IF(B826="","",IF(S826&gt;1,"Проверить и объединить дубли",IF(W826&lt;'04_Настройки'!$B$26,"Дополнить исходные данные",IF(AND(M826&lt;&gt;"",M826&lt;=2),"Проверить соответствие запросу и бизнесу",IF(AND(G826&lt;&gt;"",G826&lt;=IF(J826="",'04_Настройки'!$B$14,J826)),"Удерживать позицию и обновлять контент",IF(Y826="Высокий",IF(O826="","Создать или назначить посадочную страницу","Оптимизировать страницу и усилить содержание"),IF(Y826="Средний","Включить в контент-план","Наблюдать или отложить")))))))</s:f>
        <s:v/>
      </s:c>
    </s:row>
    <s:row r="827" ht="22.5" customHeight="1">
      <s:c r="A827" s="70" t="str">
        <s:f t="shared" si="1"/>
        <s:v/>
      </s:c>
      <s:c r="B827" s="71"/>
      <s:c r="C827" s="71"/>
      <s:c r="D827" s="71"/>
      <s:c r="E827" s="95"/>
      <s:c r="F827" s="77" t="str">
        <s:f>IF(ISBLANK(E827),"",IF(E827&gt;='04_Настройки'!$B$11,"ВЧ",IF(E827&gt;='04_Настройки'!$B$12,"СЧ","НЧ")))</s:f>
      </s:c>
      <s:c r="G827" s="78"/>
      <s:c r="H827" s="78"/>
      <s:c r="I827" s="80" t="str">
        <s:f t="shared" si="2"/>
        <s:v/>
      </s:c>
      <s:c r="J827" s="78"/>
      <s:c r="K827" s="81"/>
      <s:c r="L827" s="78"/>
      <s:c r="M827" s="78"/>
      <s:c r="N827" s="78"/>
      <s:c r="O827" s="83"/>
      <s:c r="P827" s="84"/>
      <s:c r="Q827" s="84"/>
      <s:c r="R827" s="77" t="str">
        <s:f t="shared" si="3"/>
        <s:v/>
      </s:c>
      <s:c r="S827" s="85" t="str">
        <s:f t="shared" si="4"/>
        <s:v/>
      </s:c>
      <s:c r="T827" s="85" t="str">
        <s:f t="shared" si="5"/>
        <s:v/>
      </s:c>
      <s:c r="U827" s="85" t="str">
        <s:f>IF(OR(B827="",G827=""),"",ROUND(MAX(0,MIN(100,(G827-IF(J827="",'04_Настройки'!$B$14,J827))/(100-IF(J827="",'04_Настройки'!$B$14,J827))*100)),1))</s:f>
        <s:v/>
      </s:c>
      <s:c r="V827" s="85" t="str">
        <s:f t="shared" si="6"/>
        <s:v/>
      </s:c>
      <s:c r="W827" s="88" t="str">
        <s:f t="shared" si="7"/>
        <s:v/>
      </s:c>
      <s:c r="X827" s="85" t="str">
        <s:f>IF(B827="","",IF(W827&lt;'04_Настройки'!$B$26,"",ROUND((IF(ISBLANK(T827),0,T827*'04_Настройки'!$B$16)+IF(ISBLANK(U827),0,U827*'04_Настройки'!$B$17)+IF(ISBLANK(V827),0,V827*'04_Настройки'!$B$18)+IF(ISBLANK(M827),0,M827/5*100*'04_Настройки'!$B$19)+IF(ISBLANK(N827),0,N827/5*100*'04_Настройки'!$B$20))/(IF(ISBLANK(T827),0,'04_Настройки'!$B$16)+IF(ISBLANK(U827),0,'04_Настройки'!$B$17)+IF(ISBLANK(V827),0,'04_Настройки'!$B$18)+IF(ISBLANK(M827),0,'04_Настройки'!$B$19)+IF(ISBLANK(N827),0,'04_Настройки'!$B$20)),1)))</s:f>
        <s:v/>
      </s:c>
      <s:c r="Y827" s="77" t="str">
        <s:f>IF(B827="","",IF(ISBLANK(X827),"Недостаточно данных",IF(X827&gt;='04_Настройки'!$B$24,"Высокий",IF(X827&gt;='04_Настройки'!$B$25,"Средний","Низкий"))))</s:f>
        <s:v/>
      </s:c>
      <s:c r="Z827" s="80">
        <s:f t="shared" si="8"/>
        <s:v>817</s:v>
      </s:c>
      <s:c r="AA827" s="93" t="str">
        <s:f>IF(B827="","",IF(S827&gt;1,"Проверить и объединить дубли",IF(W827&lt;'04_Настройки'!$B$26,"Дополнить исходные данные",IF(AND(M827&lt;&gt;"",M827&lt;=2),"Проверить соответствие запросу и бизнесу",IF(AND(G827&lt;&gt;"",G827&lt;=IF(J827="",'04_Настройки'!$B$14,J827)),"Удерживать позицию и обновлять контент",IF(Y827="Высокий",IF(O827="","Создать или назначить посадочную страницу","Оптимизировать страницу и усилить содержание"),IF(Y827="Средний","Включить в контент-план","Наблюдать или отложить")))))))</s:f>
        <s:v/>
      </s:c>
    </s:row>
    <s:row r="828" ht="22.5" customHeight="1">
      <s:c r="A828" s="70" t="str">
        <s:f t="shared" si="1"/>
        <s:v/>
      </s:c>
      <s:c r="B828" s="71"/>
      <s:c r="C828" s="71"/>
      <s:c r="D828" s="71"/>
      <s:c r="E828" s="95"/>
      <s:c r="F828" s="77" t="str">
        <s:f>IF(ISBLANK(E828),"",IF(E828&gt;='04_Настройки'!$B$11,"ВЧ",IF(E828&gt;='04_Настройки'!$B$12,"СЧ","НЧ")))</s:f>
      </s:c>
      <s:c r="G828" s="78"/>
      <s:c r="H828" s="78"/>
      <s:c r="I828" s="80" t="str">
        <s:f t="shared" si="2"/>
        <s:v/>
      </s:c>
      <s:c r="J828" s="78"/>
      <s:c r="K828" s="81"/>
      <s:c r="L828" s="78"/>
      <s:c r="M828" s="78"/>
      <s:c r="N828" s="78"/>
      <s:c r="O828" s="83"/>
      <s:c r="P828" s="84"/>
      <s:c r="Q828" s="84"/>
      <s:c r="R828" s="77" t="str">
        <s:f t="shared" si="3"/>
        <s:v/>
      </s:c>
      <s:c r="S828" s="85" t="str">
        <s:f t="shared" si="4"/>
        <s:v/>
      </s:c>
      <s:c r="T828" s="85" t="str">
        <s:f t="shared" si="5"/>
        <s:v/>
      </s:c>
      <s:c r="U828" s="85" t="str">
        <s:f>IF(OR(B828="",G828=""),"",ROUND(MAX(0,MIN(100,(G828-IF(J828="",'04_Настройки'!$B$14,J828))/(100-IF(J828="",'04_Настройки'!$B$14,J828))*100)),1))</s:f>
        <s:v/>
      </s:c>
      <s:c r="V828" s="85" t="str">
        <s:f t="shared" si="6"/>
        <s:v/>
      </s:c>
      <s:c r="W828" s="88" t="str">
        <s:f t="shared" si="7"/>
        <s:v/>
      </s:c>
      <s:c r="X828" s="85" t="str">
        <s:f>IF(B828="","",IF(W828&lt;'04_Настройки'!$B$26,"",ROUND((IF(ISBLANK(T828),0,T828*'04_Настройки'!$B$16)+IF(ISBLANK(U828),0,U828*'04_Настройки'!$B$17)+IF(ISBLANK(V828),0,V828*'04_Настройки'!$B$18)+IF(ISBLANK(M828),0,M828/5*100*'04_Настройки'!$B$19)+IF(ISBLANK(N828),0,N828/5*100*'04_Настройки'!$B$20))/(IF(ISBLANK(T828),0,'04_Настройки'!$B$16)+IF(ISBLANK(U828),0,'04_Настройки'!$B$17)+IF(ISBLANK(V828),0,'04_Настройки'!$B$18)+IF(ISBLANK(M828),0,'04_Настройки'!$B$19)+IF(ISBLANK(N828),0,'04_Настройки'!$B$20)),1)))</s:f>
        <s:v/>
      </s:c>
      <s:c r="Y828" s="77" t="str">
        <s:f>IF(B828="","",IF(ISBLANK(X828),"Недостаточно данных",IF(X828&gt;='04_Настройки'!$B$24,"Высокий",IF(X828&gt;='04_Настройки'!$B$25,"Средний","Низкий"))))</s:f>
        <s:v/>
      </s:c>
      <s:c r="Z828" s="80">
        <s:f t="shared" si="8"/>
        <s:v>818</s:v>
      </s:c>
      <s:c r="AA828" s="93" t="str">
        <s:f>IF(B828="","",IF(S828&gt;1,"Проверить и объединить дубли",IF(W828&lt;'04_Настройки'!$B$26,"Дополнить исходные данные",IF(AND(M828&lt;&gt;"",M828&lt;=2),"Проверить соответствие запросу и бизнесу",IF(AND(G828&lt;&gt;"",G828&lt;=IF(J828="",'04_Настройки'!$B$14,J828)),"Удерживать позицию и обновлять контент",IF(Y828="Высокий",IF(O828="","Создать или назначить посадочную страницу","Оптимизировать страницу и усилить содержание"),IF(Y828="Средний","Включить в контент-план","Наблюдать или отложить")))))))</s:f>
        <s:v/>
      </s:c>
    </s:row>
    <s:row r="829" ht="22.5" customHeight="1">
      <s:c r="A829" s="70" t="str">
        <s:f t="shared" si="1"/>
        <s:v/>
      </s:c>
      <s:c r="B829" s="71"/>
      <s:c r="C829" s="71"/>
      <s:c r="D829" s="71"/>
      <s:c r="E829" s="95"/>
      <s:c r="F829" s="77" t="str">
        <s:f>IF(ISBLANK(E829),"",IF(E829&gt;='04_Настройки'!$B$11,"ВЧ",IF(E829&gt;='04_Настройки'!$B$12,"СЧ","НЧ")))</s:f>
      </s:c>
      <s:c r="G829" s="78"/>
      <s:c r="H829" s="78"/>
      <s:c r="I829" s="80" t="str">
        <s:f t="shared" si="2"/>
        <s:v/>
      </s:c>
      <s:c r="J829" s="78"/>
      <s:c r="K829" s="81"/>
      <s:c r="L829" s="78"/>
      <s:c r="M829" s="78"/>
      <s:c r="N829" s="78"/>
      <s:c r="O829" s="83"/>
      <s:c r="P829" s="84"/>
      <s:c r="Q829" s="84"/>
      <s:c r="R829" s="77" t="str">
        <s:f t="shared" si="3"/>
        <s:v/>
      </s:c>
      <s:c r="S829" s="85" t="str">
        <s:f t="shared" si="4"/>
        <s:v/>
      </s:c>
      <s:c r="T829" s="85" t="str">
        <s:f t="shared" si="5"/>
        <s:v/>
      </s:c>
      <s:c r="U829" s="85" t="str">
        <s:f>IF(OR(B829="",G829=""),"",ROUND(MAX(0,MIN(100,(G829-IF(J829="",'04_Настройки'!$B$14,J829))/(100-IF(J829="",'04_Настройки'!$B$14,J829))*100)),1))</s:f>
        <s:v/>
      </s:c>
      <s:c r="V829" s="85" t="str">
        <s:f t="shared" si="6"/>
        <s:v/>
      </s:c>
      <s:c r="W829" s="88" t="str">
        <s:f t="shared" si="7"/>
        <s:v/>
      </s:c>
      <s:c r="X829" s="85" t="str">
        <s:f>IF(B829="","",IF(W829&lt;'04_Настройки'!$B$26,"",ROUND((IF(ISBLANK(T829),0,T829*'04_Настройки'!$B$16)+IF(ISBLANK(U829),0,U829*'04_Настройки'!$B$17)+IF(ISBLANK(V829),0,V829*'04_Настройки'!$B$18)+IF(ISBLANK(M829),0,M829/5*100*'04_Настройки'!$B$19)+IF(ISBLANK(N829),0,N829/5*100*'04_Настройки'!$B$20))/(IF(ISBLANK(T829),0,'04_Настройки'!$B$16)+IF(ISBLANK(U829),0,'04_Настройки'!$B$17)+IF(ISBLANK(V829),0,'04_Настройки'!$B$18)+IF(ISBLANK(M829),0,'04_Настройки'!$B$19)+IF(ISBLANK(N829),0,'04_Настройки'!$B$20)),1)))</s:f>
        <s:v/>
      </s:c>
      <s:c r="Y829" s="77" t="str">
        <s:f>IF(B829="","",IF(ISBLANK(X829),"Недостаточно данных",IF(X829&gt;='04_Настройки'!$B$24,"Высокий",IF(X829&gt;='04_Настройки'!$B$25,"Средний","Низкий"))))</s:f>
        <s:v/>
      </s:c>
      <s:c r="Z829" s="80">
        <s:f t="shared" si="8"/>
        <s:v>819</s:v>
      </s:c>
      <s:c r="AA829" s="93" t="str">
        <s:f>IF(B829="","",IF(S829&gt;1,"Проверить и объединить дубли",IF(W829&lt;'04_Настройки'!$B$26,"Дополнить исходные данные",IF(AND(M829&lt;&gt;"",M829&lt;=2),"Проверить соответствие запросу и бизнесу",IF(AND(G829&lt;&gt;"",G829&lt;=IF(J829="",'04_Настройки'!$B$14,J829)),"Удерживать позицию и обновлять контент",IF(Y829="Высокий",IF(O829="","Создать или назначить посадочную страницу","Оптимизировать страницу и усилить содержание"),IF(Y829="Средний","Включить в контент-план","Наблюдать или отложить")))))))</s:f>
        <s:v/>
      </s:c>
    </s:row>
    <s:row r="830" ht="22.5" customHeight="1">
      <s:c r="A830" s="70" t="str">
        <s:f t="shared" si="1"/>
        <s:v/>
      </s:c>
      <s:c r="B830" s="71"/>
      <s:c r="C830" s="71"/>
      <s:c r="D830" s="71"/>
      <s:c r="E830" s="95"/>
      <s:c r="F830" s="77" t="str">
        <s:f>IF(ISBLANK(E830),"",IF(E830&gt;='04_Настройки'!$B$11,"ВЧ",IF(E830&gt;='04_Настройки'!$B$12,"СЧ","НЧ")))</s:f>
      </s:c>
      <s:c r="G830" s="78"/>
      <s:c r="H830" s="78"/>
      <s:c r="I830" s="80" t="str">
        <s:f t="shared" si="2"/>
        <s:v/>
      </s:c>
      <s:c r="J830" s="78"/>
      <s:c r="K830" s="81"/>
      <s:c r="L830" s="78"/>
      <s:c r="M830" s="78"/>
      <s:c r="N830" s="78"/>
      <s:c r="O830" s="83"/>
      <s:c r="P830" s="84"/>
      <s:c r="Q830" s="84"/>
      <s:c r="R830" s="77" t="str">
        <s:f t="shared" si="3"/>
        <s:v/>
      </s:c>
      <s:c r="S830" s="85" t="str">
        <s:f t="shared" si="4"/>
        <s:v/>
      </s:c>
      <s:c r="T830" s="85" t="str">
        <s:f t="shared" si="5"/>
        <s:v/>
      </s:c>
      <s:c r="U830" s="85" t="str">
        <s:f>IF(OR(B830="",G830=""),"",ROUND(MAX(0,MIN(100,(G830-IF(J830="",'04_Настройки'!$B$14,J830))/(100-IF(J830="",'04_Настройки'!$B$14,J830))*100)),1))</s:f>
        <s:v/>
      </s:c>
      <s:c r="V830" s="85" t="str">
        <s:f t="shared" si="6"/>
        <s:v/>
      </s:c>
      <s:c r="W830" s="88" t="str">
        <s:f t="shared" si="7"/>
        <s:v/>
      </s:c>
      <s:c r="X830" s="85" t="str">
        <s:f>IF(B830="","",IF(W830&lt;'04_Настройки'!$B$26,"",ROUND((IF(ISBLANK(T830),0,T830*'04_Настройки'!$B$16)+IF(ISBLANK(U830),0,U830*'04_Настройки'!$B$17)+IF(ISBLANK(V830),0,V830*'04_Настройки'!$B$18)+IF(ISBLANK(M830),0,M830/5*100*'04_Настройки'!$B$19)+IF(ISBLANK(N830),0,N830/5*100*'04_Настройки'!$B$20))/(IF(ISBLANK(T830),0,'04_Настройки'!$B$16)+IF(ISBLANK(U830),0,'04_Настройки'!$B$17)+IF(ISBLANK(V830),0,'04_Настройки'!$B$18)+IF(ISBLANK(M830),0,'04_Настройки'!$B$19)+IF(ISBLANK(N830),0,'04_Настройки'!$B$20)),1)))</s:f>
        <s:v/>
      </s:c>
      <s:c r="Y830" s="77" t="str">
        <s:f>IF(B830="","",IF(ISBLANK(X830),"Недостаточно данных",IF(X830&gt;='04_Настройки'!$B$24,"Высокий",IF(X830&gt;='04_Настройки'!$B$25,"Средний","Низкий"))))</s:f>
        <s:v/>
      </s:c>
      <s:c r="Z830" s="80">
        <s:f t="shared" si="8"/>
        <s:v>820</s:v>
      </s:c>
      <s:c r="AA830" s="93" t="str">
        <s:f>IF(B830="","",IF(S830&gt;1,"Проверить и объединить дубли",IF(W830&lt;'04_Настройки'!$B$26,"Дополнить исходные данные",IF(AND(M830&lt;&gt;"",M830&lt;=2),"Проверить соответствие запросу и бизнесу",IF(AND(G830&lt;&gt;"",G830&lt;=IF(J830="",'04_Настройки'!$B$14,J830)),"Удерживать позицию и обновлять контент",IF(Y830="Высокий",IF(O830="","Создать или назначить посадочную страницу","Оптимизировать страницу и усилить содержание"),IF(Y830="Средний","Включить в контент-план","Наблюдать или отложить")))))))</s:f>
        <s:v/>
      </s:c>
    </s:row>
    <s:row r="831" ht="22.5" customHeight="1">
      <s:c r="A831" s="70" t="str">
        <s:f t="shared" si="1"/>
        <s:v/>
      </s:c>
      <s:c r="B831" s="71"/>
      <s:c r="C831" s="71"/>
      <s:c r="D831" s="71"/>
      <s:c r="E831" s="95"/>
      <s:c r="F831" s="77" t="str">
        <s:f>IF(ISBLANK(E831),"",IF(E831&gt;='04_Настройки'!$B$11,"ВЧ",IF(E831&gt;='04_Настройки'!$B$12,"СЧ","НЧ")))</s:f>
      </s:c>
      <s:c r="G831" s="78"/>
      <s:c r="H831" s="78"/>
      <s:c r="I831" s="80" t="str">
        <s:f t="shared" si="2"/>
        <s:v/>
      </s:c>
      <s:c r="J831" s="78"/>
      <s:c r="K831" s="81"/>
      <s:c r="L831" s="78"/>
      <s:c r="M831" s="78"/>
      <s:c r="N831" s="78"/>
      <s:c r="O831" s="83"/>
      <s:c r="P831" s="84"/>
      <s:c r="Q831" s="84"/>
      <s:c r="R831" s="77" t="str">
        <s:f t="shared" si="3"/>
        <s:v/>
      </s:c>
      <s:c r="S831" s="85" t="str">
        <s:f t="shared" si="4"/>
        <s:v/>
      </s:c>
      <s:c r="T831" s="85" t="str">
        <s:f t="shared" si="5"/>
        <s:v/>
      </s:c>
      <s:c r="U831" s="85" t="str">
        <s:f>IF(OR(B831="",G831=""),"",ROUND(MAX(0,MIN(100,(G831-IF(J831="",'04_Настройки'!$B$14,J831))/(100-IF(J831="",'04_Настройки'!$B$14,J831))*100)),1))</s:f>
        <s:v/>
      </s:c>
      <s:c r="V831" s="85" t="str">
        <s:f t="shared" si="6"/>
        <s:v/>
      </s:c>
      <s:c r="W831" s="88" t="str">
        <s:f t="shared" si="7"/>
        <s:v/>
      </s:c>
      <s:c r="X831" s="85" t="str">
        <s:f>IF(B831="","",IF(W831&lt;'04_Настройки'!$B$26,"",ROUND((IF(ISBLANK(T831),0,T831*'04_Настройки'!$B$16)+IF(ISBLANK(U831),0,U831*'04_Настройки'!$B$17)+IF(ISBLANK(V831),0,V831*'04_Настройки'!$B$18)+IF(ISBLANK(M831),0,M831/5*100*'04_Настройки'!$B$19)+IF(ISBLANK(N831),0,N831/5*100*'04_Настройки'!$B$20))/(IF(ISBLANK(T831),0,'04_Настройки'!$B$16)+IF(ISBLANK(U831),0,'04_Настройки'!$B$17)+IF(ISBLANK(V831),0,'04_Настройки'!$B$18)+IF(ISBLANK(M831),0,'04_Настройки'!$B$19)+IF(ISBLANK(N831),0,'04_Настройки'!$B$20)),1)))</s:f>
        <s:v/>
      </s:c>
      <s:c r="Y831" s="77" t="str">
        <s:f>IF(B831="","",IF(ISBLANK(X831),"Недостаточно данных",IF(X831&gt;='04_Настройки'!$B$24,"Высокий",IF(X831&gt;='04_Настройки'!$B$25,"Средний","Низкий"))))</s:f>
        <s:v/>
      </s:c>
      <s:c r="Z831" s="80">
        <s:f t="shared" si="8"/>
        <s:v>821</s:v>
      </s:c>
      <s:c r="AA831" s="93" t="str">
        <s:f>IF(B831="","",IF(S831&gt;1,"Проверить и объединить дубли",IF(W831&lt;'04_Настройки'!$B$26,"Дополнить исходные данные",IF(AND(M831&lt;&gt;"",M831&lt;=2),"Проверить соответствие запросу и бизнесу",IF(AND(G831&lt;&gt;"",G831&lt;=IF(J831="",'04_Настройки'!$B$14,J831)),"Удерживать позицию и обновлять контент",IF(Y831="Высокий",IF(O831="","Создать или назначить посадочную страницу","Оптимизировать страницу и усилить содержание"),IF(Y831="Средний","Включить в контент-план","Наблюдать или отложить")))))))</s:f>
        <s:v/>
      </s:c>
    </s:row>
    <s:row r="832" ht="22.5" customHeight="1">
      <s:c r="A832" s="70" t="str">
        <s:f t="shared" si="1"/>
        <s:v/>
      </s:c>
      <s:c r="B832" s="71"/>
      <s:c r="C832" s="71"/>
      <s:c r="D832" s="71"/>
      <s:c r="E832" s="95"/>
      <s:c r="F832" s="77" t="str">
        <s:f>IF(ISBLANK(E832),"",IF(E832&gt;='04_Настройки'!$B$11,"ВЧ",IF(E832&gt;='04_Настройки'!$B$12,"СЧ","НЧ")))</s:f>
      </s:c>
      <s:c r="G832" s="78"/>
      <s:c r="H832" s="78"/>
      <s:c r="I832" s="80" t="str">
        <s:f t="shared" si="2"/>
        <s:v/>
      </s:c>
      <s:c r="J832" s="78"/>
      <s:c r="K832" s="81"/>
      <s:c r="L832" s="78"/>
      <s:c r="M832" s="78"/>
      <s:c r="N832" s="78"/>
      <s:c r="O832" s="83"/>
      <s:c r="P832" s="84"/>
      <s:c r="Q832" s="84"/>
      <s:c r="R832" s="77" t="str">
        <s:f t="shared" si="3"/>
        <s:v/>
      </s:c>
      <s:c r="S832" s="85" t="str">
        <s:f t="shared" si="4"/>
        <s:v/>
      </s:c>
      <s:c r="T832" s="85" t="str">
        <s:f t="shared" si="5"/>
        <s:v/>
      </s:c>
      <s:c r="U832" s="85" t="str">
        <s:f>IF(OR(B832="",G832=""),"",ROUND(MAX(0,MIN(100,(G832-IF(J832="",'04_Настройки'!$B$14,J832))/(100-IF(J832="",'04_Настройки'!$B$14,J832))*100)),1))</s:f>
        <s:v/>
      </s:c>
      <s:c r="V832" s="85" t="str">
        <s:f t="shared" si="6"/>
        <s:v/>
      </s:c>
      <s:c r="W832" s="88" t="str">
        <s:f t="shared" si="7"/>
        <s:v/>
      </s:c>
      <s:c r="X832" s="85" t="str">
        <s:f>IF(B832="","",IF(W832&lt;'04_Настройки'!$B$26,"",ROUND((IF(ISBLANK(T832),0,T832*'04_Настройки'!$B$16)+IF(ISBLANK(U832),0,U832*'04_Настройки'!$B$17)+IF(ISBLANK(V832),0,V832*'04_Настройки'!$B$18)+IF(ISBLANK(M832),0,M832/5*100*'04_Настройки'!$B$19)+IF(ISBLANK(N832),0,N832/5*100*'04_Настройки'!$B$20))/(IF(ISBLANK(T832),0,'04_Настройки'!$B$16)+IF(ISBLANK(U832),0,'04_Настройки'!$B$17)+IF(ISBLANK(V832),0,'04_Настройки'!$B$18)+IF(ISBLANK(M832),0,'04_Настройки'!$B$19)+IF(ISBLANK(N832),0,'04_Настройки'!$B$20)),1)))</s:f>
        <s:v/>
      </s:c>
      <s:c r="Y832" s="77" t="str">
        <s:f>IF(B832="","",IF(ISBLANK(X832),"Недостаточно данных",IF(X832&gt;='04_Настройки'!$B$24,"Высокий",IF(X832&gt;='04_Настройки'!$B$25,"Средний","Низкий"))))</s:f>
        <s:v/>
      </s:c>
      <s:c r="Z832" s="80">
        <s:f t="shared" si="8"/>
        <s:v>822</s:v>
      </s:c>
      <s:c r="AA832" s="93" t="str">
        <s:f>IF(B832="","",IF(S832&gt;1,"Проверить и объединить дубли",IF(W832&lt;'04_Настройки'!$B$26,"Дополнить исходные данные",IF(AND(M832&lt;&gt;"",M832&lt;=2),"Проверить соответствие запросу и бизнесу",IF(AND(G832&lt;&gt;"",G832&lt;=IF(J832="",'04_Настройки'!$B$14,J832)),"Удерживать позицию и обновлять контент",IF(Y832="Высокий",IF(O832="","Создать или назначить посадочную страницу","Оптимизировать страницу и усилить содержание"),IF(Y832="Средний","Включить в контент-план","Наблюдать или отложить")))))))</s:f>
        <s:v/>
      </s:c>
    </s:row>
    <s:row r="833" ht="22.5" customHeight="1">
      <s:c r="A833" s="70" t="str">
        <s:f t="shared" si="1"/>
        <s:v/>
      </s:c>
      <s:c r="B833" s="71"/>
      <s:c r="C833" s="71"/>
      <s:c r="D833" s="71"/>
      <s:c r="E833" s="95"/>
      <s:c r="F833" s="77" t="str">
        <s:f>IF(ISBLANK(E833),"",IF(E833&gt;='04_Настройки'!$B$11,"ВЧ",IF(E833&gt;='04_Настройки'!$B$12,"СЧ","НЧ")))</s:f>
      </s:c>
      <s:c r="G833" s="78"/>
      <s:c r="H833" s="78"/>
      <s:c r="I833" s="80" t="str">
        <s:f t="shared" si="2"/>
        <s:v/>
      </s:c>
      <s:c r="J833" s="78"/>
      <s:c r="K833" s="81"/>
      <s:c r="L833" s="78"/>
      <s:c r="M833" s="78"/>
      <s:c r="N833" s="78"/>
      <s:c r="O833" s="83"/>
      <s:c r="P833" s="84"/>
      <s:c r="Q833" s="84"/>
      <s:c r="R833" s="77" t="str">
        <s:f t="shared" si="3"/>
        <s:v/>
      </s:c>
      <s:c r="S833" s="85" t="str">
        <s:f t="shared" si="4"/>
        <s:v/>
      </s:c>
      <s:c r="T833" s="85" t="str">
        <s:f t="shared" si="5"/>
        <s:v/>
      </s:c>
      <s:c r="U833" s="85" t="str">
        <s:f>IF(OR(B833="",G833=""),"",ROUND(MAX(0,MIN(100,(G833-IF(J833="",'04_Настройки'!$B$14,J833))/(100-IF(J833="",'04_Настройки'!$B$14,J833))*100)),1))</s:f>
        <s:v/>
      </s:c>
      <s:c r="V833" s="85" t="str">
        <s:f t="shared" si="6"/>
        <s:v/>
      </s:c>
      <s:c r="W833" s="88" t="str">
        <s:f t="shared" si="7"/>
        <s:v/>
      </s:c>
      <s:c r="X833" s="85" t="str">
        <s:f>IF(B833="","",IF(W833&lt;'04_Настройки'!$B$26,"",ROUND((IF(ISBLANK(T833),0,T833*'04_Настройки'!$B$16)+IF(ISBLANK(U833),0,U833*'04_Настройки'!$B$17)+IF(ISBLANK(V833),0,V833*'04_Настройки'!$B$18)+IF(ISBLANK(M833),0,M833/5*100*'04_Настройки'!$B$19)+IF(ISBLANK(N833),0,N833/5*100*'04_Настройки'!$B$20))/(IF(ISBLANK(T833),0,'04_Настройки'!$B$16)+IF(ISBLANK(U833),0,'04_Настройки'!$B$17)+IF(ISBLANK(V833),0,'04_Настройки'!$B$18)+IF(ISBLANK(M833),0,'04_Настройки'!$B$19)+IF(ISBLANK(N833),0,'04_Настройки'!$B$20)),1)))</s:f>
        <s:v/>
      </s:c>
      <s:c r="Y833" s="77" t="str">
        <s:f>IF(B833="","",IF(ISBLANK(X833),"Недостаточно данных",IF(X833&gt;='04_Настройки'!$B$24,"Высокий",IF(X833&gt;='04_Настройки'!$B$25,"Средний","Низкий"))))</s:f>
        <s:v/>
      </s:c>
      <s:c r="Z833" s="80">
        <s:f t="shared" si="8"/>
        <s:v>823</s:v>
      </s:c>
      <s:c r="AA833" s="93" t="str">
        <s:f>IF(B833="","",IF(S833&gt;1,"Проверить и объединить дубли",IF(W833&lt;'04_Настройки'!$B$26,"Дополнить исходные данные",IF(AND(M833&lt;&gt;"",M833&lt;=2),"Проверить соответствие запросу и бизнесу",IF(AND(G833&lt;&gt;"",G833&lt;=IF(J833="",'04_Настройки'!$B$14,J833)),"Удерживать позицию и обновлять контент",IF(Y833="Высокий",IF(O833="","Создать или назначить посадочную страницу","Оптимизировать страницу и усилить содержание"),IF(Y833="Средний","Включить в контент-план","Наблюдать или отложить")))))))</s:f>
        <s:v/>
      </s:c>
    </s:row>
    <s:row r="834" ht="22.5" customHeight="1">
      <s:c r="A834" s="70" t="str">
        <s:f t="shared" si="1"/>
        <s:v/>
      </s:c>
      <s:c r="B834" s="71"/>
      <s:c r="C834" s="71"/>
      <s:c r="D834" s="71"/>
      <s:c r="E834" s="95"/>
      <s:c r="F834" s="77" t="str">
        <s:f>IF(ISBLANK(E834),"",IF(E834&gt;='04_Настройки'!$B$11,"ВЧ",IF(E834&gt;='04_Настройки'!$B$12,"СЧ","НЧ")))</s:f>
      </s:c>
      <s:c r="G834" s="78"/>
      <s:c r="H834" s="78"/>
      <s:c r="I834" s="80" t="str">
        <s:f t="shared" si="2"/>
        <s:v/>
      </s:c>
      <s:c r="J834" s="78"/>
      <s:c r="K834" s="81"/>
      <s:c r="L834" s="78"/>
      <s:c r="M834" s="78"/>
      <s:c r="N834" s="78"/>
      <s:c r="O834" s="83"/>
      <s:c r="P834" s="84"/>
      <s:c r="Q834" s="84"/>
      <s:c r="R834" s="77" t="str">
        <s:f t="shared" si="3"/>
        <s:v/>
      </s:c>
      <s:c r="S834" s="85" t="str">
        <s:f t="shared" si="4"/>
        <s:v/>
      </s:c>
      <s:c r="T834" s="85" t="str">
        <s:f t="shared" si="5"/>
        <s:v/>
      </s:c>
      <s:c r="U834" s="85" t="str">
        <s:f>IF(OR(B834="",G834=""),"",ROUND(MAX(0,MIN(100,(G834-IF(J834="",'04_Настройки'!$B$14,J834))/(100-IF(J834="",'04_Настройки'!$B$14,J834))*100)),1))</s:f>
        <s:v/>
      </s:c>
      <s:c r="V834" s="85" t="str">
        <s:f t="shared" si="6"/>
        <s:v/>
      </s:c>
      <s:c r="W834" s="88" t="str">
        <s:f t="shared" si="7"/>
        <s:v/>
      </s:c>
      <s:c r="X834" s="85" t="str">
        <s:f>IF(B834="","",IF(W834&lt;'04_Настройки'!$B$26,"",ROUND((IF(ISBLANK(T834),0,T834*'04_Настройки'!$B$16)+IF(ISBLANK(U834),0,U834*'04_Настройки'!$B$17)+IF(ISBLANK(V834),0,V834*'04_Настройки'!$B$18)+IF(ISBLANK(M834),0,M834/5*100*'04_Настройки'!$B$19)+IF(ISBLANK(N834),0,N834/5*100*'04_Настройки'!$B$20))/(IF(ISBLANK(T834),0,'04_Настройки'!$B$16)+IF(ISBLANK(U834),0,'04_Настройки'!$B$17)+IF(ISBLANK(V834),0,'04_Настройки'!$B$18)+IF(ISBLANK(M834),0,'04_Настройки'!$B$19)+IF(ISBLANK(N834),0,'04_Настройки'!$B$20)),1)))</s:f>
        <s:v/>
      </s:c>
      <s:c r="Y834" s="77" t="str">
        <s:f>IF(B834="","",IF(ISBLANK(X834),"Недостаточно данных",IF(X834&gt;='04_Настройки'!$B$24,"Высокий",IF(X834&gt;='04_Настройки'!$B$25,"Средний","Низкий"))))</s:f>
        <s:v/>
      </s:c>
      <s:c r="Z834" s="80">
        <s:f t="shared" si="8"/>
        <s:v>824</s:v>
      </s:c>
      <s:c r="AA834" s="93" t="str">
        <s:f>IF(B834="","",IF(S834&gt;1,"Проверить и объединить дубли",IF(W834&lt;'04_Настройки'!$B$26,"Дополнить исходные данные",IF(AND(M834&lt;&gt;"",M834&lt;=2),"Проверить соответствие запросу и бизнесу",IF(AND(G834&lt;&gt;"",G834&lt;=IF(J834="",'04_Настройки'!$B$14,J834)),"Удерживать позицию и обновлять контент",IF(Y834="Высокий",IF(O834="","Создать или назначить посадочную страницу","Оптимизировать страницу и усилить содержание"),IF(Y834="Средний","Включить в контент-план","Наблюдать или отложить")))))))</s:f>
        <s:v/>
      </s:c>
    </s:row>
    <s:row r="835" ht="22.5" customHeight="1">
      <s:c r="A835" s="70" t="str">
        <s:f t="shared" si="1"/>
        <s:v/>
      </s:c>
      <s:c r="B835" s="71"/>
      <s:c r="C835" s="71"/>
      <s:c r="D835" s="71"/>
      <s:c r="E835" s="95"/>
      <s:c r="F835" s="77" t="str">
        <s:f>IF(ISBLANK(E835),"",IF(E835&gt;='04_Настройки'!$B$11,"ВЧ",IF(E835&gt;='04_Настройки'!$B$12,"СЧ","НЧ")))</s:f>
      </s:c>
      <s:c r="G835" s="78"/>
      <s:c r="H835" s="78"/>
      <s:c r="I835" s="80" t="str">
        <s:f t="shared" si="2"/>
        <s:v/>
      </s:c>
      <s:c r="J835" s="78"/>
      <s:c r="K835" s="81"/>
      <s:c r="L835" s="78"/>
      <s:c r="M835" s="78"/>
      <s:c r="N835" s="78"/>
      <s:c r="O835" s="83"/>
      <s:c r="P835" s="84"/>
      <s:c r="Q835" s="84"/>
      <s:c r="R835" s="77" t="str">
        <s:f t="shared" si="3"/>
        <s:v/>
      </s:c>
      <s:c r="S835" s="85" t="str">
        <s:f t="shared" si="4"/>
        <s:v/>
      </s:c>
      <s:c r="T835" s="85" t="str">
        <s:f t="shared" si="5"/>
        <s:v/>
      </s:c>
      <s:c r="U835" s="85" t="str">
        <s:f>IF(OR(B835="",G835=""),"",ROUND(MAX(0,MIN(100,(G835-IF(J835="",'04_Настройки'!$B$14,J835))/(100-IF(J835="",'04_Настройки'!$B$14,J835))*100)),1))</s:f>
        <s:v/>
      </s:c>
      <s:c r="V835" s="85" t="str">
        <s:f t="shared" si="6"/>
        <s:v/>
      </s:c>
      <s:c r="W835" s="88" t="str">
        <s:f t="shared" si="7"/>
        <s:v/>
      </s:c>
      <s:c r="X835" s="85" t="str">
        <s:f>IF(B835="","",IF(W835&lt;'04_Настройки'!$B$26,"",ROUND((IF(ISBLANK(T835),0,T835*'04_Настройки'!$B$16)+IF(ISBLANK(U835),0,U835*'04_Настройки'!$B$17)+IF(ISBLANK(V835),0,V835*'04_Настройки'!$B$18)+IF(ISBLANK(M835),0,M835/5*100*'04_Настройки'!$B$19)+IF(ISBLANK(N835),0,N835/5*100*'04_Настройки'!$B$20))/(IF(ISBLANK(T835),0,'04_Настройки'!$B$16)+IF(ISBLANK(U835),0,'04_Настройки'!$B$17)+IF(ISBLANK(V835),0,'04_Настройки'!$B$18)+IF(ISBLANK(M835),0,'04_Настройки'!$B$19)+IF(ISBLANK(N835),0,'04_Настройки'!$B$20)),1)))</s:f>
        <s:v/>
      </s:c>
      <s:c r="Y835" s="77" t="str">
        <s:f>IF(B835="","",IF(ISBLANK(X835),"Недостаточно данных",IF(X835&gt;='04_Настройки'!$B$24,"Высокий",IF(X835&gt;='04_Настройки'!$B$25,"Средний","Низкий"))))</s:f>
        <s:v/>
      </s:c>
      <s:c r="Z835" s="80">
        <s:f t="shared" si="8"/>
        <s:v>825</s:v>
      </s:c>
      <s:c r="AA835" s="93" t="str">
        <s:f>IF(B835="","",IF(S835&gt;1,"Проверить и объединить дубли",IF(W835&lt;'04_Настройки'!$B$26,"Дополнить исходные данные",IF(AND(M835&lt;&gt;"",M835&lt;=2),"Проверить соответствие запросу и бизнесу",IF(AND(G835&lt;&gt;"",G835&lt;=IF(J835="",'04_Настройки'!$B$14,J835)),"Удерживать позицию и обновлять контент",IF(Y835="Высокий",IF(O835="","Создать или назначить посадочную страницу","Оптимизировать страницу и усилить содержание"),IF(Y835="Средний","Включить в контент-план","Наблюдать или отложить")))))))</s:f>
        <s:v/>
      </s:c>
    </s:row>
    <s:row r="836" ht="22.5" customHeight="1">
      <s:c r="A836" s="70" t="str">
        <s:f t="shared" si="1"/>
        <s:v/>
      </s:c>
      <s:c r="B836" s="71"/>
      <s:c r="C836" s="71"/>
      <s:c r="D836" s="71"/>
      <s:c r="E836" s="95"/>
      <s:c r="F836" s="77" t="str">
        <s:f>IF(ISBLANK(E836),"",IF(E836&gt;='04_Настройки'!$B$11,"ВЧ",IF(E836&gt;='04_Настройки'!$B$12,"СЧ","НЧ")))</s:f>
      </s:c>
      <s:c r="G836" s="78"/>
      <s:c r="H836" s="78"/>
      <s:c r="I836" s="80" t="str">
        <s:f t="shared" si="2"/>
        <s:v/>
      </s:c>
      <s:c r="J836" s="78"/>
      <s:c r="K836" s="81"/>
      <s:c r="L836" s="78"/>
      <s:c r="M836" s="78"/>
      <s:c r="N836" s="78"/>
      <s:c r="O836" s="83"/>
      <s:c r="P836" s="84"/>
      <s:c r="Q836" s="84"/>
      <s:c r="R836" s="77" t="str">
        <s:f t="shared" si="3"/>
        <s:v/>
      </s:c>
      <s:c r="S836" s="85" t="str">
        <s:f t="shared" si="4"/>
        <s:v/>
      </s:c>
      <s:c r="T836" s="85" t="str">
        <s:f t="shared" si="5"/>
        <s:v/>
      </s:c>
      <s:c r="U836" s="85" t="str">
        <s:f>IF(OR(B836="",G836=""),"",ROUND(MAX(0,MIN(100,(G836-IF(J836="",'04_Настройки'!$B$14,J836))/(100-IF(J836="",'04_Настройки'!$B$14,J836))*100)),1))</s:f>
        <s:v/>
      </s:c>
      <s:c r="V836" s="85" t="str">
        <s:f t="shared" si="6"/>
        <s:v/>
      </s:c>
      <s:c r="W836" s="88" t="str">
        <s:f t="shared" si="7"/>
        <s:v/>
      </s:c>
      <s:c r="X836" s="85" t="str">
        <s:f>IF(B836="","",IF(W836&lt;'04_Настройки'!$B$26,"",ROUND((IF(ISBLANK(T836),0,T836*'04_Настройки'!$B$16)+IF(ISBLANK(U836),0,U836*'04_Настройки'!$B$17)+IF(ISBLANK(V836),0,V836*'04_Настройки'!$B$18)+IF(ISBLANK(M836),0,M836/5*100*'04_Настройки'!$B$19)+IF(ISBLANK(N836),0,N836/5*100*'04_Настройки'!$B$20))/(IF(ISBLANK(T836),0,'04_Настройки'!$B$16)+IF(ISBLANK(U836),0,'04_Настройки'!$B$17)+IF(ISBLANK(V836),0,'04_Настройки'!$B$18)+IF(ISBLANK(M836),0,'04_Настройки'!$B$19)+IF(ISBLANK(N836),0,'04_Настройки'!$B$20)),1)))</s:f>
        <s:v/>
      </s:c>
      <s:c r="Y836" s="77" t="str">
        <s:f>IF(B836="","",IF(ISBLANK(X836),"Недостаточно данных",IF(X836&gt;='04_Настройки'!$B$24,"Высокий",IF(X836&gt;='04_Настройки'!$B$25,"Средний","Низкий"))))</s:f>
        <s:v/>
      </s:c>
      <s:c r="Z836" s="80">
        <s:f t="shared" si="8"/>
        <s:v>826</s:v>
      </s:c>
      <s:c r="AA836" s="93" t="str">
        <s:f>IF(B836="","",IF(S836&gt;1,"Проверить и объединить дубли",IF(W836&lt;'04_Настройки'!$B$26,"Дополнить исходные данные",IF(AND(M836&lt;&gt;"",M836&lt;=2),"Проверить соответствие запросу и бизнесу",IF(AND(G836&lt;&gt;"",G836&lt;=IF(J836="",'04_Настройки'!$B$14,J836)),"Удерживать позицию и обновлять контент",IF(Y836="Высокий",IF(O836="","Создать или назначить посадочную страницу","Оптимизировать страницу и усилить содержание"),IF(Y836="Средний","Включить в контент-план","Наблюдать или отложить")))))))</s:f>
        <s:v/>
      </s:c>
    </s:row>
    <s:row r="837" ht="22.5" customHeight="1">
      <s:c r="A837" s="70" t="str">
        <s:f t="shared" si="1"/>
        <s:v/>
      </s:c>
      <s:c r="B837" s="71"/>
      <s:c r="C837" s="71"/>
      <s:c r="D837" s="71"/>
      <s:c r="E837" s="95"/>
      <s:c r="F837" s="77" t="str">
        <s:f>IF(ISBLANK(E837),"",IF(E837&gt;='04_Настройки'!$B$11,"ВЧ",IF(E837&gt;='04_Настройки'!$B$12,"СЧ","НЧ")))</s:f>
      </s:c>
      <s:c r="G837" s="78"/>
      <s:c r="H837" s="78"/>
      <s:c r="I837" s="80" t="str">
        <s:f t="shared" si="2"/>
        <s:v/>
      </s:c>
      <s:c r="J837" s="78"/>
      <s:c r="K837" s="81"/>
      <s:c r="L837" s="78"/>
      <s:c r="M837" s="78"/>
      <s:c r="N837" s="78"/>
      <s:c r="O837" s="83"/>
      <s:c r="P837" s="84"/>
      <s:c r="Q837" s="84"/>
      <s:c r="R837" s="77" t="str">
        <s:f t="shared" si="3"/>
        <s:v/>
      </s:c>
      <s:c r="S837" s="85" t="str">
        <s:f t="shared" si="4"/>
        <s:v/>
      </s:c>
      <s:c r="T837" s="85" t="str">
        <s:f t="shared" si="5"/>
        <s:v/>
      </s:c>
      <s:c r="U837" s="85" t="str">
        <s:f>IF(OR(B837="",G837=""),"",ROUND(MAX(0,MIN(100,(G837-IF(J837="",'04_Настройки'!$B$14,J837))/(100-IF(J837="",'04_Настройки'!$B$14,J837))*100)),1))</s:f>
        <s:v/>
      </s:c>
      <s:c r="V837" s="85" t="str">
        <s:f t="shared" si="6"/>
        <s:v/>
      </s:c>
      <s:c r="W837" s="88" t="str">
        <s:f t="shared" si="7"/>
        <s:v/>
      </s:c>
      <s:c r="X837" s="85" t="str">
        <s:f>IF(B837="","",IF(W837&lt;'04_Настройки'!$B$26,"",ROUND((IF(ISBLANK(T837),0,T837*'04_Настройки'!$B$16)+IF(ISBLANK(U837),0,U837*'04_Настройки'!$B$17)+IF(ISBLANK(V837),0,V837*'04_Настройки'!$B$18)+IF(ISBLANK(M837),0,M837/5*100*'04_Настройки'!$B$19)+IF(ISBLANK(N837),0,N837/5*100*'04_Настройки'!$B$20))/(IF(ISBLANK(T837),0,'04_Настройки'!$B$16)+IF(ISBLANK(U837),0,'04_Настройки'!$B$17)+IF(ISBLANK(V837),0,'04_Настройки'!$B$18)+IF(ISBLANK(M837),0,'04_Настройки'!$B$19)+IF(ISBLANK(N837),0,'04_Настройки'!$B$20)),1)))</s:f>
        <s:v/>
      </s:c>
      <s:c r="Y837" s="77" t="str">
        <s:f>IF(B837="","",IF(ISBLANK(X837),"Недостаточно данных",IF(X837&gt;='04_Настройки'!$B$24,"Высокий",IF(X837&gt;='04_Настройки'!$B$25,"Средний","Низкий"))))</s:f>
        <s:v/>
      </s:c>
      <s:c r="Z837" s="80">
        <s:f t="shared" si="8"/>
        <s:v>827</s:v>
      </s:c>
      <s:c r="AA837" s="93" t="str">
        <s:f>IF(B837="","",IF(S837&gt;1,"Проверить и объединить дубли",IF(W837&lt;'04_Настройки'!$B$26,"Дополнить исходные данные",IF(AND(M837&lt;&gt;"",M837&lt;=2),"Проверить соответствие запросу и бизнесу",IF(AND(G837&lt;&gt;"",G837&lt;=IF(J837="",'04_Настройки'!$B$14,J837)),"Удерживать позицию и обновлять контент",IF(Y837="Высокий",IF(O837="","Создать или назначить посадочную страницу","Оптимизировать страницу и усилить содержание"),IF(Y837="Средний","Включить в контент-план","Наблюдать или отложить")))))))</s:f>
        <s:v/>
      </s:c>
    </s:row>
    <s:row r="838" ht="22.5" customHeight="1">
      <s:c r="A838" s="70" t="str">
        <s:f t="shared" si="1"/>
        <s:v/>
      </s:c>
      <s:c r="B838" s="71"/>
      <s:c r="C838" s="71"/>
      <s:c r="D838" s="71"/>
      <s:c r="E838" s="95"/>
      <s:c r="F838" s="77" t="str">
        <s:f>IF(ISBLANK(E838),"",IF(E838&gt;='04_Настройки'!$B$11,"ВЧ",IF(E838&gt;='04_Настройки'!$B$12,"СЧ","НЧ")))</s:f>
      </s:c>
      <s:c r="G838" s="78"/>
      <s:c r="H838" s="78"/>
      <s:c r="I838" s="80" t="str">
        <s:f t="shared" si="2"/>
        <s:v/>
      </s:c>
      <s:c r="J838" s="78"/>
      <s:c r="K838" s="81"/>
      <s:c r="L838" s="78"/>
      <s:c r="M838" s="78"/>
      <s:c r="N838" s="78"/>
      <s:c r="O838" s="83"/>
      <s:c r="P838" s="84"/>
      <s:c r="Q838" s="84"/>
      <s:c r="R838" s="77" t="str">
        <s:f t="shared" si="3"/>
        <s:v/>
      </s:c>
      <s:c r="S838" s="85" t="str">
        <s:f t="shared" si="4"/>
        <s:v/>
      </s:c>
      <s:c r="T838" s="85" t="str">
        <s:f t="shared" si="5"/>
        <s:v/>
      </s:c>
      <s:c r="U838" s="85" t="str">
        <s:f>IF(OR(B838="",G838=""),"",ROUND(MAX(0,MIN(100,(G838-IF(J838="",'04_Настройки'!$B$14,J838))/(100-IF(J838="",'04_Настройки'!$B$14,J838))*100)),1))</s:f>
        <s:v/>
      </s:c>
      <s:c r="V838" s="85" t="str">
        <s:f t="shared" si="6"/>
        <s:v/>
      </s:c>
      <s:c r="W838" s="88" t="str">
        <s:f t="shared" si="7"/>
        <s:v/>
      </s:c>
      <s:c r="X838" s="85" t="str">
        <s:f>IF(B838="","",IF(W838&lt;'04_Настройки'!$B$26,"",ROUND((IF(ISBLANK(T838),0,T838*'04_Настройки'!$B$16)+IF(ISBLANK(U838),0,U838*'04_Настройки'!$B$17)+IF(ISBLANK(V838),0,V838*'04_Настройки'!$B$18)+IF(ISBLANK(M838),0,M838/5*100*'04_Настройки'!$B$19)+IF(ISBLANK(N838),0,N838/5*100*'04_Настройки'!$B$20))/(IF(ISBLANK(T838),0,'04_Настройки'!$B$16)+IF(ISBLANK(U838),0,'04_Настройки'!$B$17)+IF(ISBLANK(V838),0,'04_Настройки'!$B$18)+IF(ISBLANK(M838),0,'04_Настройки'!$B$19)+IF(ISBLANK(N838),0,'04_Настройки'!$B$20)),1)))</s:f>
        <s:v/>
      </s:c>
      <s:c r="Y838" s="77" t="str">
        <s:f>IF(B838="","",IF(ISBLANK(X838),"Недостаточно данных",IF(X838&gt;='04_Настройки'!$B$24,"Высокий",IF(X838&gt;='04_Настройки'!$B$25,"Средний","Низкий"))))</s:f>
        <s:v/>
      </s:c>
      <s:c r="Z838" s="80">
        <s:f t="shared" si="8"/>
        <s:v>828</s:v>
      </s:c>
      <s:c r="AA838" s="93" t="str">
        <s:f>IF(B838="","",IF(S838&gt;1,"Проверить и объединить дубли",IF(W838&lt;'04_Настройки'!$B$26,"Дополнить исходные данные",IF(AND(M838&lt;&gt;"",M838&lt;=2),"Проверить соответствие запросу и бизнесу",IF(AND(G838&lt;&gt;"",G838&lt;=IF(J838="",'04_Настройки'!$B$14,J838)),"Удерживать позицию и обновлять контент",IF(Y838="Высокий",IF(O838="","Создать или назначить посадочную страницу","Оптимизировать страницу и усилить содержание"),IF(Y838="Средний","Включить в контент-план","Наблюдать или отложить")))))))</s:f>
        <s:v/>
      </s:c>
    </s:row>
    <s:row r="839" ht="22.5" customHeight="1">
      <s:c r="A839" s="70" t="str">
        <s:f t="shared" si="1"/>
        <s:v/>
      </s:c>
      <s:c r="B839" s="71"/>
      <s:c r="C839" s="71"/>
      <s:c r="D839" s="71"/>
      <s:c r="E839" s="95"/>
      <s:c r="F839" s="77" t="str">
        <s:f>IF(ISBLANK(E839),"",IF(E839&gt;='04_Настройки'!$B$11,"ВЧ",IF(E839&gt;='04_Настройки'!$B$12,"СЧ","НЧ")))</s:f>
      </s:c>
      <s:c r="G839" s="78"/>
      <s:c r="H839" s="78"/>
      <s:c r="I839" s="80" t="str">
        <s:f t="shared" si="2"/>
        <s:v/>
      </s:c>
      <s:c r="J839" s="78"/>
      <s:c r="K839" s="81"/>
      <s:c r="L839" s="78"/>
      <s:c r="M839" s="78"/>
      <s:c r="N839" s="78"/>
      <s:c r="O839" s="83"/>
      <s:c r="P839" s="84"/>
      <s:c r="Q839" s="84"/>
      <s:c r="R839" s="77" t="str">
        <s:f t="shared" si="3"/>
        <s:v/>
      </s:c>
      <s:c r="S839" s="85" t="str">
        <s:f t="shared" si="4"/>
        <s:v/>
      </s:c>
      <s:c r="T839" s="85" t="str">
        <s:f t="shared" si="5"/>
        <s:v/>
      </s:c>
      <s:c r="U839" s="85" t="str">
        <s:f>IF(OR(B839="",G839=""),"",ROUND(MAX(0,MIN(100,(G839-IF(J839="",'04_Настройки'!$B$14,J839))/(100-IF(J839="",'04_Настройки'!$B$14,J839))*100)),1))</s:f>
        <s:v/>
      </s:c>
      <s:c r="V839" s="85" t="str">
        <s:f t="shared" si="6"/>
        <s:v/>
      </s:c>
      <s:c r="W839" s="88" t="str">
        <s:f t="shared" si="7"/>
        <s:v/>
      </s:c>
      <s:c r="X839" s="85" t="str">
        <s:f>IF(B839="","",IF(W839&lt;'04_Настройки'!$B$26,"",ROUND((IF(ISBLANK(T839),0,T839*'04_Настройки'!$B$16)+IF(ISBLANK(U839),0,U839*'04_Настройки'!$B$17)+IF(ISBLANK(V839),0,V839*'04_Настройки'!$B$18)+IF(ISBLANK(M839),0,M839/5*100*'04_Настройки'!$B$19)+IF(ISBLANK(N839),0,N839/5*100*'04_Настройки'!$B$20))/(IF(ISBLANK(T839),0,'04_Настройки'!$B$16)+IF(ISBLANK(U839),0,'04_Настройки'!$B$17)+IF(ISBLANK(V839),0,'04_Настройки'!$B$18)+IF(ISBLANK(M839),0,'04_Настройки'!$B$19)+IF(ISBLANK(N839),0,'04_Настройки'!$B$20)),1)))</s:f>
        <s:v/>
      </s:c>
      <s:c r="Y839" s="77" t="str">
        <s:f>IF(B839="","",IF(ISBLANK(X839),"Недостаточно данных",IF(X839&gt;='04_Настройки'!$B$24,"Высокий",IF(X839&gt;='04_Настройки'!$B$25,"Средний","Низкий"))))</s:f>
        <s:v/>
      </s:c>
      <s:c r="Z839" s="80">
        <s:f t="shared" si="8"/>
        <s:v>829</s:v>
      </s:c>
      <s:c r="AA839" s="93" t="str">
        <s:f>IF(B839="","",IF(S839&gt;1,"Проверить и объединить дубли",IF(W839&lt;'04_Настройки'!$B$26,"Дополнить исходные данные",IF(AND(M839&lt;&gt;"",M839&lt;=2),"Проверить соответствие запросу и бизнесу",IF(AND(G839&lt;&gt;"",G839&lt;=IF(J839="",'04_Настройки'!$B$14,J839)),"Удерживать позицию и обновлять контент",IF(Y839="Высокий",IF(O839="","Создать или назначить посадочную страницу","Оптимизировать страницу и усилить содержание"),IF(Y839="Средний","Включить в контент-план","Наблюдать или отложить")))))))</s:f>
        <s:v/>
      </s:c>
    </s:row>
    <s:row r="840" ht="22.5" customHeight="1">
      <s:c r="A840" s="70" t="str">
        <s:f t="shared" si="1"/>
        <s:v/>
      </s:c>
      <s:c r="B840" s="71"/>
      <s:c r="C840" s="71"/>
      <s:c r="D840" s="71"/>
      <s:c r="E840" s="95"/>
      <s:c r="F840" s="77" t="str">
        <s:f>IF(ISBLANK(E840),"",IF(E840&gt;='04_Настройки'!$B$11,"ВЧ",IF(E840&gt;='04_Настройки'!$B$12,"СЧ","НЧ")))</s:f>
      </s:c>
      <s:c r="G840" s="78"/>
      <s:c r="H840" s="78"/>
      <s:c r="I840" s="80" t="str">
        <s:f t="shared" si="2"/>
        <s:v/>
      </s:c>
      <s:c r="J840" s="78"/>
      <s:c r="K840" s="81"/>
      <s:c r="L840" s="78"/>
      <s:c r="M840" s="78"/>
      <s:c r="N840" s="78"/>
      <s:c r="O840" s="83"/>
      <s:c r="P840" s="84"/>
      <s:c r="Q840" s="84"/>
      <s:c r="R840" s="77" t="str">
        <s:f t="shared" si="3"/>
        <s:v/>
      </s:c>
      <s:c r="S840" s="85" t="str">
        <s:f t="shared" si="4"/>
        <s:v/>
      </s:c>
      <s:c r="T840" s="85" t="str">
        <s:f t="shared" si="5"/>
        <s:v/>
      </s:c>
      <s:c r="U840" s="85" t="str">
        <s:f>IF(OR(B840="",G840=""),"",ROUND(MAX(0,MIN(100,(G840-IF(J840="",'04_Настройки'!$B$14,J840))/(100-IF(J840="",'04_Настройки'!$B$14,J840))*100)),1))</s:f>
        <s:v/>
      </s:c>
      <s:c r="V840" s="85" t="str">
        <s:f t="shared" si="6"/>
        <s:v/>
      </s:c>
      <s:c r="W840" s="88" t="str">
        <s:f t="shared" si="7"/>
        <s:v/>
      </s:c>
      <s:c r="X840" s="85" t="str">
        <s:f>IF(B840="","",IF(W840&lt;'04_Настройки'!$B$26,"",ROUND((IF(ISBLANK(T840),0,T840*'04_Настройки'!$B$16)+IF(ISBLANK(U840),0,U840*'04_Настройки'!$B$17)+IF(ISBLANK(V840),0,V840*'04_Настройки'!$B$18)+IF(ISBLANK(M840),0,M840/5*100*'04_Настройки'!$B$19)+IF(ISBLANK(N840),0,N840/5*100*'04_Настройки'!$B$20))/(IF(ISBLANK(T840),0,'04_Настройки'!$B$16)+IF(ISBLANK(U840),0,'04_Настройки'!$B$17)+IF(ISBLANK(V840),0,'04_Настройки'!$B$18)+IF(ISBLANK(M840),0,'04_Настройки'!$B$19)+IF(ISBLANK(N840),0,'04_Настройки'!$B$20)),1)))</s:f>
        <s:v/>
      </s:c>
      <s:c r="Y840" s="77" t="str">
        <s:f>IF(B840="","",IF(ISBLANK(X840),"Недостаточно данных",IF(X840&gt;='04_Настройки'!$B$24,"Высокий",IF(X840&gt;='04_Настройки'!$B$25,"Средний","Низкий"))))</s:f>
        <s:v/>
      </s:c>
      <s:c r="Z840" s="80">
        <s:f t="shared" si="8"/>
        <s:v>830</s:v>
      </s:c>
      <s:c r="AA840" s="93" t="str">
        <s:f>IF(B840="","",IF(S840&gt;1,"Проверить и объединить дубли",IF(W840&lt;'04_Настройки'!$B$26,"Дополнить исходные данные",IF(AND(M840&lt;&gt;"",M840&lt;=2),"Проверить соответствие запросу и бизнесу",IF(AND(G840&lt;&gt;"",G840&lt;=IF(J840="",'04_Настройки'!$B$14,J840)),"Удерживать позицию и обновлять контент",IF(Y840="Высокий",IF(O840="","Создать или назначить посадочную страницу","Оптимизировать страницу и усилить содержание"),IF(Y840="Средний","Включить в контент-план","Наблюдать или отложить")))))))</s:f>
        <s:v/>
      </s:c>
    </s:row>
    <s:row r="841" ht="22.5" customHeight="1">
      <s:c r="A841" s="70" t="str">
        <s:f t="shared" si="1"/>
        <s:v/>
      </s:c>
      <s:c r="B841" s="71"/>
      <s:c r="C841" s="71"/>
      <s:c r="D841" s="71"/>
      <s:c r="E841" s="95"/>
      <s:c r="F841" s="77" t="str">
        <s:f>IF(ISBLANK(E841),"",IF(E841&gt;='04_Настройки'!$B$11,"ВЧ",IF(E841&gt;='04_Настройки'!$B$12,"СЧ","НЧ")))</s:f>
      </s:c>
      <s:c r="G841" s="78"/>
      <s:c r="H841" s="78"/>
      <s:c r="I841" s="80" t="str">
        <s:f t="shared" si="2"/>
        <s:v/>
      </s:c>
      <s:c r="J841" s="78"/>
      <s:c r="K841" s="81"/>
      <s:c r="L841" s="78"/>
      <s:c r="M841" s="78"/>
      <s:c r="N841" s="78"/>
      <s:c r="O841" s="83"/>
      <s:c r="P841" s="84"/>
      <s:c r="Q841" s="84"/>
      <s:c r="R841" s="77" t="str">
        <s:f t="shared" si="3"/>
        <s:v/>
      </s:c>
      <s:c r="S841" s="85" t="str">
        <s:f t="shared" si="4"/>
        <s:v/>
      </s:c>
      <s:c r="T841" s="85" t="str">
        <s:f t="shared" si="5"/>
        <s:v/>
      </s:c>
      <s:c r="U841" s="85" t="str">
        <s:f>IF(OR(B841="",G841=""),"",ROUND(MAX(0,MIN(100,(G841-IF(J841="",'04_Настройки'!$B$14,J841))/(100-IF(J841="",'04_Настройки'!$B$14,J841))*100)),1))</s:f>
        <s:v/>
      </s:c>
      <s:c r="V841" s="85" t="str">
        <s:f t="shared" si="6"/>
        <s:v/>
      </s:c>
      <s:c r="W841" s="88" t="str">
        <s:f t="shared" si="7"/>
        <s:v/>
      </s:c>
      <s:c r="X841" s="85" t="str">
        <s:f>IF(B841="","",IF(W841&lt;'04_Настройки'!$B$26,"",ROUND((IF(ISBLANK(T841),0,T841*'04_Настройки'!$B$16)+IF(ISBLANK(U841),0,U841*'04_Настройки'!$B$17)+IF(ISBLANK(V841),0,V841*'04_Настройки'!$B$18)+IF(ISBLANK(M841),0,M841/5*100*'04_Настройки'!$B$19)+IF(ISBLANK(N841),0,N841/5*100*'04_Настройки'!$B$20))/(IF(ISBLANK(T841),0,'04_Настройки'!$B$16)+IF(ISBLANK(U841),0,'04_Настройки'!$B$17)+IF(ISBLANK(V841),0,'04_Настройки'!$B$18)+IF(ISBLANK(M841),0,'04_Настройки'!$B$19)+IF(ISBLANK(N841),0,'04_Настройки'!$B$20)),1)))</s:f>
        <s:v/>
      </s:c>
      <s:c r="Y841" s="77" t="str">
        <s:f>IF(B841="","",IF(ISBLANK(X841),"Недостаточно данных",IF(X841&gt;='04_Настройки'!$B$24,"Высокий",IF(X841&gt;='04_Настройки'!$B$25,"Средний","Низкий"))))</s:f>
        <s:v/>
      </s:c>
      <s:c r="Z841" s="80">
        <s:f t="shared" si="8"/>
        <s:v>831</s:v>
      </s:c>
      <s:c r="AA841" s="93" t="str">
        <s:f>IF(B841="","",IF(S841&gt;1,"Проверить и объединить дубли",IF(W841&lt;'04_Настройки'!$B$26,"Дополнить исходные данные",IF(AND(M841&lt;&gt;"",M841&lt;=2),"Проверить соответствие запросу и бизнесу",IF(AND(G841&lt;&gt;"",G841&lt;=IF(J841="",'04_Настройки'!$B$14,J841)),"Удерживать позицию и обновлять контент",IF(Y841="Высокий",IF(O841="","Создать или назначить посадочную страницу","Оптимизировать страницу и усилить содержание"),IF(Y841="Средний","Включить в контент-план","Наблюдать или отложить")))))))</s:f>
        <s:v/>
      </s:c>
    </s:row>
    <s:row r="842" ht="22.5" customHeight="1">
      <s:c r="A842" s="70" t="str">
        <s:f t="shared" si="1"/>
        <s:v/>
      </s:c>
      <s:c r="B842" s="71"/>
      <s:c r="C842" s="71"/>
      <s:c r="D842" s="71"/>
      <s:c r="E842" s="95"/>
      <s:c r="F842" s="77" t="str">
        <s:f>IF(ISBLANK(E842),"",IF(E842&gt;='04_Настройки'!$B$11,"ВЧ",IF(E842&gt;='04_Настройки'!$B$12,"СЧ","НЧ")))</s:f>
      </s:c>
      <s:c r="G842" s="78"/>
      <s:c r="H842" s="78"/>
      <s:c r="I842" s="80" t="str">
        <s:f t="shared" si="2"/>
        <s:v/>
      </s:c>
      <s:c r="J842" s="78"/>
      <s:c r="K842" s="81"/>
      <s:c r="L842" s="78"/>
      <s:c r="M842" s="78"/>
      <s:c r="N842" s="78"/>
      <s:c r="O842" s="83"/>
      <s:c r="P842" s="84"/>
      <s:c r="Q842" s="84"/>
      <s:c r="R842" s="77" t="str">
        <s:f t="shared" si="3"/>
        <s:v/>
      </s:c>
      <s:c r="S842" s="85" t="str">
        <s:f t="shared" si="4"/>
        <s:v/>
      </s:c>
      <s:c r="T842" s="85" t="str">
        <s:f t="shared" si="5"/>
        <s:v/>
      </s:c>
      <s:c r="U842" s="85" t="str">
        <s:f>IF(OR(B842="",G842=""),"",ROUND(MAX(0,MIN(100,(G842-IF(J842="",'04_Настройки'!$B$14,J842))/(100-IF(J842="",'04_Настройки'!$B$14,J842))*100)),1))</s:f>
        <s:v/>
      </s:c>
      <s:c r="V842" s="85" t="str">
        <s:f t="shared" si="6"/>
        <s:v/>
      </s:c>
      <s:c r="W842" s="88" t="str">
        <s:f t="shared" si="7"/>
        <s:v/>
      </s:c>
      <s:c r="X842" s="85" t="str">
        <s:f>IF(B842="","",IF(W842&lt;'04_Настройки'!$B$26,"",ROUND((IF(ISBLANK(T842),0,T842*'04_Настройки'!$B$16)+IF(ISBLANK(U842),0,U842*'04_Настройки'!$B$17)+IF(ISBLANK(V842),0,V842*'04_Настройки'!$B$18)+IF(ISBLANK(M842),0,M842/5*100*'04_Настройки'!$B$19)+IF(ISBLANK(N842),0,N842/5*100*'04_Настройки'!$B$20))/(IF(ISBLANK(T842),0,'04_Настройки'!$B$16)+IF(ISBLANK(U842),0,'04_Настройки'!$B$17)+IF(ISBLANK(V842),0,'04_Настройки'!$B$18)+IF(ISBLANK(M842),0,'04_Настройки'!$B$19)+IF(ISBLANK(N842),0,'04_Настройки'!$B$20)),1)))</s:f>
        <s:v/>
      </s:c>
      <s:c r="Y842" s="77" t="str">
        <s:f>IF(B842="","",IF(ISBLANK(X842),"Недостаточно данных",IF(X842&gt;='04_Настройки'!$B$24,"Высокий",IF(X842&gt;='04_Настройки'!$B$25,"Средний","Низкий"))))</s:f>
        <s:v/>
      </s:c>
      <s:c r="Z842" s="80">
        <s:f t="shared" si="8"/>
        <s:v>832</s:v>
      </s:c>
      <s:c r="AA842" s="93" t="str">
        <s:f>IF(B842="","",IF(S842&gt;1,"Проверить и объединить дубли",IF(W842&lt;'04_Настройки'!$B$26,"Дополнить исходные данные",IF(AND(M842&lt;&gt;"",M842&lt;=2),"Проверить соответствие запросу и бизнесу",IF(AND(G842&lt;&gt;"",G842&lt;=IF(J842="",'04_Настройки'!$B$14,J842)),"Удерживать позицию и обновлять контент",IF(Y842="Высокий",IF(O842="","Создать или назначить посадочную страницу","Оптимизировать страницу и усилить содержание"),IF(Y842="Средний","Включить в контент-план","Наблюдать или отложить")))))))</s:f>
        <s:v/>
      </s:c>
    </s:row>
    <s:row r="843" ht="22.5" customHeight="1">
      <s:c r="A843" s="70" t="str">
        <s:f t="shared" si="1"/>
        <s:v/>
      </s:c>
      <s:c r="B843" s="71"/>
      <s:c r="C843" s="71"/>
      <s:c r="D843" s="71"/>
      <s:c r="E843" s="95"/>
      <s:c r="F843" s="77" t="str">
        <s:f>IF(ISBLANK(E843),"",IF(E843&gt;='04_Настройки'!$B$11,"ВЧ",IF(E843&gt;='04_Настройки'!$B$12,"СЧ","НЧ")))</s:f>
      </s:c>
      <s:c r="G843" s="78"/>
      <s:c r="H843" s="78"/>
      <s:c r="I843" s="80" t="str">
        <s:f t="shared" si="2"/>
        <s:v/>
      </s:c>
      <s:c r="J843" s="78"/>
      <s:c r="K843" s="81"/>
      <s:c r="L843" s="78"/>
      <s:c r="M843" s="78"/>
      <s:c r="N843" s="78"/>
      <s:c r="O843" s="83"/>
      <s:c r="P843" s="84"/>
      <s:c r="Q843" s="84"/>
      <s:c r="R843" s="77" t="str">
        <s:f t="shared" si="3"/>
        <s:v/>
      </s:c>
      <s:c r="S843" s="85" t="str">
        <s:f t="shared" si="4"/>
        <s:v/>
      </s:c>
      <s:c r="T843" s="85" t="str">
        <s:f t="shared" si="5"/>
        <s:v/>
      </s:c>
      <s:c r="U843" s="85" t="str">
        <s:f>IF(OR(B843="",G843=""),"",ROUND(MAX(0,MIN(100,(G843-IF(J843="",'04_Настройки'!$B$14,J843))/(100-IF(J843="",'04_Настройки'!$B$14,J843))*100)),1))</s:f>
        <s:v/>
      </s:c>
      <s:c r="V843" s="85" t="str">
        <s:f t="shared" si="6"/>
        <s:v/>
      </s:c>
      <s:c r="W843" s="88" t="str">
        <s:f t="shared" si="7"/>
        <s:v/>
      </s:c>
      <s:c r="X843" s="85" t="str">
        <s:f>IF(B843="","",IF(W843&lt;'04_Настройки'!$B$26,"",ROUND((IF(ISBLANK(T843),0,T843*'04_Настройки'!$B$16)+IF(ISBLANK(U843),0,U843*'04_Настройки'!$B$17)+IF(ISBLANK(V843),0,V843*'04_Настройки'!$B$18)+IF(ISBLANK(M843),0,M843/5*100*'04_Настройки'!$B$19)+IF(ISBLANK(N843),0,N843/5*100*'04_Настройки'!$B$20))/(IF(ISBLANK(T843),0,'04_Настройки'!$B$16)+IF(ISBLANK(U843),0,'04_Настройки'!$B$17)+IF(ISBLANK(V843),0,'04_Настройки'!$B$18)+IF(ISBLANK(M843),0,'04_Настройки'!$B$19)+IF(ISBLANK(N843),0,'04_Настройки'!$B$20)),1)))</s:f>
        <s:v/>
      </s:c>
      <s:c r="Y843" s="77" t="str">
        <s:f>IF(B843="","",IF(ISBLANK(X843),"Недостаточно данных",IF(X843&gt;='04_Настройки'!$B$24,"Высокий",IF(X843&gt;='04_Настройки'!$B$25,"Средний","Низкий"))))</s:f>
        <s:v/>
      </s:c>
      <s:c r="Z843" s="80">
        <s:f t="shared" si="8"/>
        <s:v>833</s:v>
      </s:c>
      <s:c r="AA843" s="93" t="str">
        <s:f>IF(B843="","",IF(S843&gt;1,"Проверить и объединить дубли",IF(W843&lt;'04_Настройки'!$B$26,"Дополнить исходные данные",IF(AND(M843&lt;&gt;"",M843&lt;=2),"Проверить соответствие запросу и бизнесу",IF(AND(G843&lt;&gt;"",G843&lt;=IF(J843="",'04_Настройки'!$B$14,J843)),"Удерживать позицию и обновлять контент",IF(Y843="Высокий",IF(O843="","Создать или назначить посадочную страницу","Оптимизировать страницу и усилить содержание"),IF(Y843="Средний","Включить в контент-план","Наблюдать или отложить")))))))</s:f>
        <s:v/>
      </s:c>
    </s:row>
    <s:row r="844" ht="22.5" customHeight="1">
      <s:c r="A844" s="70" t="str">
        <s:f t="shared" si="1"/>
        <s:v/>
      </s:c>
      <s:c r="B844" s="71"/>
      <s:c r="C844" s="71"/>
      <s:c r="D844" s="71"/>
      <s:c r="E844" s="95"/>
      <s:c r="F844" s="77" t="str">
        <s:f>IF(ISBLANK(E844),"",IF(E844&gt;='04_Настройки'!$B$11,"ВЧ",IF(E844&gt;='04_Настройки'!$B$12,"СЧ","НЧ")))</s:f>
      </s:c>
      <s:c r="G844" s="78"/>
      <s:c r="H844" s="78"/>
      <s:c r="I844" s="80" t="str">
        <s:f t="shared" si="2"/>
        <s:v/>
      </s:c>
      <s:c r="J844" s="78"/>
      <s:c r="K844" s="81"/>
      <s:c r="L844" s="78"/>
      <s:c r="M844" s="78"/>
      <s:c r="N844" s="78"/>
      <s:c r="O844" s="83"/>
      <s:c r="P844" s="84"/>
      <s:c r="Q844" s="84"/>
      <s:c r="R844" s="77" t="str">
        <s:f t="shared" si="3"/>
        <s:v/>
      </s:c>
      <s:c r="S844" s="85" t="str">
        <s:f t="shared" si="4"/>
        <s:v/>
      </s:c>
      <s:c r="T844" s="85" t="str">
        <s:f t="shared" si="5"/>
        <s:v/>
      </s:c>
      <s:c r="U844" s="85" t="str">
        <s:f>IF(OR(B844="",G844=""),"",ROUND(MAX(0,MIN(100,(G844-IF(J844="",'04_Настройки'!$B$14,J844))/(100-IF(J844="",'04_Настройки'!$B$14,J844))*100)),1))</s:f>
        <s:v/>
      </s:c>
      <s:c r="V844" s="85" t="str">
        <s:f t="shared" si="6"/>
        <s:v/>
      </s:c>
      <s:c r="W844" s="88" t="str">
        <s:f t="shared" si="7"/>
        <s:v/>
      </s:c>
      <s:c r="X844" s="85" t="str">
        <s:f>IF(B844="","",IF(W844&lt;'04_Настройки'!$B$26,"",ROUND((IF(ISBLANK(T844),0,T844*'04_Настройки'!$B$16)+IF(ISBLANK(U844),0,U844*'04_Настройки'!$B$17)+IF(ISBLANK(V844),0,V844*'04_Настройки'!$B$18)+IF(ISBLANK(M844),0,M844/5*100*'04_Настройки'!$B$19)+IF(ISBLANK(N844),0,N844/5*100*'04_Настройки'!$B$20))/(IF(ISBLANK(T844),0,'04_Настройки'!$B$16)+IF(ISBLANK(U844),0,'04_Настройки'!$B$17)+IF(ISBLANK(V844),0,'04_Настройки'!$B$18)+IF(ISBLANK(M844),0,'04_Настройки'!$B$19)+IF(ISBLANK(N844),0,'04_Настройки'!$B$20)),1)))</s:f>
        <s:v/>
      </s:c>
      <s:c r="Y844" s="77" t="str">
        <s:f>IF(B844="","",IF(ISBLANK(X844),"Недостаточно данных",IF(X844&gt;='04_Настройки'!$B$24,"Высокий",IF(X844&gt;='04_Настройки'!$B$25,"Средний","Низкий"))))</s:f>
        <s:v/>
      </s:c>
      <s:c r="Z844" s="80">
        <s:f t="shared" si="8"/>
        <s:v>834</s:v>
      </s:c>
      <s:c r="AA844" s="93" t="str">
        <s:f>IF(B844="","",IF(S844&gt;1,"Проверить и объединить дубли",IF(W844&lt;'04_Настройки'!$B$26,"Дополнить исходные данные",IF(AND(M844&lt;&gt;"",M844&lt;=2),"Проверить соответствие запросу и бизнесу",IF(AND(G844&lt;&gt;"",G844&lt;=IF(J844="",'04_Настройки'!$B$14,J844)),"Удерживать позицию и обновлять контент",IF(Y844="Высокий",IF(O844="","Создать или назначить посадочную страницу","Оптимизировать страницу и усилить содержание"),IF(Y844="Средний","Включить в контент-план","Наблюдать или отложить")))))))</s:f>
        <s:v/>
      </s:c>
    </s:row>
    <s:row r="845" ht="22.5" customHeight="1">
      <s:c r="A845" s="70" t="str">
        <s:f t="shared" si="1"/>
        <s:v/>
      </s:c>
      <s:c r="B845" s="71"/>
      <s:c r="C845" s="71"/>
      <s:c r="D845" s="71"/>
      <s:c r="E845" s="95"/>
      <s:c r="F845" s="77" t="str">
        <s:f>IF(ISBLANK(E845),"",IF(E845&gt;='04_Настройки'!$B$11,"ВЧ",IF(E845&gt;='04_Настройки'!$B$12,"СЧ","НЧ")))</s:f>
      </s:c>
      <s:c r="G845" s="78"/>
      <s:c r="H845" s="78"/>
      <s:c r="I845" s="80" t="str">
        <s:f t="shared" si="2"/>
        <s:v/>
      </s:c>
      <s:c r="J845" s="78"/>
      <s:c r="K845" s="81"/>
      <s:c r="L845" s="78"/>
      <s:c r="M845" s="78"/>
      <s:c r="N845" s="78"/>
      <s:c r="O845" s="83"/>
      <s:c r="P845" s="84"/>
      <s:c r="Q845" s="84"/>
      <s:c r="R845" s="77" t="str">
        <s:f t="shared" si="3"/>
        <s:v/>
      </s:c>
      <s:c r="S845" s="85" t="str">
        <s:f t="shared" si="4"/>
        <s:v/>
      </s:c>
      <s:c r="T845" s="85" t="str">
        <s:f t="shared" si="5"/>
        <s:v/>
      </s:c>
      <s:c r="U845" s="85" t="str">
        <s:f>IF(OR(B845="",G845=""),"",ROUND(MAX(0,MIN(100,(G845-IF(J845="",'04_Настройки'!$B$14,J845))/(100-IF(J845="",'04_Настройки'!$B$14,J845))*100)),1))</s:f>
        <s:v/>
      </s:c>
      <s:c r="V845" s="85" t="str">
        <s:f t="shared" si="6"/>
        <s:v/>
      </s:c>
      <s:c r="W845" s="88" t="str">
        <s:f t="shared" si="7"/>
        <s:v/>
      </s:c>
      <s:c r="X845" s="85" t="str">
        <s:f>IF(B845="","",IF(W845&lt;'04_Настройки'!$B$26,"",ROUND((IF(ISBLANK(T845),0,T845*'04_Настройки'!$B$16)+IF(ISBLANK(U845),0,U845*'04_Настройки'!$B$17)+IF(ISBLANK(V845),0,V845*'04_Настройки'!$B$18)+IF(ISBLANK(M845),0,M845/5*100*'04_Настройки'!$B$19)+IF(ISBLANK(N845),0,N845/5*100*'04_Настройки'!$B$20))/(IF(ISBLANK(T845),0,'04_Настройки'!$B$16)+IF(ISBLANK(U845),0,'04_Настройки'!$B$17)+IF(ISBLANK(V845),0,'04_Настройки'!$B$18)+IF(ISBLANK(M845),0,'04_Настройки'!$B$19)+IF(ISBLANK(N845),0,'04_Настройки'!$B$20)),1)))</s:f>
        <s:v/>
      </s:c>
      <s:c r="Y845" s="77" t="str">
        <s:f>IF(B845="","",IF(ISBLANK(X845),"Недостаточно данных",IF(X845&gt;='04_Настройки'!$B$24,"Высокий",IF(X845&gt;='04_Настройки'!$B$25,"Средний","Низкий"))))</s:f>
        <s:v/>
      </s:c>
      <s:c r="Z845" s="80">
        <s:f t="shared" si="8"/>
        <s:v>835</s:v>
      </s:c>
      <s:c r="AA845" s="93" t="str">
        <s:f>IF(B845="","",IF(S845&gt;1,"Проверить и объединить дубли",IF(W845&lt;'04_Настройки'!$B$26,"Дополнить исходные данные",IF(AND(M845&lt;&gt;"",M845&lt;=2),"Проверить соответствие запросу и бизнесу",IF(AND(G845&lt;&gt;"",G845&lt;=IF(J845="",'04_Настройки'!$B$14,J845)),"Удерживать позицию и обновлять контент",IF(Y845="Высокий",IF(O845="","Создать или назначить посадочную страницу","Оптимизировать страницу и усилить содержание"),IF(Y845="Средний","Включить в контент-план","Наблюдать или отложить")))))))</s:f>
        <s:v/>
      </s:c>
    </s:row>
    <s:row r="846" ht="22.5" customHeight="1">
      <s:c r="A846" s="70" t="str">
        <s:f t="shared" si="1"/>
        <s:v/>
      </s:c>
      <s:c r="B846" s="71"/>
      <s:c r="C846" s="71"/>
      <s:c r="D846" s="71"/>
      <s:c r="E846" s="95"/>
      <s:c r="F846" s="77" t="str">
        <s:f>IF(ISBLANK(E846),"",IF(E846&gt;='04_Настройки'!$B$11,"ВЧ",IF(E846&gt;='04_Настройки'!$B$12,"СЧ","НЧ")))</s:f>
      </s:c>
      <s:c r="G846" s="78"/>
      <s:c r="H846" s="78"/>
      <s:c r="I846" s="80" t="str">
        <s:f t="shared" si="2"/>
        <s:v/>
      </s:c>
      <s:c r="J846" s="78"/>
      <s:c r="K846" s="81"/>
      <s:c r="L846" s="78"/>
      <s:c r="M846" s="78"/>
      <s:c r="N846" s="78"/>
      <s:c r="O846" s="83"/>
      <s:c r="P846" s="84"/>
      <s:c r="Q846" s="84"/>
      <s:c r="R846" s="77" t="str">
        <s:f t="shared" si="3"/>
        <s:v/>
      </s:c>
      <s:c r="S846" s="85" t="str">
        <s:f t="shared" si="4"/>
        <s:v/>
      </s:c>
      <s:c r="T846" s="85" t="str">
        <s:f t="shared" si="5"/>
        <s:v/>
      </s:c>
      <s:c r="U846" s="85" t="str">
        <s:f>IF(OR(B846="",G846=""),"",ROUND(MAX(0,MIN(100,(G846-IF(J846="",'04_Настройки'!$B$14,J846))/(100-IF(J846="",'04_Настройки'!$B$14,J846))*100)),1))</s:f>
        <s:v/>
      </s:c>
      <s:c r="V846" s="85" t="str">
        <s:f t="shared" si="6"/>
        <s:v/>
      </s:c>
      <s:c r="W846" s="88" t="str">
        <s:f t="shared" si="7"/>
        <s:v/>
      </s:c>
      <s:c r="X846" s="85" t="str">
        <s:f>IF(B846="","",IF(W846&lt;'04_Настройки'!$B$26,"",ROUND((IF(ISBLANK(T846),0,T846*'04_Настройки'!$B$16)+IF(ISBLANK(U846),0,U846*'04_Настройки'!$B$17)+IF(ISBLANK(V846),0,V846*'04_Настройки'!$B$18)+IF(ISBLANK(M846),0,M846/5*100*'04_Настройки'!$B$19)+IF(ISBLANK(N846),0,N846/5*100*'04_Настройки'!$B$20))/(IF(ISBLANK(T846),0,'04_Настройки'!$B$16)+IF(ISBLANK(U846),0,'04_Настройки'!$B$17)+IF(ISBLANK(V846),0,'04_Настройки'!$B$18)+IF(ISBLANK(M846),0,'04_Настройки'!$B$19)+IF(ISBLANK(N846),0,'04_Настройки'!$B$20)),1)))</s:f>
        <s:v/>
      </s:c>
      <s:c r="Y846" s="77" t="str">
        <s:f>IF(B846="","",IF(ISBLANK(X846),"Недостаточно данных",IF(X846&gt;='04_Настройки'!$B$24,"Высокий",IF(X846&gt;='04_Настройки'!$B$25,"Средний","Низкий"))))</s:f>
        <s:v/>
      </s:c>
      <s:c r="Z846" s="80">
        <s:f t="shared" si="8"/>
        <s:v>836</s:v>
      </s:c>
      <s:c r="AA846" s="93" t="str">
        <s:f>IF(B846="","",IF(S846&gt;1,"Проверить и объединить дубли",IF(W846&lt;'04_Настройки'!$B$26,"Дополнить исходные данные",IF(AND(M846&lt;&gt;"",M846&lt;=2),"Проверить соответствие запросу и бизнесу",IF(AND(G846&lt;&gt;"",G846&lt;=IF(J846="",'04_Настройки'!$B$14,J846)),"Удерживать позицию и обновлять контент",IF(Y846="Высокий",IF(O846="","Создать или назначить посадочную страницу","Оптимизировать страницу и усилить содержание"),IF(Y846="Средний","Включить в контент-план","Наблюдать или отложить")))))))</s:f>
        <s:v/>
      </s:c>
    </s:row>
    <s:row r="847" ht="22.5" customHeight="1">
      <s:c r="A847" s="70" t="str">
        <s:f t="shared" si="1"/>
        <s:v/>
      </s:c>
      <s:c r="B847" s="71"/>
      <s:c r="C847" s="71"/>
      <s:c r="D847" s="71"/>
      <s:c r="E847" s="95"/>
      <s:c r="F847" s="77" t="str">
        <s:f>IF(ISBLANK(E847),"",IF(E847&gt;='04_Настройки'!$B$11,"ВЧ",IF(E847&gt;='04_Настройки'!$B$12,"СЧ","НЧ")))</s:f>
      </s:c>
      <s:c r="G847" s="78"/>
      <s:c r="H847" s="78"/>
      <s:c r="I847" s="80" t="str">
        <s:f t="shared" si="2"/>
        <s:v/>
      </s:c>
      <s:c r="J847" s="78"/>
      <s:c r="K847" s="81"/>
      <s:c r="L847" s="78"/>
      <s:c r="M847" s="78"/>
      <s:c r="N847" s="78"/>
      <s:c r="O847" s="83"/>
      <s:c r="P847" s="84"/>
      <s:c r="Q847" s="84"/>
      <s:c r="R847" s="77" t="str">
        <s:f t="shared" si="3"/>
        <s:v/>
      </s:c>
      <s:c r="S847" s="85" t="str">
        <s:f t="shared" si="4"/>
        <s:v/>
      </s:c>
      <s:c r="T847" s="85" t="str">
        <s:f t="shared" si="5"/>
        <s:v/>
      </s:c>
      <s:c r="U847" s="85" t="str">
        <s:f>IF(OR(B847="",G847=""),"",ROUND(MAX(0,MIN(100,(G847-IF(J847="",'04_Настройки'!$B$14,J847))/(100-IF(J847="",'04_Настройки'!$B$14,J847))*100)),1))</s:f>
        <s:v/>
      </s:c>
      <s:c r="V847" s="85" t="str">
        <s:f t="shared" si="6"/>
        <s:v/>
      </s:c>
      <s:c r="W847" s="88" t="str">
        <s:f t="shared" si="7"/>
        <s:v/>
      </s:c>
      <s:c r="X847" s="85" t="str">
        <s:f>IF(B847="","",IF(W847&lt;'04_Настройки'!$B$26,"",ROUND((IF(ISBLANK(T847),0,T847*'04_Настройки'!$B$16)+IF(ISBLANK(U847),0,U847*'04_Настройки'!$B$17)+IF(ISBLANK(V847),0,V847*'04_Настройки'!$B$18)+IF(ISBLANK(M847),0,M847/5*100*'04_Настройки'!$B$19)+IF(ISBLANK(N847),0,N847/5*100*'04_Настройки'!$B$20))/(IF(ISBLANK(T847),0,'04_Настройки'!$B$16)+IF(ISBLANK(U847),0,'04_Настройки'!$B$17)+IF(ISBLANK(V847),0,'04_Настройки'!$B$18)+IF(ISBLANK(M847),0,'04_Настройки'!$B$19)+IF(ISBLANK(N847),0,'04_Настройки'!$B$20)),1)))</s:f>
        <s:v/>
      </s:c>
      <s:c r="Y847" s="77" t="str">
        <s:f>IF(B847="","",IF(ISBLANK(X847),"Недостаточно данных",IF(X847&gt;='04_Настройки'!$B$24,"Высокий",IF(X847&gt;='04_Настройки'!$B$25,"Средний","Низкий"))))</s:f>
        <s:v/>
      </s:c>
      <s:c r="Z847" s="80">
        <s:f t="shared" si="8"/>
        <s:v>837</s:v>
      </s:c>
      <s:c r="AA847" s="93" t="str">
        <s:f>IF(B847="","",IF(S847&gt;1,"Проверить и объединить дубли",IF(W847&lt;'04_Настройки'!$B$26,"Дополнить исходные данные",IF(AND(M847&lt;&gt;"",M847&lt;=2),"Проверить соответствие запросу и бизнесу",IF(AND(G847&lt;&gt;"",G847&lt;=IF(J847="",'04_Настройки'!$B$14,J847)),"Удерживать позицию и обновлять контент",IF(Y847="Высокий",IF(O847="","Создать или назначить посадочную страницу","Оптимизировать страницу и усилить содержание"),IF(Y847="Средний","Включить в контент-план","Наблюдать или отложить")))))))</s:f>
        <s:v/>
      </s:c>
    </s:row>
    <s:row r="848" ht="22.5" customHeight="1">
      <s:c r="A848" s="70" t="str">
        <s:f t="shared" si="1"/>
        <s:v/>
      </s:c>
      <s:c r="B848" s="71"/>
      <s:c r="C848" s="71"/>
      <s:c r="D848" s="71"/>
      <s:c r="E848" s="95"/>
      <s:c r="F848" s="77" t="str">
        <s:f>IF(ISBLANK(E848),"",IF(E848&gt;='04_Настройки'!$B$11,"ВЧ",IF(E848&gt;='04_Настройки'!$B$12,"СЧ","НЧ")))</s:f>
      </s:c>
      <s:c r="G848" s="78"/>
      <s:c r="H848" s="78"/>
      <s:c r="I848" s="80" t="str">
        <s:f t="shared" si="2"/>
        <s:v/>
      </s:c>
      <s:c r="J848" s="78"/>
      <s:c r="K848" s="81"/>
      <s:c r="L848" s="78"/>
      <s:c r="M848" s="78"/>
      <s:c r="N848" s="78"/>
      <s:c r="O848" s="83"/>
      <s:c r="P848" s="84"/>
      <s:c r="Q848" s="84"/>
      <s:c r="R848" s="77" t="str">
        <s:f t="shared" si="3"/>
        <s:v/>
      </s:c>
      <s:c r="S848" s="85" t="str">
        <s:f t="shared" si="4"/>
        <s:v/>
      </s:c>
      <s:c r="T848" s="85" t="str">
        <s:f t="shared" si="5"/>
        <s:v/>
      </s:c>
      <s:c r="U848" s="85" t="str">
        <s:f>IF(OR(B848="",G848=""),"",ROUND(MAX(0,MIN(100,(G848-IF(J848="",'04_Настройки'!$B$14,J848))/(100-IF(J848="",'04_Настройки'!$B$14,J848))*100)),1))</s:f>
        <s:v/>
      </s:c>
      <s:c r="V848" s="85" t="str">
        <s:f t="shared" si="6"/>
        <s:v/>
      </s:c>
      <s:c r="W848" s="88" t="str">
        <s:f t="shared" si="7"/>
        <s:v/>
      </s:c>
      <s:c r="X848" s="85" t="str">
        <s:f>IF(B848="","",IF(W848&lt;'04_Настройки'!$B$26,"",ROUND((IF(ISBLANK(T848),0,T848*'04_Настройки'!$B$16)+IF(ISBLANK(U848),0,U848*'04_Настройки'!$B$17)+IF(ISBLANK(V848),0,V848*'04_Настройки'!$B$18)+IF(ISBLANK(M848),0,M848/5*100*'04_Настройки'!$B$19)+IF(ISBLANK(N848),0,N848/5*100*'04_Настройки'!$B$20))/(IF(ISBLANK(T848),0,'04_Настройки'!$B$16)+IF(ISBLANK(U848),0,'04_Настройки'!$B$17)+IF(ISBLANK(V848),0,'04_Настройки'!$B$18)+IF(ISBLANK(M848),0,'04_Настройки'!$B$19)+IF(ISBLANK(N848),0,'04_Настройки'!$B$20)),1)))</s:f>
        <s:v/>
      </s:c>
      <s:c r="Y848" s="77" t="str">
        <s:f>IF(B848="","",IF(ISBLANK(X848),"Недостаточно данных",IF(X848&gt;='04_Настройки'!$B$24,"Высокий",IF(X848&gt;='04_Настройки'!$B$25,"Средний","Низкий"))))</s:f>
        <s:v/>
      </s:c>
      <s:c r="Z848" s="80">
        <s:f t="shared" si="8"/>
        <s:v>838</s:v>
      </s:c>
      <s:c r="AA848" s="93" t="str">
        <s:f>IF(B848="","",IF(S848&gt;1,"Проверить и объединить дубли",IF(W848&lt;'04_Настройки'!$B$26,"Дополнить исходные данные",IF(AND(M848&lt;&gt;"",M848&lt;=2),"Проверить соответствие запросу и бизнесу",IF(AND(G848&lt;&gt;"",G848&lt;=IF(J848="",'04_Настройки'!$B$14,J848)),"Удерживать позицию и обновлять контент",IF(Y848="Высокий",IF(O848="","Создать или назначить посадочную страницу","Оптимизировать страницу и усилить содержание"),IF(Y848="Средний","Включить в контент-план","Наблюдать или отложить")))))))</s:f>
        <s:v/>
      </s:c>
    </s:row>
    <s:row r="849" ht="22.5" customHeight="1">
      <s:c r="A849" s="70" t="str">
        <s:f t="shared" si="1"/>
        <s:v/>
      </s:c>
      <s:c r="B849" s="71"/>
      <s:c r="C849" s="71"/>
      <s:c r="D849" s="71"/>
      <s:c r="E849" s="95"/>
      <s:c r="F849" s="77" t="str">
        <s:f>IF(ISBLANK(E849),"",IF(E849&gt;='04_Настройки'!$B$11,"ВЧ",IF(E849&gt;='04_Настройки'!$B$12,"СЧ","НЧ")))</s:f>
      </s:c>
      <s:c r="G849" s="78"/>
      <s:c r="H849" s="78"/>
      <s:c r="I849" s="80" t="str">
        <s:f t="shared" si="2"/>
        <s:v/>
      </s:c>
      <s:c r="J849" s="78"/>
      <s:c r="K849" s="81"/>
      <s:c r="L849" s="78"/>
      <s:c r="M849" s="78"/>
      <s:c r="N849" s="78"/>
      <s:c r="O849" s="83"/>
      <s:c r="P849" s="84"/>
      <s:c r="Q849" s="84"/>
      <s:c r="R849" s="77" t="str">
        <s:f t="shared" si="3"/>
        <s:v/>
      </s:c>
      <s:c r="S849" s="85" t="str">
        <s:f t="shared" si="4"/>
        <s:v/>
      </s:c>
      <s:c r="T849" s="85" t="str">
        <s:f t="shared" si="5"/>
        <s:v/>
      </s:c>
      <s:c r="U849" s="85" t="str">
        <s:f>IF(OR(B849="",G849=""),"",ROUND(MAX(0,MIN(100,(G849-IF(J849="",'04_Настройки'!$B$14,J849))/(100-IF(J849="",'04_Настройки'!$B$14,J849))*100)),1))</s:f>
        <s:v/>
      </s:c>
      <s:c r="V849" s="85" t="str">
        <s:f t="shared" si="6"/>
        <s:v/>
      </s:c>
      <s:c r="W849" s="88" t="str">
        <s:f t="shared" si="7"/>
        <s:v/>
      </s:c>
      <s:c r="X849" s="85" t="str">
        <s:f>IF(B849="","",IF(W849&lt;'04_Настройки'!$B$26,"",ROUND((IF(ISBLANK(T849),0,T849*'04_Настройки'!$B$16)+IF(ISBLANK(U849),0,U849*'04_Настройки'!$B$17)+IF(ISBLANK(V849),0,V849*'04_Настройки'!$B$18)+IF(ISBLANK(M849),0,M849/5*100*'04_Настройки'!$B$19)+IF(ISBLANK(N849),0,N849/5*100*'04_Настройки'!$B$20))/(IF(ISBLANK(T849),0,'04_Настройки'!$B$16)+IF(ISBLANK(U849),0,'04_Настройки'!$B$17)+IF(ISBLANK(V849),0,'04_Настройки'!$B$18)+IF(ISBLANK(M849),0,'04_Настройки'!$B$19)+IF(ISBLANK(N849),0,'04_Настройки'!$B$20)),1)))</s:f>
        <s:v/>
      </s:c>
      <s:c r="Y849" s="77" t="str">
        <s:f>IF(B849="","",IF(ISBLANK(X849),"Недостаточно данных",IF(X849&gt;='04_Настройки'!$B$24,"Высокий",IF(X849&gt;='04_Настройки'!$B$25,"Средний","Низкий"))))</s:f>
        <s:v/>
      </s:c>
      <s:c r="Z849" s="80">
        <s:f t="shared" si="8"/>
        <s:v>839</s:v>
      </s:c>
      <s:c r="AA849" s="93" t="str">
        <s:f>IF(B849="","",IF(S849&gt;1,"Проверить и объединить дубли",IF(W849&lt;'04_Настройки'!$B$26,"Дополнить исходные данные",IF(AND(M849&lt;&gt;"",M849&lt;=2),"Проверить соответствие запросу и бизнесу",IF(AND(G849&lt;&gt;"",G849&lt;=IF(J849="",'04_Настройки'!$B$14,J849)),"Удерживать позицию и обновлять контент",IF(Y849="Высокий",IF(O849="","Создать или назначить посадочную страницу","Оптимизировать страницу и усилить содержание"),IF(Y849="Средний","Включить в контент-план","Наблюдать или отложить")))))))</s:f>
        <s:v/>
      </s:c>
    </s:row>
    <s:row r="850" ht="22.5" customHeight="1">
      <s:c r="A850" s="70" t="str">
        <s:f t="shared" si="1"/>
        <s:v/>
      </s:c>
      <s:c r="B850" s="71"/>
      <s:c r="C850" s="71"/>
      <s:c r="D850" s="71"/>
      <s:c r="E850" s="95"/>
      <s:c r="F850" s="77" t="str">
        <s:f>IF(ISBLANK(E850),"",IF(E850&gt;='04_Настройки'!$B$11,"ВЧ",IF(E850&gt;='04_Настройки'!$B$12,"СЧ","НЧ")))</s:f>
      </s:c>
      <s:c r="G850" s="78"/>
      <s:c r="H850" s="78"/>
      <s:c r="I850" s="80" t="str">
        <s:f t="shared" si="2"/>
        <s:v/>
      </s:c>
      <s:c r="J850" s="78"/>
      <s:c r="K850" s="81"/>
      <s:c r="L850" s="78"/>
      <s:c r="M850" s="78"/>
      <s:c r="N850" s="78"/>
      <s:c r="O850" s="83"/>
      <s:c r="P850" s="84"/>
      <s:c r="Q850" s="84"/>
      <s:c r="R850" s="77" t="str">
        <s:f t="shared" si="3"/>
        <s:v/>
      </s:c>
      <s:c r="S850" s="85" t="str">
        <s:f t="shared" si="4"/>
        <s:v/>
      </s:c>
      <s:c r="T850" s="85" t="str">
        <s:f t="shared" si="5"/>
        <s:v/>
      </s:c>
      <s:c r="U850" s="85" t="str">
        <s:f>IF(OR(B850="",G850=""),"",ROUND(MAX(0,MIN(100,(G850-IF(J850="",'04_Настройки'!$B$14,J850))/(100-IF(J850="",'04_Настройки'!$B$14,J850))*100)),1))</s:f>
        <s:v/>
      </s:c>
      <s:c r="V850" s="85" t="str">
        <s:f t="shared" si="6"/>
        <s:v/>
      </s:c>
      <s:c r="W850" s="88" t="str">
        <s:f t="shared" si="7"/>
        <s:v/>
      </s:c>
      <s:c r="X850" s="85" t="str">
        <s:f>IF(B850="","",IF(W850&lt;'04_Настройки'!$B$26,"",ROUND((IF(ISBLANK(T850),0,T850*'04_Настройки'!$B$16)+IF(ISBLANK(U850),0,U850*'04_Настройки'!$B$17)+IF(ISBLANK(V850),0,V850*'04_Настройки'!$B$18)+IF(ISBLANK(M850),0,M850/5*100*'04_Настройки'!$B$19)+IF(ISBLANK(N850),0,N850/5*100*'04_Настройки'!$B$20))/(IF(ISBLANK(T850),0,'04_Настройки'!$B$16)+IF(ISBLANK(U850),0,'04_Настройки'!$B$17)+IF(ISBLANK(V850),0,'04_Настройки'!$B$18)+IF(ISBLANK(M850),0,'04_Настройки'!$B$19)+IF(ISBLANK(N850),0,'04_Настройки'!$B$20)),1)))</s:f>
        <s:v/>
      </s:c>
      <s:c r="Y850" s="77" t="str">
        <s:f>IF(B850="","",IF(ISBLANK(X850),"Недостаточно данных",IF(X850&gt;='04_Настройки'!$B$24,"Высокий",IF(X850&gt;='04_Настройки'!$B$25,"Средний","Низкий"))))</s:f>
        <s:v/>
      </s:c>
      <s:c r="Z850" s="80">
        <s:f t="shared" si="8"/>
        <s:v>840</s:v>
      </s:c>
      <s:c r="AA850" s="93" t="str">
        <s:f>IF(B850="","",IF(S850&gt;1,"Проверить и объединить дубли",IF(W850&lt;'04_Настройки'!$B$26,"Дополнить исходные данные",IF(AND(M850&lt;&gt;"",M850&lt;=2),"Проверить соответствие запросу и бизнесу",IF(AND(G850&lt;&gt;"",G850&lt;=IF(J850="",'04_Настройки'!$B$14,J850)),"Удерживать позицию и обновлять контент",IF(Y850="Высокий",IF(O850="","Создать или назначить посадочную страницу","Оптимизировать страницу и усилить содержание"),IF(Y850="Средний","Включить в контент-план","Наблюдать или отложить")))))))</s:f>
        <s:v/>
      </s:c>
    </s:row>
    <s:row r="851" ht="22.5" customHeight="1">
      <s:c r="A851" s="70" t="str">
        <s:f t="shared" si="1"/>
        <s:v/>
      </s:c>
      <s:c r="B851" s="71"/>
      <s:c r="C851" s="71"/>
      <s:c r="D851" s="71"/>
      <s:c r="E851" s="95"/>
      <s:c r="F851" s="77" t="str">
        <s:f>IF(ISBLANK(E851),"",IF(E851&gt;='04_Настройки'!$B$11,"ВЧ",IF(E851&gt;='04_Настройки'!$B$12,"СЧ","НЧ")))</s:f>
      </s:c>
      <s:c r="G851" s="78"/>
      <s:c r="H851" s="78"/>
      <s:c r="I851" s="80" t="str">
        <s:f t="shared" si="2"/>
        <s:v/>
      </s:c>
      <s:c r="J851" s="78"/>
      <s:c r="K851" s="81"/>
      <s:c r="L851" s="78"/>
      <s:c r="M851" s="78"/>
      <s:c r="N851" s="78"/>
      <s:c r="O851" s="83"/>
      <s:c r="P851" s="84"/>
      <s:c r="Q851" s="84"/>
      <s:c r="R851" s="77" t="str">
        <s:f t="shared" si="3"/>
        <s:v/>
      </s:c>
      <s:c r="S851" s="85" t="str">
        <s:f t="shared" si="4"/>
        <s:v/>
      </s:c>
      <s:c r="T851" s="85" t="str">
        <s:f t="shared" si="5"/>
        <s:v/>
      </s:c>
      <s:c r="U851" s="85" t="str">
        <s:f>IF(OR(B851="",G851=""),"",ROUND(MAX(0,MIN(100,(G851-IF(J851="",'04_Настройки'!$B$14,J851))/(100-IF(J851="",'04_Настройки'!$B$14,J851))*100)),1))</s:f>
        <s:v/>
      </s:c>
      <s:c r="V851" s="85" t="str">
        <s:f t="shared" si="6"/>
        <s:v/>
      </s:c>
      <s:c r="W851" s="88" t="str">
        <s:f t="shared" si="7"/>
        <s:v/>
      </s:c>
      <s:c r="X851" s="85" t="str">
        <s:f>IF(B851="","",IF(W851&lt;'04_Настройки'!$B$26,"",ROUND((IF(ISBLANK(T851),0,T851*'04_Настройки'!$B$16)+IF(ISBLANK(U851),0,U851*'04_Настройки'!$B$17)+IF(ISBLANK(V851),0,V851*'04_Настройки'!$B$18)+IF(ISBLANK(M851),0,M851/5*100*'04_Настройки'!$B$19)+IF(ISBLANK(N851),0,N851/5*100*'04_Настройки'!$B$20))/(IF(ISBLANK(T851),0,'04_Настройки'!$B$16)+IF(ISBLANK(U851),0,'04_Настройки'!$B$17)+IF(ISBLANK(V851),0,'04_Настройки'!$B$18)+IF(ISBLANK(M851),0,'04_Настройки'!$B$19)+IF(ISBLANK(N851),0,'04_Настройки'!$B$20)),1)))</s:f>
        <s:v/>
      </s:c>
      <s:c r="Y851" s="77" t="str">
        <s:f>IF(B851="","",IF(ISBLANK(X851),"Недостаточно данных",IF(X851&gt;='04_Настройки'!$B$24,"Высокий",IF(X851&gt;='04_Настройки'!$B$25,"Средний","Низкий"))))</s:f>
        <s:v/>
      </s:c>
      <s:c r="Z851" s="80">
        <s:f t="shared" si="8"/>
        <s:v>841</s:v>
      </s:c>
      <s:c r="AA851" s="93" t="str">
        <s:f>IF(B851="","",IF(S851&gt;1,"Проверить и объединить дубли",IF(W851&lt;'04_Настройки'!$B$26,"Дополнить исходные данные",IF(AND(M851&lt;&gt;"",M851&lt;=2),"Проверить соответствие запросу и бизнесу",IF(AND(G851&lt;&gt;"",G851&lt;=IF(J851="",'04_Настройки'!$B$14,J851)),"Удерживать позицию и обновлять контент",IF(Y851="Высокий",IF(O851="","Создать или назначить посадочную страницу","Оптимизировать страницу и усилить содержание"),IF(Y851="Средний","Включить в контент-план","Наблюдать или отложить")))))))</s:f>
        <s:v/>
      </s:c>
    </s:row>
    <s:row r="852" ht="22.5" customHeight="1">
      <s:c r="A852" s="70" t="str">
        <s:f t="shared" si="1"/>
        <s:v/>
      </s:c>
      <s:c r="B852" s="71"/>
      <s:c r="C852" s="71"/>
      <s:c r="D852" s="71"/>
      <s:c r="E852" s="95"/>
      <s:c r="F852" s="77" t="str">
        <s:f>IF(ISBLANK(E852),"",IF(E852&gt;='04_Настройки'!$B$11,"ВЧ",IF(E852&gt;='04_Настройки'!$B$12,"СЧ","НЧ")))</s:f>
      </s:c>
      <s:c r="G852" s="78"/>
      <s:c r="H852" s="78"/>
      <s:c r="I852" s="80" t="str">
        <s:f t="shared" si="2"/>
        <s:v/>
      </s:c>
      <s:c r="J852" s="78"/>
      <s:c r="K852" s="81"/>
      <s:c r="L852" s="78"/>
      <s:c r="M852" s="78"/>
      <s:c r="N852" s="78"/>
      <s:c r="O852" s="83"/>
      <s:c r="P852" s="84"/>
      <s:c r="Q852" s="84"/>
      <s:c r="R852" s="77" t="str">
        <s:f t="shared" si="3"/>
        <s:v/>
      </s:c>
      <s:c r="S852" s="85" t="str">
        <s:f t="shared" si="4"/>
        <s:v/>
      </s:c>
      <s:c r="T852" s="85" t="str">
        <s:f t="shared" si="5"/>
        <s:v/>
      </s:c>
      <s:c r="U852" s="85" t="str">
        <s:f>IF(OR(B852="",G852=""),"",ROUND(MAX(0,MIN(100,(G852-IF(J852="",'04_Настройки'!$B$14,J852))/(100-IF(J852="",'04_Настройки'!$B$14,J852))*100)),1))</s:f>
        <s:v/>
      </s:c>
      <s:c r="V852" s="85" t="str">
        <s:f t="shared" si="6"/>
        <s:v/>
      </s:c>
      <s:c r="W852" s="88" t="str">
        <s:f t="shared" si="7"/>
        <s:v/>
      </s:c>
      <s:c r="X852" s="85" t="str">
        <s:f>IF(B852="","",IF(W852&lt;'04_Настройки'!$B$26,"",ROUND((IF(ISBLANK(T852),0,T852*'04_Настройки'!$B$16)+IF(ISBLANK(U852),0,U852*'04_Настройки'!$B$17)+IF(ISBLANK(V852),0,V852*'04_Настройки'!$B$18)+IF(ISBLANK(M852),0,M852/5*100*'04_Настройки'!$B$19)+IF(ISBLANK(N852),0,N852/5*100*'04_Настройки'!$B$20))/(IF(ISBLANK(T852),0,'04_Настройки'!$B$16)+IF(ISBLANK(U852),0,'04_Настройки'!$B$17)+IF(ISBLANK(V852),0,'04_Настройки'!$B$18)+IF(ISBLANK(M852),0,'04_Настройки'!$B$19)+IF(ISBLANK(N852),0,'04_Настройки'!$B$20)),1)))</s:f>
        <s:v/>
      </s:c>
      <s:c r="Y852" s="77" t="str">
        <s:f>IF(B852="","",IF(ISBLANK(X852),"Недостаточно данных",IF(X852&gt;='04_Настройки'!$B$24,"Высокий",IF(X852&gt;='04_Настройки'!$B$25,"Средний","Низкий"))))</s:f>
        <s:v/>
      </s:c>
      <s:c r="Z852" s="80">
        <s:f t="shared" si="8"/>
        <s:v>842</s:v>
      </s:c>
      <s:c r="AA852" s="93" t="str">
        <s:f>IF(B852="","",IF(S852&gt;1,"Проверить и объединить дубли",IF(W852&lt;'04_Настройки'!$B$26,"Дополнить исходные данные",IF(AND(M852&lt;&gt;"",M852&lt;=2),"Проверить соответствие запросу и бизнесу",IF(AND(G852&lt;&gt;"",G852&lt;=IF(J852="",'04_Настройки'!$B$14,J852)),"Удерживать позицию и обновлять контент",IF(Y852="Высокий",IF(O852="","Создать или назначить посадочную страницу","Оптимизировать страницу и усилить содержание"),IF(Y852="Средний","Включить в контент-план","Наблюдать или отложить")))))))</s:f>
        <s:v/>
      </s:c>
    </s:row>
    <s:row r="853" ht="22.5" customHeight="1">
      <s:c r="A853" s="70" t="str">
        <s:f t="shared" si="1"/>
        <s:v/>
      </s:c>
      <s:c r="B853" s="71"/>
      <s:c r="C853" s="71"/>
      <s:c r="D853" s="71"/>
      <s:c r="E853" s="95"/>
      <s:c r="F853" s="77" t="str">
        <s:f>IF(ISBLANK(E853),"",IF(E853&gt;='04_Настройки'!$B$11,"ВЧ",IF(E853&gt;='04_Настройки'!$B$12,"СЧ","НЧ")))</s:f>
      </s:c>
      <s:c r="G853" s="78"/>
      <s:c r="H853" s="78"/>
      <s:c r="I853" s="80" t="str">
        <s:f t="shared" si="2"/>
        <s:v/>
      </s:c>
      <s:c r="J853" s="78"/>
      <s:c r="K853" s="81"/>
      <s:c r="L853" s="78"/>
      <s:c r="M853" s="78"/>
      <s:c r="N853" s="78"/>
      <s:c r="O853" s="83"/>
      <s:c r="P853" s="84"/>
      <s:c r="Q853" s="84"/>
      <s:c r="R853" s="77" t="str">
        <s:f t="shared" si="3"/>
        <s:v/>
      </s:c>
      <s:c r="S853" s="85" t="str">
        <s:f t="shared" si="4"/>
        <s:v/>
      </s:c>
      <s:c r="T853" s="85" t="str">
        <s:f t="shared" si="5"/>
        <s:v/>
      </s:c>
      <s:c r="U853" s="85" t="str">
        <s:f>IF(OR(B853="",G853=""),"",ROUND(MAX(0,MIN(100,(G853-IF(J853="",'04_Настройки'!$B$14,J853))/(100-IF(J853="",'04_Настройки'!$B$14,J853))*100)),1))</s:f>
        <s:v/>
      </s:c>
      <s:c r="V853" s="85" t="str">
        <s:f t="shared" si="6"/>
        <s:v/>
      </s:c>
      <s:c r="W853" s="88" t="str">
        <s:f t="shared" si="7"/>
        <s:v/>
      </s:c>
      <s:c r="X853" s="85" t="str">
        <s:f>IF(B853="","",IF(W853&lt;'04_Настройки'!$B$26,"",ROUND((IF(ISBLANK(T853),0,T853*'04_Настройки'!$B$16)+IF(ISBLANK(U853),0,U853*'04_Настройки'!$B$17)+IF(ISBLANK(V853),0,V853*'04_Настройки'!$B$18)+IF(ISBLANK(M853),0,M853/5*100*'04_Настройки'!$B$19)+IF(ISBLANK(N853),0,N853/5*100*'04_Настройки'!$B$20))/(IF(ISBLANK(T853),0,'04_Настройки'!$B$16)+IF(ISBLANK(U853),0,'04_Настройки'!$B$17)+IF(ISBLANK(V853),0,'04_Настройки'!$B$18)+IF(ISBLANK(M853),0,'04_Настройки'!$B$19)+IF(ISBLANK(N853),0,'04_Настройки'!$B$20)),1)))</s:f>
        <s:v/>
      </s:c>
      <s:c r="Y853" s="77" t="str">
        <s:f>IF(B853="","",IF(ISBLANK(X853),"Недостаточно данных",IF(X853&gt;='04_Настройки'!$B$24,"Высокий",IF(X853&gt;='04_Настройки'!$B$25,"Средний","Низкий"))))</s:f>
        <s:v/>
      </s:c>
      <s:c r="Z853" s="80">
        <s:f t="shared" si="8"/>
        <s:v>843</s:v>
      </s:c>
      <s:c r="AA853" s="93" t="str">
        <s:f>IF(B853="","",IF(S853&gt;1,"Проверить и объединить дубли",IF(W853&lt;'04_Настройки'!$B$26,"Дополнить исходные данные",IF(AND(M853&lt;&gt;"",M853&lt;=2),"Проверить соответствие запросу и бизнесу",IF(AND(G853&lt;&gt;"",G853&lt;=IF(J853="",'04_Настройки'!$B$14,J853)),"Удерживать позицию и обновлять контент",IF(Y853="Высокий",IF(O853="","Создать или назначить посадочную страницу","Оптимизировать страницу и усилить содержание"),IF(Y853="Средний","Включить в контент-план","Наблюдать или отложить")))))))</s:f>
        <s:v/>
      </s:c>
    </s:row>
    <s:row r="854" ht="22.5" customHeight="1">
      <s:c r="A854" s="70" t="str">
        <s:f t="shared" si="1"/>
        <s:v/>
      </s:c>
      <s:c r="B854" s="71"/>
      <s:c r="C854" s="71"/>
      <s:c r="D854" s="71"/>
      <s:c r="E854" s="95"/>
      <s:c r="F854" s="77" t="str">
        <s:f>IF(ISBLANK(E854),"",IF(E854&gt;='04_Настройки'!$B$11,"ВЧ",IF(E854&gt;='04_Настройки'!$B$12,"СЧ","НЧ")))</s:f>
      </s:c>
      <s:c r="G854" s="78"/>
      <s:c r="H854" s="78"/>
      <s:c r="I854" s="80" t="str">
        <s:f t="shared" si="2"/>
        <s:v/>
      </s:c>
      <s:c r="J854" s="78"/>
      <s:c r="K854" s="81"/>
      <s:c r="L854" s="78"/>
      <s:c r="M854" s="78"/>
      <s:c r="N854" s="78"/>
      <s:c r="O854" s="83"/>
      <s:c r="P854" s="84"/>
      <s:c r="Q854" s="84"/>
      <s:c r="R854" s="77" t="str">
        <s:f t="shared" si="3"/>
        <s:v/>
      </s:c>
      <s:c r="S854" s="85" t="str">
        <s:f t="shared" si="4"/>
        <s:v/>
      </s:c>
      <s:c r="T854" s="85" t="str">
        <s:f t="shared" si="5"/>
        <s:v/>
      </s:c>
      <s:c r="U854" s="85" t="str">
        <s:f>IF(OR(B854="",G854=""),"",ROUND(MAX(0,MIN(100,(G854-IF(J854="",'04_Настройки'!$B$14,J854))/(100-IF(J854="",'04_Настройки'!$B$14,J854))*100)),1))</s:f>
        <s:v/>
      </s:c>
      <s:c r="V854" s="85" t="str">
        <s:f t="shared" si="6"/>
        <s:v/>
      </s:c>
      <s:c r="W854" s="88" t="str">
        <s:f t="shared" si="7"/>
        <s:v/>
      </s:c>
      <s:c r="X854" s="85" t="str">
        <s:f>IF(B854="","",IF(W854&lt;'04_Настройки'!$B$26,"",ROUND((IF(ISBLANK(T854),0,T854*'04_Настройки'!$B$16)+IF(ISBLANK(U854),0,U854*'04_Настройки'!$B$17)+IF(ISBLANK(V854),0,V854*'04_Настройки'!$B$18)+IF(ISBLANK(M854),0,M854/5*100*'04_Настройки'!$B$19)+IF(ISBLANK(N854),0,N854/5*100*'04_Настройки'!$B$20))/(IF(ISBLANK(T854),0,'04_Настройки'!$B$16)+IF(ISBLANK(U854),0,'04_Настройки'!$B$17)+IF(ISBLANK(V854),0,'04_Настройки'!$B$18)+IF(ISBLANK(M854),0,'04_Настройки'!$B$19)+IF(ISBLANK(N854),0,'04_Настройки'!$B$20)),1)))</s:f>
        <s:v/>
      </s:c>
      <s:c r="Y854" s="77" t="str">
        <s:f>IF(B854="","",IF(ISBLANK(X854),"Недостаточно данных",IF(X854&gt;='04_Настройки'!$B$24,"Высокий",IF(X854&gt;='04_Настройки'!$B$25,"Средний","Низкий"))))</s:f>
        <s:v/>
      </s:c>
      <s:c r="Z854" s="80">
        <s:f t="shared" si="8"/>
        <s:v>844</s:v>
      </s:c>
      <s:c r="AA854" s="93" t="str">
        <s:f>IF(B854="","",IF(S854&gt;1,"Проверить и объединить дубли",IF(W854&lt;'04_Настройки'!$B$26,"Дополнить исходные данные",IF(AND(M854&lt;&gt;"",M854&lt;=2),"Проверить соответствие запросу и бизнесу",IF(AND(G854&lt;&gt;"",G854&lt;=IF(J854="",'04_Настройки'!$B$14,J854)),"Удерживать позицию и обновлять контент",IF(Y854="Высокий",IF(O854="","Создать или назначить посадочную страницу","Оптимизировать страницу и усилить содержание"),IF(Y854="Средний","Включить в контент-план","Наблюдать или отложить")))))))</s:f>
        <s:v/>
      </s:c>
    </s:row>
    <s:row r="855" ht="22.5" customHeight="1">
      <s:c r="A855" s="70" t="str">
        <s:f t="shared" si="1"/>
        <s:v/>
      </s:c>
      <s:c r="B855" s="71"/>
      <s:c r="C855" s="71"/>
      <s:c r="D855" s="71"/>
      <s:c r="E855" s="95"/>
      <s:c r="F855" s="77" t="str">
        <s:f>IF(ISBLANK(E855),"",IF(E855&gt;='04_Настройки'!$B$11,"ВЧ",IF(E855&gt;='04_Настройки'!$B$12,"СЧ","НЧ")))</s:f>
      </s:c>
      <s:c r="G855" s="78"/>
      <s:c r="H855" s="78"/>
      <s:c r="I855" s="80" t="str">
        <s:f t="shared" si="2"/>
        <s:v/>
      </s:c>
      <s:c r="J855" s="78"/>
      <s:c r="K855" s="81"/>
      <s:c r="L855" s="78"/>
      <s:c r="M855" s="78"/>
      <s:c r="N855" s="78"/>
      <s:c r="O855" s="83"/>
      <s:c r="P855" s="84"/>
      <s:c r="Q855" s="84"/>
      <s:c r="R855" s="77" t="str">
        <s:f t="shared" si="3"/>
        <s:v/>
      </s:c>
      <s:c r="S855" s="85" t="str">
        <s:f t="shared" si="4"/>
        <s:v/>
      </s:c>
      <s:c r="T855" s="85" t="str">
        <s:f t="shared" si="5"/>
        <s:v/>
      </s:c>
      <s:c r="U855" s="85" t="str">
        <s:f>IF(OR(B855="",G855=""),"",ROUND(MAX(0,MIN(100,(G855-IF(J855="",'04_Настройки'!$B$14,J855))/(100-IF(J855="",'04_Настройки'!$B$14,J855))*100)),1))</s:f>
        <s:v/>
      </s:c>
      <s:c r="V855" s="85" t="str">
        <s:f t="shared" si="6"/>
        <s:v/>
      </s:c>
      <s:c r="W855" s="88" t="str">
        <s:f t="shared" si="7"/>
        <s:v/>
      </s:c>
      <s:c r="X855" s="85" t="str">
        <s:f>IF(B855="","",IF(W855&lt;'04_Настройки'!$B$26,"",ROUND((IF(ISBLANK(T855),0,T855*'04_Настройки'!$B$16)+IF(ISBLANK(U855),0,U855*'04_Настройки'!$B$17)+IF(ISBLANK(V855),0,V855*'04_Настройки'!$B$18)+IF(ISBLANK(M855),0,M855/5*100*'04_Настройки'!$B$19)+IF(ISBLANK(N855),0,N855/5*100*'04_Настройки'!$B$20))/(IF(ISBLANK(T855),0,'04_Настройки'!$B$16)+IF(ISBLANK(U855),0,'04_Настройки'!$B$17)+IF(ISBLANK(V855),0,'04_Настройки'!$B$18)+IF(ISBLANK(M855),0,'04_Настройки'!$B$19)+IF(ISBLANK(N855),0,'04_Настройки'!$B$20)),1)))</s:f>
        <s:v/>
      </s:c>
      <s:c r="Y855" s="77" t="str">
        <s:f>IF(B855="","",IF(ISBLANK(X855),"Недостаточно данных",IF(X855&gt;='04_Настройки'!$B$24,"Высокий",IF(X855&gt;='04_Настройки'!$B$25,"Средний","Низкий"))))</s:f>
        <s:v/>
      </s:c>
      <s:c r="Z855" s="80">
        <s:f t="shared" si="8"/>
        <s:v>845</s:v>
      </s:c>
      <s:c r="AA855" s="93" t="str">
        <s:f>IF(B855="","",IF(S855&gt;1,"Проверить и объединить дубли",IF(W855&lt;'04_Настройки'!$B$26,"Дополнить исходные данные",IF(AND(M855&lt;&gt;"",M855&lt;=2),"Проверить соответствие запросу и бизнесу",IF(AND(G855&lt;&gt;"",G855&lt;=IF(J855="",'04_Настройки'!$B$14,J855)),"Удерживать позицию и обновлять контент",IF(Y855="Высокий",IF(O855="","Создать или назначить посадочную страницу","Оптимизировать страницу и усилить содержание"),IF(Y855="Средний","Включить в контент-план","Наблюдать или отложить")))))))</s:f>
        <s:v/>
      </s:c>
    </s:row>
    <s:row r="856" ht="22.5" customHeight="1">
      <s:c r="A856" s="70" t="str">
        <s:f t="shared" si="1"/>
        <s:v/>
      </s:c>
      <s:c r="B856" s="71"/>
      <s:c r="C856" s="71"/>
      <s:c r="D856" s="71"/>
      <s:c r="E856" s="95"/>
      <s:c r="F856" s="77" t="str">
        <s:f>IF(ISBLANK(E856),"",IF(E856&gt;='04_Настройки'!$B$11,"ВЧ",IF(E856&gt;='04_Настройки'!$B$12,"СЧ","НЧ")))</s:f>
      </s:c>
      <s:c r="G856" s="78"/>
      <s:c r="H856" s="78"/>
      <s:c r="I856" s="80" t="str">
        <s:f t="shared" si="2"/>
        <s:v/>
      </s:c>
      <s:c r="J856" s="78"/>
      <s:c r="K856" s="81"/>
      <s:c r="L856" s="78"/>
      <s:c r="M856" s="78"/>
      <s:c r="N856" s="78"/>
      <s:c r="O856" s="83"/>
      <s:c r="P856" s="84"/>
      <s:c r="Q856" s="84"/>
      <s:c r="R856" s="77" t="str">
        <s:f t="shared" si="3"/>
        <s:v/>
      </s:c>
      <s:c r="S856" s="85" t="str">
        <s:f t="shared" si="4"/>
        <s:v/>
      </s:c>
      <s:c r="T856" s="85" t="str">
        <s:f t="shared" si="5"/>
        <s:v/>
      </s:c>
      <s:c r="U856" s="85" t="str">
        <s:f>IF(OR(B856="",G856=""),"",ROUND(MAX(0,MIN(100,(G856-IF(J856="",'04_Настройки'!$B$14,J856))/(100-IF(J856="",'04_Настройки'!$B$14,J856))*100)),1))</s:f>
        <s:v/>
      </s:c>
      <s:c r="V856" s="85" t="str">
        <s:f t="shared" si="6"/>
        <s:v/>
      </s:c>
      <s:c r="W856" s="88" t="str">
        <s:f t="shared" si="7"/>
        <s:v/>
      </s:c>
      <s:c r="X856" s="85" t="str">
        <s:f>IF(B856="","",IF(W856&lt;'04_Настройки'!$B$26,"",ROUND((IF(ISBLANK(T856),0,T856*'04_Настройки'!$B$16)+IF(ISBLANK(U856),0,U856*'04_Настройки'!$B$17)+IF(ISBLANK(V856),0,V856*'04_Настройки'!$B$18)+IF(ISBLANK(M856),0,M856/5*100*'04_Настройки'!$B$19)+IF(ISBLANK(N856),0,N856/5*100*'04_Настройки'!$B$20))/(IF(ISBLANK(T856),0,'04_Настройки'!$B$16)+IF(ISBLANK(U856),0,'04_Настройки'!$B$17)+IF(ISBLANK(V856),0,'04_Настройки'!$B$18)+IF(ISBLANK(M856),0,'04_Настройки'!$B$19)+IF(ISBLANK(N856),0,'04_Настройки'!$B$20)),1)))</s:f>
        <s:v/>
      </s:c>
      <s:c r="Y856" s="77" t="str">
        <s:f>IF(B856="","",IF(ISBLANK(X856),"Недостаточно данных",IF(X856&gt;='04_Настройки'!$B$24,"Высокий",IF(X856&gt;='04_Настройки'!$B$25,"Средний","Низкий"))))</s:f>
        <s:v/>
      </s:c>
      <s:c r="Z856" s="80">
        <s:f t="shared" si="8"/>
        <s:v>846</s:v>
      </s:c>
      <s:c r="AA856" s="93" t="str">
        <s:f>IF(B856="","",IF(S856&gt;1,"Проверить и объединить дубли",IF(W856&lt;'04_Настройки'!$B$26,"Дополнить исходные данные",IF(AND(M856&lt;&gt;"",M856&lt;=2),"Проверить соответствие запросу и бизнесу",IF(AND(G856&lt;&gt;"",G856&lt;=IF(J856="",'04_Настройки'!$B$14,J856)),"Удерживать позицию и обновлять контент",IF(Y856="Высокий",IF(O856="","Создать или назначить посадочную страницу","Оптимизировать страницу и усилить содержание"),IF(Y856="Средний","Включить в контент-план","Наблюдать или отложить")))))))</s:f>
        <s:v/>
      </s:c>
    </s:row>
    <s:row r="857" ht="22.5" customHeight="1">
      <s:c r="A857" s="70" t="str">
        <s:f t="shared" si="1"/>
        <s:v/>
      </s:c>
      <s:c r="B857" s="71"/>
      <s:c r="C857" s="71"/>
      <s:c r="D857" s="71"/>
      <s:c r="E857" s="95"/>
      <s:c r="F857" s="77" t="str">
        <s:f>IF(ISBLANK(E857),"",IF(E857&gt;='04_Настройки'!$B$11,"ВЧ",IF(E857&gt;='04_Настройки'!$B$12,"СЧ","НЧ")))</s:f>
      </s:c>
      <s:c r="G857" s="78"/>
      <s:c r="H857" s="78"/>
      <s:c r="I857" s="80" t="str">
        <s:f t="shared" si="2"/>
        <s:v/>
      </s:c>
      <s:c r="J857" s="78"/>
      <s:c r="K857" s="81"/>
      <s:c r="L857" s="78"/>
      <s:c r="M857" s="78"/>
      <s:c r="N857" s="78"/>
      <s:c r="O857" s="83"/>
      <s:c r="P857" s="84"/>
      <s:c r="Q857" s="84"/>
      <s:c r="R857" s="77" t="str">
        <s:f t="shared" si="3"/>
        <s:v/>
      </s:c>
      <s:c r="S857" s="85" t="str">
        <s:f t="shared" si="4"/>
        <s:v/>
      </s:c>
      <s:c r="T857" s="85" t="str">
        <s:f t="shared" si="5"/>
        <s:v/>
      </s:c>
      <s:c r="U857" s="85" t="str">
        <s:f>IF(OR(B857="",G857=""),"",ROUND(MAX(0,MIN(100,(G857-IF(J857="",'04_Настройки'!$B$14,J857))/(100-IF(J857="",'04_Настройки'!$B$14,J857))*100)),1))</s:f>
        <s:v/>
      </s:c>
      <s:c r="V857" s="85" t="str">
        <s:f t="shared" si="6"/>
        <s:v/>
      </s:c>
      <s:c r="W857" s="88" t="str">
        <s:f t="shared" si="7"/>
        <s:v/>
      </s:c>
      <s:c r="X857" s="85" t="str">
        <s:f>IF(B857="","",IF(W857&lt;'04_Настройки'!$B$26,"",ROUND((IF(ISBLANK(T857),0,T857*'04_Настройки'!$B$16)+IF(ISBLANK(U857),0,U857*'04_Настройки'!$B$17)+IF(ISBLANK(V857),0,V857*'04_Настройки'!$B$18)+IF(ISBLANK(M857),0,M857/5*100*'04_Настройки'!$B$19)+IF(ISBLANK(N857),0,N857/5*100*'04_Настройки'!$B$20))/(IF(ISBLANK(T857),0,'04_Настройки'!$B$16)+IF(ISBLANK(U857),0,'04_Настройки'!$B$17)+IF(ISBLANK(V857),0,'04_Настройки'!$B$18)+IF(ISBLANK(M857),0,'04_Настройки'!$B$19)+IF(ISBLANK(N857),0,'04_Настройки'!$B$20)),1)))</s:f>
        <s:v/>
      </s:c>
      <s:c r="Y857" s="77" t="str">
        <s:f>IF(B857="","",IF(ISBLANK(X857),"Недостаточно данных",IF(X857&gt;='04_Настройки'!$B$24,"Высокий",IF(X857&gt;='04_Настройки'!$B$25,"Средний","Низкий"))))</s:f>
        <s:v/>
      </s:c>
      <s:c r="Z857" s="80">
        <s:f t="shared" si="8"/>
        <s:v>847</s:v>
      </s:c>
      <s:c r="AA857" s="93" t="str">
        <s:f>IF(B857="","",IF(S857&gt;1,"Проверить и объединить дубли",IF(W857&lt;'04_Настройки'!$B$26,"Дополнить исходные данные",IF(AND(M857&lt;&gt;"",M857&lt;=2),"Проверить соответствие запросу и бизнесу",IF(AND(G857&lt;&gt;"",G857&lt;=IF(J857="",'04_Настройки'!$B$14,J857)),"Удерживать позицию и обновлять контент",IF(Y857="Высокий",IF(O857="","Создать или назначить посадочную страницу","Оптимизировать страницу и усилить содержание"),IF(Y857="Средний","Включить в контент-план","Наблюдать или отложить")))))))</s:f>
        <s:v/>
      </s:c>
    </s:row>
    <s:row r="858" ht="22.5" customHeight="1">
      <s:c r="A858" s="70" t="str">
        <s:f t="shared" si="1"/>
        <s:v/>
      </s:c>
      <s:c r="B858" s="71"/>
      <s:c r="C858" s="71"/>
      <s:c r="D858" s="71"/>
      <s:c r="E858" s="95"/>
      <s:c r="F858" s="77" t="str">
        <s:f>IF(ISBLANK(E858),"",IF(E858&gt;='04_Настройки'!$B$11,"ВЧ",IF(E858&gt;='04_Настройки'!$B$12,"СЧ","НЧ")))</s:f>
      </s:c>
      <s:c r="G858" s="78"/>
      <s:c r="H858" s="78"/>
      <s:c r="I858" s="80" t="str">
        <s:f t="shared" si="2"/>
        <s:v/>
      </s:c>
      <s:c r="J858" s="78"/>
      <s:c r="K858" s="81"/>
      <s:c r="L858" s="78"/>
      <s:c r="M858" s="78"/>
      <s:c r="N858" s="78"/>
      <s:c r="O858" s="83"/>
      <s:c r="P858" s="84"/>
      <s:c r="Q858" s="84"/>
      <s:c r="R858" s="77" t="str">
        <s:f t="shared" si="3"/>
        <s:v/>
      </s:c>
      <s:c r="S858" s="85" t="str">
        <s:f t="shared" si="4"/>
        <s:v/>
      </s:c>
      <s:c r="T858" s="85" t="str">
        <s:f t="shared" si="5"/>
        <s:v/>
      </s:c>
      <s:c r="U858" s="85" t="str">
        <s:f>IF(OR(B858="",G858=""),"",ROUND(MAX(0,MIN(100,(G858-IF(J858="",'04_Настройки'!$B$14,J858))/(100-IF(J858="",'04_Настройки'!$B$14,J858))*100)),1))</s:f>
        <s:v/>
      </s:c>
      <s:c r="V858" s="85" t="str">
        <s:f t="shared" si="6"/>
        <s:v/>
      </s:c>
      <s:c r="W858" s="88" t="str">
        <s:f t="shared" si="7"/>
        <s:v/>
      </s:c>
      <s:c r="X858" s="85" t="str">
        <s:f>IF(B858="","",IF(W858&lt;'04_Настройки'!$B$26,"",ROUND((IF(ISBLANK(T858),0,T858*'04_Настройки'!$B$16)+IF(ISBLANK(U858),0,U858*'04_Настройки'!$B$17)+IF(ISBLANK(V858),0,V858*'04_Настройки'!$B$18)+IF(ISBLANK(M858),0,M858/5*100*'04_Настройки'!$B$19)+IF(ISBLANK(N858),0,N858/5*100*'04_Настройки'!$B$20))/(IF(ISBLANK(T858),0,'04_Настройки'!$B$16)+IF(ISBLANK(U858),0,'04_Настройки'!$B$17)+IF(ISBLANK(V858),0,'04_Настройки'!$B$18)+IF(ISBLANK(M858),0,'04_Настройки'!$B$19)+IF(ISBLANK(N858),0,'04_Настройки'!$B$20)),1)))</s:f>
        <s:v/>
      </s:c>
      <s:c r="Y858" s="77" t="str">
        <s:f>IF(B858="","",IF(ISBLANK(X858),"Недостаточно данных",IF(X858&gt;='04_Настройки'!$B$24,"Высокий",IF(X858&gt;='04_Настройки'!$B$25,"Средний","Низкий"))))</s:f>
        <s:v/>
      </s:c>
      <s:c r="Z858" s="80">
        <s:f t="shared" si="8"/>
        <s:v>848</s:v>
      </s:c>
      <s:c r="AA858" s="93" t="str">
        <s:f>IF(B858="","",IF(S858&gt;1,"Проверить и объединить дубли",IF(W858&lt;'04_Настройки'!$B$26,"Дополнить исходные данные",IF(AND(M858&lt;&gt;"",M858&lt;=2),"Проверить соответствие запросу и бизнесу",IF(AND(G858&lt;&gt;"",G858&lt;=IF(J858="",'04_Настройки'!$B$14,J858)),"Удерживать позицию и обновлять контент",IF(Y858="Высокий",IF(O858="","Создать или назначить посадочную страницу","Оптимизировать страницу и усилить содержание"),IF(Y858="Средний","Включить в контент-план","Наблюдать или отложить")))))))</s:f>
        <s:v/>
      </s:c>
    </s:row>
    <s:row r="859" ht="22.5" customHeight="1">
      <s:c r="A859" s="70" t="str">
        <s:f t="shared" si="1"/>
        <s:v/>
      </s:c>
      <s:c r="B859" s="71"/>
      <s:c r="C859" s="71"/>
      <s:c r="D859" s="71"/>
      <s:c r="E859" s="95"/>
      <s:c r="F859" s="77" t="str">
        <s:f>IF(ISBLANK(E859),"",IF(E859&gt;='04_Настройки'!$B$11,"ВЧ",IF(E859&gt;='04_Настройки'!$B$12,"СЧ","НЧ")))</s:f>
      </s:c>
      <s:c r="G859" s="78"/>
      <s:c r="H859" s="78"/>
      <s:c r="I859" s="80" t="str">
        <s:f t="shared" si="2"/>
        <s:v/>
      </s:c>
      <s:c r="J859" s="78"/>
      <s:c r="K859" s="81"/>
      <s:c r="L859" s="78"/>
      <s:c r="M859" s="78"/>
      <s:c r="N859" s="78"/>
      <s:c r="O859" s="83"/>
      <s:c r="P859" s="84"/>
      <s:c r="Q859" s="84"/>
      <s:c r="R859" s="77" t="str">
        <s:f t="shared" si="3"/>
        <s:v/>
      </s:c>
      <s:c r="S859" s="85" t="str">
        <s:f t="shared" si="4"/>
        <s:v/>
      </s:c>
      <s:c r="T859" s="85" t="str">
        <s:f t="shared" si="5"/>
        <s:v/>
      </s:c>
      <s:c r="U859" s="85" t="str">
        <s:f>IF(OR(B859="",G859=""),"",ROUND(MAX(0,MIN(100,(G859-IF(J859="",'04_Настройки'!$B$14,J859))/(100-IF(J859="",'04_Настройки'!$B$14,J859))*100)),1))</s:f>
        <s:v/>
      </s:c>
      <s:c r="V859" s="85" t="str">
        <s:f t="shared" si="6"/>
        <s:v/>
      </s:c>
      <s:c r="W859" s="88" t="str">
        <s:f t="shared" si="7"/>
        <s:v/>
      </s:c>
      <s:c r="X859" s="85" t="str">
        <s:f>IF(B859="","",IF(W859&lt;'04_Настройки'!$B$26,"",ROUND((IF(ISBLANK(T859),0,T859*'04_Настройки'!$B$16)+IF(ISBLANK(U859),0,U859*'04_Настройки'!$B$17)+IF(ISBLANK(V859),0,V859*'04_Настройки'!$B$18)+IF(ISBLANK(M859),0,M859/5*100*'04_Настройки'!$B$19)+IF(ISBLANK(N859),0,N859/5*100*'04_Настройки'!$B$20))/(IF(ISBLANK(T859),0,'04_Настройки'!$B$16)+IF(ISBLANK(U859),0,'04_Настройки'!$B$17)+IF(ISBLANK(V859),0,'04_Настройки'!$B$18)+IF(ISBLANK(M859),0,'04_Настройки'!$B$19)+IF(ISBLANK(N859),0,'04_Настройки'!$B$20)),1)))</s:f>
        <s:v/>
      </s:c>
      <s:c r="Y859" s="77" t="str">
        <s:f>IF(B859="","",IF(ISBLANK(X859),"Недостаточно данных",IF(X859&gt;='04_Настройки'!$B$24,"Высокий",IF(X859&gt;='04_Настройки'!$B$25,"Средний","Низкий"))))</s:f>
        <s:v/>
      </s:c>
      <s:c r="Z859" s="80">
        <s:f t="shared" si="8"/>
        <s:v>849</s:v>
      </s:c>
      <s:c r="AA859" s="93" t="str">
        <s:f>IF(B859="","",IF(S859&gt;1,"Проверить и объединить дубли",IF(W859&lt;'04_Настройки'!$B$26,"Дополнить исходные данные",IF(AND(M859&lt;&gt;"",M859&lt;=2),"Проверить соответствие запросу и бизнесу",IF(AND(G859&lt;&gt;"",G859&lt;=IF(J859="",'04_Настройки'!$B$14,J859)),"Удерживать позицию и обновлять контент",IF(Y859="Высокий",IF(O859="","Создать или назначить посадочную страницу","Оптимизировать страницу и усилить содержание"),IF(Y859="Средний","Включить в контент-план","Наблюдать или отложить")))))))</s:f>
        <s:v/>
      </s:c>
    </s:row>
    <s:row r="860" ht="22.5" customHeight="1">
      <s:c r="A860" s="70" t="str">
        <s:f t="shared" si="1"/>
        <s:v/>
      </s:c>
      <s:c r="B860" s="71"/>
      <s:c r="C860" s="71"/>
      <s:c r="D860" s="71"/>
      <s:c r="E860" s="95"/>
      <s:c r="F860" s="77" t="str">
        <s:f>IF(ISBLANK(E860),"",IF(E860&gt;='04_Настройки'!$B$11,"ВЧ",IF(E860&gt;='04_Настройки'!$B$12,"СЧ","НЧ")))</s:f>
      </s:c>
      <s:c r="G860" s="78"/>
      <s:c r="H860" s="78"/>
      <s:c r="I860" s="80" t="str">
        <s:f t="shared" si="2"/>
        <s:v/>
      </s:c>
      <s:c r="J860" s="78"/>
      <s:c r="K860" s="81"/>
      <s:c r="L860" s="78"/>
      <s:c r="M860" s="78"/>
      <s:c r="N860" s="78"/>
      <s:c r="O860" s="83"/>
      <s:c r="P860" s="84"/>
      <s:c r="Q860" s="84"/>
      <s:c r="R860" s="77" t="str">
        <s:f t="shared" si="3"/>
        <s:v/>
      </s:c>
      <s:c r="S860" s="85" t="str">
        <s:f t="shared" si="4"/>
        <s:v/>
      </s:c>
      <s:c r="T860" s="85" t="str">
        <s:f t="shared" si="5"/>
        <s:v/>
      </s:c>
      <s:c r="U860" s="85" t="str">
        <s:f>IF(OR(B860="",G860=""),"",ROUND(MAX(0,MIN(100,(G860-IF(J860="",'04_Настройки'!$B$14,J860))/(100-IF(J860="",'04_Настройки'!$B$14,J860))*100)),1))</s:f>
        <s:v/>
      </s:c>
      <s:c r="V860" s="85" t="str">
        <s:f t="shared" si="6"/>
        <s:v/>
      </s:c>
      <s:c r="W860" s="88" t="str">
        <s:f t="shared" si="7"/>
        <s:v/>
      </s:c>
      <s:c r="X860" s="85" t="str">
        <s:f>IF(B860="","",IF(W860&lt;'04_Настройки'!$B$26,"",ROUND((IF(ISBLANK(T860),0,T860*'04_Настройки'!$B$16)+IF(ISBLANK(U860),0,U860*'04_Настройки'!$B$17)+IF(ISBLANK(V860),0,V860*'04_Настройки'!$B$18)+IF(ISBLANK(M860),0,M860/5*100*'04_Настройки'!$B$19)+IF(ISBLANK(N860),0,N860/5*100*'04_Настройки'!$B$20))/(IF(ISBLANK(T860),0,'04_Настройки'!$B$16)+IF(ISBLANK(U860),0,'04_Настройки'!$B$17)+IF(ISBLANK(V860),0,'04_Настройки'!$B$18)+IF(ISBLANK(M860),0,'04_Настройки'!$B$19)+IF(ISBLANK(N860),0,'04_Настройки'!$B$20)),1)))</s:f>
        <s:v/>
      </s:c>
      <s:c r="Y860" s="77" t="str">
        <s:f>IF(B860="","",IF(ISBLANK(X860),"Недостаточно данных",IF(X860&gt;='04_Настройки'!$B$24,"Высокий",IF(X860&gt;='04_Настройки'!$B$25,"Средний","Низкий"))))</s:f>
        <s:v/>
      </s:c>
      <s:c r="Z860" s="80">
        <s:f t="shared" si="8"/>
        <s:v>850</s:v>
      </s:c>
      <s:c r="AA860" s="93" t="str">
        <s:f>IF(B860="","",IF(S860&gt;1,"Проверить и объединить дубли",IF(W860&lt;'04_Настройки'!$B$26,"Дополнить исходные данные",IF(AND(M860&lt;&gt;"",M860&lt;=2),"Проверить соответствие запросу и бизнесу",IF(AND(G860&lt;&gt;"",G860&lt;=IF(J860="",'04_Настройки'!$B$14,J860)),"Удерживать позицию и обновлять контент",IF(Y860="Высокий",IF(O860="","Создать или назначить посадочную страницу","Оптимизировать страницу и усилить содержание"),IF(Y860="Средний","Включить в контент-план","Наблюдать или отложить")))))))</s:f>
        <s:v/>
      </s:c>
    </s:row>
    <s:row r="861" ht="22.5" customHeight="1">
      <s:c r="A861" s="70" t="str">
        <s:f t="shared" si="1"/>
        <s:v/>
      </s:c>
      <s:c r="B861" s="71"/>
      <s:c r="C861" s="71"/>
      <s:c r="D861" s="71"/>
      <s:c r="E861" s="95"/>
      <s:c r="F861" s="77" t="str">
        <s:f>IF(ISBLANK(E861),"",IF(E861&gt;='04_Настройки'!$B$11,"ВЧ",IF(E861&gt;='04_Настройки'!$B$12,"СЧ","НЧ")))</s:f>
      </s:c>
      <s:c r="G861" s="78"/>
      <s:c r="H861" s="78"/>
      <s:c r="I861" s="80" t="str">
        <s:f t="shared" si="2"/>
        <s:v/>
      </s:c>
      <s:c r="J861" s="78"/>
      <s:c r="K861" s="81"/>
      <s:c r="L861" s="78"/>
      <s:c r="M861" s="78"/>
      <s:c r="N861" s="78"/>
      <s:c r="O861" s="83"/>
      <s:c r="P861" s="84"/>
      <s:c r="Q861" s="84"/>
      <s:c r="R861" s="77" t="str">
        <s:f t="shared" si="3"/>
        <s:v/>
      </s:c>
      <s:c r="S861" s="85" t="str">
        <s:f t="shared" si="4"/>
        <s:v/>
      </s:c>
      <s:c r="T861" s="85" t="str">
        <s:f t="shared" si="5"/>
        <s:v/>
      </s:c>
      <s:c r="U861" s="85" t="str">
        <s:f>IF(OR(B861="",G861=""),"",ROUND(MAX(0,MIN(100,(G861-IF(J861="",'04_Настройки'!$B$14,J861))/(100-IF(J861="",'04_Настройки'!$B$14,J861))*100)),1))</s:f>
        <s:v/>
      </s:c>
      <s:c r="V861" s="85" t="str">
        <s:f t="shared" si="6"/>
        <s:v/>
      </s:c>
      <s:c r="W861" s="88" t="str">
        <s:f t="shared" si="7"/>
        <s:v/>
      </s:c>
      <s:c r="X861" s="85" t="str">
        <s:f>IF(B861="","",IF(W861&lt;'04_Настройки'!$B$26,"",ROUND((IF(ISBLANK(T861),0,T861*'04_Настройки'!$B$16)+IF(ISBLANK(U861),0,U861*'04_Настройки'!$B$17)+IF(ISBLANK(V861),0,V861*'04_Настройки'!$B$18)+IF(ISBLANK(M861),0,M861/5*100*'04_Настройки'!$B$19)+IF(ISBLANK(N861),0,N861/5*100*'04_Настройки'!$B$20))/(IF(ISBLANK(T861),0,'04_Настройки'!$B$16)+IF(ISBLANK(U861),0,'04_Настройки'!$B$17)+IF(ISBLANK(V861),0,'04_Настройки'!$B$18)+IF(ISBLANK(M861),0,'04_Настройки'!$B$19)+IF(ISBLANK(N861),0,'04_Настройки'!$B$20)),1)))</s:f>
        <s:v/>
      </s:c>
      <s:c r="Y861" s="77" t="str">
        <s:f>IF(B861="","",IF(ISBLANK(X861),"Недостаточно данных",IF(X861&gt;='04_Настройки'!$B$24,"Высокий",IF(X861&gt;='04_Настройки'!$B$25,"Средний","Низкий"))))</s:f>
        <s:v/>
      </s:c>
      <s:c r="Z861" s="80">
        <s:f t="shared" si="8"/>
        <s:v>851</s:v>
      </s:c>
      <s:c r="AA861" s="93" t="str">
        <s:f>IF(B861="","",IF(S861&gt;1,"Проверить и объединить дубли",IF(W861&lt;'04_Настройки'!$B$26,"Дополнить исходные данные",IF(AND(M861&lt;&gt;"",M861&lt;=2),"Проверить соответствие запросу и бизнесу",IF(AND(G861&lt;&gt;"",G861&lt;=IF(J861="",'04_Настройки'!$B$14,J861)),"Удерживать позицию и обновлять контент",IF(Y861="Высокий",IF(O861="","Создать или назначить посадочную страницу","Оптимизировать страницу и усилить содержание"),IF(Y861="Средний","Включить в контент-план","Наблюдать или отложить")))))))</s:f>
        <s:v/>
      </s:c>
    </s:row>
    <s:row r="862" ht="22.5" customHeight="1">
      <s:c r="A862" s="70" t="str">
        <s:f t="shared" si="1"/>
        <s:v/>
      </s:c>
      <s:c r="B862" s="71"/>
      <s:c r="C862" s="71"/>
      <s:c r="D862" s="71"/>
      <s:c r="E862" s="95"/>
      <s:c r="F862" s="77" t="str">
        <s:f>IF(ISBLANK(E862),"",IF(E862&gt;='04_Настройки'!$B$11,"ВЧ",IF(E862&gt;='04_Настройки'!$B$12,"СЧ","НЧ")))</s:f>
      </s:c>
      <s:c r="G862" s="78"/>
      <s:c r="H862" s="78"/>
      <s:c r="I862" s="80" t="str">
        <s:f t="shared" si="2"/>
        <s:v/>
      </s:c>
      <s:c r="J862" s="78"/>
      <s:c r="K862" s="81"/>
      <s:c r="L862" s="78"/>
      <s:c r="M862" s="78"/>
      <s:c r="N862" s="78"/>
      <s:c r="O862" s="83"/>
      <s:c r="P862" s="84"/>
      <s:c r="Q862" s="84"/>
      <s:c r="R862" s="77" t="str">
        <s:f t="shared" si="3"/>
        <s:v/>
      </s:c>
      <s:c r="S862" s="85" t="str">
        <s:f t="shared" si="4"/>
        <s:v/>
      </s:c>
      <s:c r="T862" s="85" t="str">
        <s:f t="shared" si="5"/>
        <s:v/>
      </s:c>
      <s:c r="U862" s="85" t="str">
        <s:f>IF(OR(B862="",G862=""),"",ROUND(MAX(0,MIN(100,(G862-IF(J862="",'04_Настройки'!$B$14,J862))/(100-IF(J862="",'04_Настройки'!$B$14,J862))*100)),1))</s:f>
        <s:v/>
      </s:c>
      <s:c r="V862" s="85" t="str">
        <s:f t="shared" si="6"/>
        <s:v/>
      </s:c>
      <s:c r="W862" s="88" t="str">
        <s:f t="shared" si="7"/>
        <s:v/>
      </s:c>
      <s:c r="X862" s="85" t="str">
        <s:f>IF(B862="","",IF(W862&lt;'04_Настройки'!$B$26,"",ROUND((IF(ISBLANK(T862),0,T862*'04_Настройки'!$B$16)+IF(ISBLANK(U862),0,U862*'04_Настройки'!$B$17)+IF(ISBLANK(V862),0,V862*'04_Настройки'!$B$18)+IF(ISBLANK(M862),0,M862/5*100*'04_Настройки'!$B$19)+IF(ISBLANK(N862),0,N862/5*100*'04_Настройки'!$B$20))/(IF(ISBLANK(T862),0,'04_Настройки'!$B$16)+IF(ISBLANK(U862),0,'04_Настройки'!$B$17)+IF(ISBLANK(V862),0,'04_Настройки'!$B$18)+IF(ISBLANK(M862),0,'04_Настройки'!$B$19)+IF(ISBLANK(N862),0,'04_Настройки'!$B$20)),1)))</s:f>
        <s:v/>
      </s:c>
      <s:c r="Y862" s="77" t="str">
        <s:f>IF(B862="","",IF(ISBLANK(X862),"Недостаточно данных",IF(X862&gt;='04_Настройки'!$B$24,"Высокий",IF(X862&gt;='04_Настройки'!$B$25,"Средний","Низкий"))))</s:f>
        <s:v/>
      </s:c>
      <s:c r="Z862" s="80">
        <s:f t="shared" si="8"/>
        <s:v>852</s:v>
      </s:c>
      <s:c r="AA862" s="93" t="str">
        <s:f>IF(B862="","",IF(S862&gt;1,"Проверить и объединить дубли",IF(W862&lt;'04_Настройки'!$B$26,"Дополнить исходные данные",IF(AND(M862&lt;&gt;"",M862&lt;=2),"Проверить соответствие запросу и бизнесу",IF(AND(G862&lt;&gt;"",G862&lt;=IF(J862="",'04_Настройки'!$B$14,J862)),"Удерживать позицию и обновлять контент",IF(Y862="Высокий",IF(O862="","Создать или назначить посадочную страницу","Оптимизировать страницу и усилить содержание"),IF(Y862="Средний","Включить в контент-план","Наблюдать или отложить")))))))</s:f>
        <s:v/>
      </s:c>
    </s:row>
    <s:row r="863" ht="22.5" customHeight="1">
      <s:c r="A863" s="70" t="str">
        <s:f t="shared" si="1"/>
        <s:v/>
      </s:c>
      <s:c r="B863" s="71"/>
      <s:c r="C863" s="71"/>
      <s:c r="D863" s="71"/>
      <s:c r="E863" s="95"/>
      <s:c r="F863" s="77" t="str">
        <s:f>IF(ISBLANK(E863),"",IF(E863&gt;='04_Настройки'!$B$11,"ВЧ",IF(E863&gt;='04_Настройки'!$B$12,"СЧ","НЧ")))</s:f>
      </s:c>
      <s:c r="G863" s="78"/>
      <s:c r="H863" s="78"/>
      <s:c r="I863" s="80" t="str">
        <s:f t="shared" si="2"/>
        <s:v/>
      </s:c>
      <s:c r="J863" s="78"/>
      <s:c r="K863" s="81"/>
      <s:c r="L863" s="78"/>
      <s:c r="M863" s="78"/>
      <s:c r="N863" s="78"/>
      <s:c r="O863" s="83"/>
      <s:c r="P863" s="84"/>
      <s:c r="Q863" s="84"/>
      <s:c r="R863" s="77" t="str">
        <s:f t="shared" si="3"/>
        <s:v/>
      </s:c>
      <s:c r="S863" s="85" t="str">
        <s:f t="shared" si="4"/>
        <s:v/>
      </s:c>
      <s:c r="T863" s="85" t="str">
        <s:f t="shared" si="5"/>
        <s:v/>
      </s:c>
      <s:c r="U863" s="85" t="str">
        <s:f>IF(OR(B863="",G863=""),"",ROUND(MAX(0,MIN(100,(G863-IF(J863="",'04_Настройки'!$B$14,J863))/(100-IF(J863="",'04_Настройки'!$B$14,J863))*100)),1))</s:f>
        <s:v/>
      </s:c>
      <s:c r="V863" s="85" t="str">
        <s:f t="shared" si="6"/>
        <s:v/>
      </s:c>
      <s:c r="W863" s="88" t="str">
        <s:f t="shared" si="7"/>
        <s:v/>
      </s:c>
      <s:c r="X863" s="85" t="str">
        <s:f>IF(B863="","",IF(W863&lt;'04_Настройки'!$B$26,"",ROUND((IF(ISBLANK(T863),0,T863*'04_Настройки'!$B$16)+IF(ISBLANK(U863),0,U863*'04_Настройки'!$B$17)+IF(ISBLANK(V863),0,V863*'04_Настройки'!$B$18)+IF(ISBLANK(M863),0,M863/5*100*'04_Настройки'!$B$19)+IF(ISBLANK(N863),0,N863/5*100*'04_Настройки'!$B$20))/(IF(ISBLANK(T863),0,'04_Настройки'!$B$16)+IF(ISBLANK(U863),0,'04_Настройки'!$B$17)+IF(ISBLANK(V863),0,'04_Настройки'!$B$18)+IF(ISBLANK(M863),0,'04_Настройки'!$B$19)+IF(ISBLANK(N863),0,'04_Настройки'!$B$20)),1)))</s:f>
        <s:v/>
      </s:c>
      <s:c r="Y863" s="77" t="str">
        <s:f>IF(B863="","",IF(ISBLANK(X863),"Недостаточно данных",IF(X863&gt;='04_Настройки'!$B$24,"Высокий",IF(X863&gt;='04_Настройки'!$B$25,"Средний","Низкий"))))</s:f>
        <s:v/>
      </s:c>
      <s:c r="Z863" s="80">
        <s:f t="shared" si="8"/>
        <s:v>853</s:v>
      </s:c>
      <s:c r="AA863" s="93" t="str">
        <s:f>IF(B863="","",IF(S863&gt;1,"Проверить и объединить дубли",IF(W863&lt;'04_Настройки'!$B$26,"Дополнить исходные данные",IF(AND(M863&lt;&gt;"",M863&lt;=2),"Проверить соответствие запросу и бизнесу",IF(AND(G863&lt;&gt;"",G863&lt;=IF(J863="",'04_Настройки'!$B$14,J863)),"Удерживать позицию и обновлять контент",IF(Y863="Высокий",IF(O863="","Создать или назначить посадочную страницу","Оптимизировать страницу и усилить содержание"),IF(Y863="Средний","Включить в контент-план","Наблюдать или отложить")))))))</s:f>
        <s:v/>
      </s:c>
    </s:row>
    <s:row r="864" ht="22.5" customHeight="1">
      <s:c r="A864" s="70" t="str">
        <s:f t="shared" si="1"/>
        <s:v/>
      </s:c>
      <s:c r="B864" s="71"/>
      <s:c r="C864" s="71"/>
      <s:c r="D864" s="71"/>
      <s:c r="E864" s="95"/>
      <s:c r="F864" s="77" t="str">
        <s:f>IF(ISBLANK(E864),"",IF(E864&gt;='04_Настройки'!$B$11,"ВЧ",IF(E864&gt;='04_Настройки'!$B$12,"СЧ","НЧ")))</s:f>
      </s:c>
      <s:c r="G864" s="78"/>
      <s:c r="H864" s="78"/>
      <s:c r="I864" s="80" t="str">
        <s:f t="shared" si="2"/>
        <s:v/>
      </s:c>
      <s:c r="J864" s="78"/>
      <s:c r="K864" s="81"/>
      <s:c r="L864" s="78"/>
      <s:c r="M864" s="78"/>
      <s:c r="N864" s="78"/>
      <s:c r="O864" s="83"/>
      <s:c r="P864" s="84"/>
      <s:c r="Q864" s="84"/>
      <s:c r="R864" s="77" t="str">
        <s:f t="shared" si="3"/>
        <s:v/>
      </s:c>
      <s:c r="S864" s="85" t="str">
        <s:f t="shared" si="4"/>
        <s:v/>
      </s:c>
      <s:c r="T864" s="85" t="str">
        <s:f t="shared" si="5"/>
        <s:v/>
      </s:c>
      <s:c r="U864" s="85" t="str">
        <s:f>IF(OR(B864="",G864=""),"",ROUND(MAX(0,MIN(100,(G864-IF(J864="",'04_Настройки'!$B$14,J864))/(100-IF(J864="",'04_Настройки'!$B$14,J864))*100)),1))</s:f>
        <s:v/>
      </s:c>
      <s:c r="V864" s="85" t="str">
        <s:f t="shared" si="6"/>
        <s:v/>
      </s:c>
      <s:c r="W864" s="88" t="str">
        <s:f t="shared" si="7"/>
        <s:v/>
      </s:c>
      <s:c r="X864" s="85" t="str">
        <s:f>IF(B864="","",IF(W864&lt;'04_Настройки'!$B$26,"",ROUND((IF(ISBLANK(T864),0,T864*'04_Настройки'!$B$16)+IF(ISBLANK(U864),0,U864*'04_Настройки'!$B$17)+IF(ISBLANK(V864),0,V864*'04_Настройки'!$B$18)+IF(ISBLANK(M864),0,M864/5*100*'04_Настройки'!$B$19)+IF(ISBLANK(N864),0,N864/5*100*'04_Настройки'!$B$20))/(IF(ISBLANK(T864),0,'04_Настройки'!$B$16)+IF(ISBLANK(U864),0,'04_Настройки'!$B$17)+IF(ISBLANK(V864),0,'04_Настройки'!$B$18)+IF(ISBLANK(M864),0,'04_Настройки'!$B$19)+IF(ISBLANK(N864),0,'04_Настройки'!$B$20)),1)))</s:f>
        <s:v/>
      </s:c>
      <s:c r="Y864" s="77" t="str">
        <s:f>IF(B864="","",IF(ISBLANK(X864),"Недостаточно данных",IF(X864&gt;='04_Настройки'!$B$24,"Высокий",IF(X864&gt;='04_Настройки'!$B$25,"Средний","Низкий"))))</s:f>
        <s:v/>
      </s:c>
      <s:c r="Z864" s="80">
        <s:f t="shared" si="8"/>
        <s:v>854</s:v>
      </s:c>
      <s:c r="AA864" s="93" t="str">
        <s:f>IF(B864="","",IF(S864&gt;1,"Проверить и объединить дубли",IF(W864&lt;'04_Настройки'!$B$26,"Дополнить исходные данные",IF(AND(M864&lt;&gt;"",M864&lt;=2),"Проверить соответствие запросу и бизнесу",IF(AND(G864&lt;&gt;"",G864&lt;=IF(J864="",'04_Настройки'!$B$14,J864)),"Удерживать позицию и обновлять контент",IF(Y864="Высокий",IF(O864="","Создать или назначить посадочную страницу","Оптимизировать страницу и усилить содержание"),IF(Y864="Средний","Включить в контент-план","Наблюдать или отложить")))))))</s:f>
        <s:v/>
      </s:c>
    </s:row>
    <s:row r="865" ht="22.5" customHeight="1">
      <s:c r="A865" s="70" t="str">
        <s:f t="shared" si="1"/>
        <s:v/>
      </s:c>
      <s:c r="B865" s="71"/>
      <s:c r="C865" s="71"/>
      <s:c r="D865" s="71"/>
      <s:c r="E865" s="95"/>
      <s:c r="F865" s="77" t="str">
        <s:f>IF(ISBLANK(E865),"",IF(E865&gt;='04_Настройки'!$B$11,"ВЧ",IF(E865&gt;='04_Настройки'!$B$12,"СЧ","НЧ")))</s:f>
      </s:c>
      <s:c r="G865" s="78"/>
      <s:c r="H865" s="78"/>
      <s:c r="I865" s="80" t="str">
        <s:f t="shared" si="2"/>
        <s:v/>
      </s:c>
      <s:c r="J865" s="78"/>
      <s:c r="K865" s="81"/>
      <s:c r="L865" s="78"/>
      <s:c r="M865" s="78"/>
      <s:c r="N865" s="78"/>
      <s:c r="O865" s="83"/>
      <s:c r="P865" s="84"/>
      <s:c r="Q865" s="84"/>
      <s:c r="R865" s="77" t="str">
        <s:f t="shared" si="3"/>
        <s:v/>
      </s:c>
      <s:c r="S865" s="85" t="str">
        <s:f t="shared" si="4"/>
        <s:v/>
      </s:c>
      <s:c r="T865" s="85" t="str">
        <s:f t="shared" si="5"/>
        <s:v/>
      </s:c>
      <s:c r="U865" s="85" t="str">
        <s:f>IF(OR(B865="",G865=""),"",ROUND(MAX(0,MIN(100,(G865-IF(J865="",'04_Настройки'!$B$14,J865))/(100-IF(J865="",'04_Настройки'!$B$14,J865))*100)),1))</s:f>
        <s:v/>
      </s:c>
      <s:c r="V865" s="85" t="str">
        <s:f t="shared" si="6"/>
        <s:v/>
      </s:c>
      <s:c r="W865" s="88" t="str">
        <s:f t="shared" si="7"/>
        <s:v/>
      </s:c>
      <s:c r="X865" s="85" t="str">
        <s:f>IF(B865="","",IF(W865&lt;'04_Настройки'!$B$26,"",ROUND((IF(ISBLANK(T865),0,T865*'04_Настройки'!$B$16)+IF(ISBLANK(U865),0,U865*'04_Настройки'!$B$17)+IF(ISBLANK(V865),0,V865*'04_Настройки'!$B$18)+IF(ISBLANK(M865),0,M865/5*100*'04_Настройки'!$B$19)+IF(ISBLANK(N865),0,N865/5*100*'04_Настройки'!$B$20))/(IF(ISBLANK(T865),0,'04_Настройки'!$B$16)+IF(ISBLANK(U865),0,'04_Настройки'!$B$17)+IF(ISBLANK(V865),0,'04_Настройки'!$B$18)+IF(ISBLANK(M865),0,'04_Настройки'!$B$19)+IF(ISBLANK(N865),0,'04_Настройки'!$B$20)),1)))</s:f>
        <s:v/>
      </s:c>
      <s:c r="Y865" s="77" t="str">
        <s:f>IF(B865="","",IF(ISBLANK(X865),"Недостаточно данных",IF(X865&gt;='04_Настройки'!$B$24,"Высокий",IF(X865&gt;='04_Настройки'!$B$25,"Средний","Низкий"))))</s:f>
        <s:v/>
      </s:c>
      <s:c r="Z865" s="80">
        <s:f t="shared" si="8"/>
        <s:v>855</s:v>
      </s:c>
      <s:c r="AA865" s="93" t="str">
        <s:f>IF(B865="","",IF(S865&gt;1,"Проверить и объединить дубли",IF(W865&lt;'04_Настройки'!$B$26,"Дополнить исходные данные",IF(AND(M865&lt;&gt;"",M865&lt;=2),"Проверить соответствие запросу и бизнесу",IF(AND(G865&lt;&gt;"",G865&lt;=IF(J865="",'04_Настройки'!$B$14,J865)),"Удерживать позицию и обновлять контент",IF(Y865="Высокий",IF(O865="","Создать или назначить посадочную страницу","Оптимизировать страницу и усилить содержание"),IF(Y865="Средний","Включить в контент-план","Наблюдать или отложить")))))))</s:f>
        <s:v/>
      </s:c>
    </s:row>
    <s:row r="866" ht="22.5" customHeight="1">
      <s:c r="A866" s="70" t="str">
        <s:f t="shared" si="1"/>
        <s:v/>
      </s:c>
      <s:c r="B866" s="71"/>
      <s:c r="C866" s="71"/>
      <s:c r="D866" s="71"/>
      <s:c r="E866" s="95"/>
      <s:c r="F866" s="77" t="str">
        <s:f>IF(ISBLANK(E866),"",IF(E866&gt;='04_Настройки'!$B$11,"ВЧ",IF(E866&gt;='04_Настройки'!$B$12,"СЧ","НЧ")))</s:f>
      </s:c>
      <s:c r="G866" s="78"/>
      <s:c r="H866" s="78"/>
      <s:c r="I866" s="80" t="str">
        <s:f t="shared" si="2"/>
        <s:v/>
      </s:c>
      <s:c r="J866" s="78"/>
      <s:c r="K866" s="81"/>
      <s:c r="L866" s="78"/>
      <s:c r="M866" s="78"/>
      <s:c r="N866" s="78"/>
      <s:c r="O866" s="83"/>
      <s:c r="P866" s="84"/>
      <s:c r="Q866" s="84"/>
      <s:c r="R866" s="77" t="str">
        <s:f t="shared" si="3"/>
        <s:v/>
      </s:c>
      <s:c r="S866" s="85" t="str">
        <s:f t="shared" si="4"/>
        <s:v/>
      </s:c>
      <s:c r="T866" s="85" t="str">
        <s:f t="shared" si="5"/>
        <s:v/>
      </s:c>
      <s:c r="U866" s="85" t="str">
        <s:f>IF(OR(B866="",G866=""),"",ROUND(MAX(0,MIN(100,(G866-IF(J866="",'04_Настройки'!$B$14,J866))/(100-IF(J866="",'04_Настройки'!$B$14,J866))*100)),1))</s:f>
        <s:v/>
      </s:c>
      <s:c r="V866" s="85" t="str">
        <s:f t="shared" si="6"/>
        <s:v/>
      </s:c>
      <s:c r="W866" s="88" t="str">
        <s:f t="shared" si="7"/>
        <s:v/>
      </s:c>
      <s:c r="X866" s="85" t="str">
        <s:f>IF(B866="","",IF(W866&lt;'04_Настройки'!$B$26,"",ROUND((IF(ISBLANK(T866),0,T866*'04_Настройки'!$B$16)+IF(ISBLANK(U866),0,U866*'04_Настройки'!$B$17)+IF(ISBLANK(V866),0,V866*'04_Настройки'!$B$18)+IF(ISBLANK(M866),0,M866/5*100*'04_Настройки'!$B$19)+IF(ISBLANK(N866),0,N866/5*100*'04_Настройки'!$B$20))/(IF(ISBLANK(T866),0,'04_Настройки'!$B$16)+IF(ISBLANK(U866),0,'04_Настройки'!$B$17)+IF(ISBLANK(V866),0,'04_Настройки'!$B$18)+IF(ISBLANK(M866),0,'04_Настройки'!$B$19)+IF(ISBLANK(N866),0,'04_Настройки'!$B$20)),1)))</s:f>
        <s:v/>
      </s:c>
      <s:c r="Y866" s="77" t="str">
        <s:f>IF(B866="","",IF(ISBLANK(X866),"Недостаточно данных",IF(X866&gt;='04_Настройки'!$B$24,"Высокий",IF(X866&gt;='04_Настройки'!$B$25,"Средний","Низкий"))))</s:f>
        <s:v/>
      </s:c>
      <s:c r="Z866" s="80">
        <s:f t="shared" si="8"/>
        <s:v>856</s:v>
      </s:c>
      <s:c r="AA866" s="93" t="str">
        <s:f>IF(B866="","",IF(S866&gt;1,"Проверить и объединить дубли",IF(W866&lt;'04_Настройки'!$B$26,"Дополнить исходные данные",IF(AND(M866&lt;&gt;"",M866&lt;=2),"Проверить соответствие запросу и бизнесу",IF(AND(G866&lt;&gt;"",G866&lt;=IF(J866="",'04_Настройки'!$B$14,J866)),"Удерживать позицию и обновлять контент",IF(Y866="Высокий",IF(O866="","Создать или назначить посадочную страницу","Оптимизировать страницу и усилить содержание"),IF(Y866="Средний","Включить в контент-план","Наблюдать или отложить")))))))</s:f>
        <s:v/>
      </s:c>
    </s:row>
    <s:row r="867" ht="22.5" customHeight="1">
      <s:c r="A867" s="70" t="str">
        <s:f t="shared" si="1"/>
        <s:v/>
      </s:c>
      <s:c r="B867" s="71"/>
      <s:c r="C867" s="71"/>
      <s:c r="D867" s="71"/>
      <s:c r="E867" s="95"/>
      <s:c r="F867" s="77" t="str">
        <s:f>IF(ISBLANK(E867),"",IF(E867&gt;='04_Настройки'!$B$11,"ВЧ",IF(E867&gt;='04_Настройки'!$B$12,"СЧ","НЧ")))</s:f>
      </s:c>
      <s:c r="G867" s="78"/>
      <s:c r="H867" s="78"/>
      <s:c r="I867" s="80" t="str">
        <s:f t="shared" si="2"/>
        <s:v/>
      </s:c>
      <s:c r="J867" s="78"/>
      <s:c r="K867" s="81"/>
      <s:c r="L867" s="78"/>
      <s:c r="M867" s="78"/>
      <s:c r="N867" s="78"/>
      <s:c r="O867" s="83"/>
      <s:c r="P867" s="84"/>
      <s:c r="Q867" s="84"/>
      <s:c r="R867" s="77" t="str">
        <s:f t="shared" si="3"/>
        <s:v/>
      </s:c>
      <s:c r="S867" s="85" t="str">
        <s:f t="shared" si="4"/>
        <s:v/>
      </s:c>
      <s:c r="T867" s="85" t="str">
        <s:f t="shared" si="5"/>
        <s:v/>
      </s:c>
      <s:c r="U867" s="85" t="str">
        <s:f>IF(OR(B867="",G867=""),"",ROUND(MAX(0,MIN(100,(G867-IF(J867="",'04_Настройки'!$B$14,J867))/(100-IF(J867="",'04_Настройки'!$B$14,J867))*100)),1))</s:f>
        <s:v/>
      </s:c>
      <s:c r="V867" s="85" t="str">
        <s:f t="shared" si="6"/>
        <s:v/>
      </s:c>
      <s:c r="W867" s="88" t="str">
        <s:f t="shared" si="7"/>
        <s:v/>
      </s:c>
      <s:c r="X867" s="85" t="str">
        <s:f>IF(B867="","",IF(W867&lt;'04_Настройки'!$B$26,"",ROUND((IF(ISBLANK(T867),0,T867*'04_Настройки'!$B$16)+IF(ISBLANK(U867),0,U867*'04_Настройки'!$B$17)+IF(ISBLANK(V867),0,V867*'04_Настройки'!$B$18)+IF(ISBLANK(M867),0,M867/5*100*'04_Настройки'!$B$19)+IF(ISBLANK(N867),0,N867/5*100*'04_Настройки'!$B$20))/(IF(ISBLANK(T867),0,'04_Настройки'!$B$16)+IF(ISBLANK(U867),0,'04_Настройки'!$B$17)+IF(ISBLANK(V867),0,'04_Настройки'!$B$18)+IF(ISBLANK(M867),0,'04_Настройки'!$B$19)+IF(ISBLANK(N867),0,'04_Настройки'!$B$20)),1)))</s:f>
        <s:v/>
      </s:c>
      <s:c r="Y867" s="77" t="str">
        <s:f>IF(B867="","",IF(ISBLANK(X867),"Недостаточно данных",IF(X867&gt;='04_Настройки'!$B$24,"Высокий",IF(X867&gt;='04_Настройки'!$B$25,"Средний","Низкий"))))</s:f>
        <s:v/>
      </s:c>
      <s:c r="Z867" s="80">
        <s:f t="shared" si="8"/>
        <s:v>857</s:v>
      </s:c>
      <s:c r="AA867" s="93" t="str">
        <s:f>IF(B867="","",IF(S867&gt;1,"Проверить и объединить дубли",IF(W867&lt;'04_Настройки'!$B$26,"Дополнить исходные данные",IF(AND(M867&lt;&gt;"",M867&lt;=2),"Проверить соответствие запросу и бизнесу",IF(AND(G867&lt;&gt;"",G867&lt;=IF(J867="",'04_Настройки'!$B$14,J867)),"Удерживать позицию и обновлять контент",IF(Y867="Высокий",IF(O867="","Создать или назначить посадочную страницу","Оптимизировать страницу и усилить содержание"),IF(Y867="Средний","Включить в контент-план","Наблюдать или отложить")))))))</s:f>
        <s:v/>
      </s:c>
    </s:row>
    <s:row r="868" ht="22.5" customHeight="1">
      <s:c r="A868" s="70" t="str">
        <s:f t="shared" si="1"/>
        <s:v/>
      </s:c>
      <s:c r="B868" s="71"/>
      <s:c r="C868" s="71"/>
      <s:c r="D868" s="71"/>
      <s:c r="E868" s="95"/>
      <s:c r="F868" s="77" t="str">
        <s:f>IF(ISBLANK(E868),"",IF(E868&gt;='04_Настройки'!$B$11,"ВЧ",IF(E868&gt;='04_Настройки'!$B$12,"СЧ","НЧ")))</s:f>
      </s:c>
      <s:c r="G868" s="78"/>
      <s:c r="H868" s="78"/>
      <s:c r="I868" s="80" t="str">
        <s:f t="shared" si="2"/>
        <s:v/>
      </s:c>
      <s:c r="J868" s="78"/>
      <s:c r="K868" s="81"/>
      <s:c r="L868" s="78"/>
      <s:c r="M868" s="78"/>
      <s:c r="N868" s="78"/>
      <s:c r="O868" s="83"/>
      <s:c r="P868" s="84"/>
      <s:c r="Q868" s="84"/>
      <s:c r="R868" s="77" t="str">
        <s:f t="shared" si="3"/>
        <s:v/>
      </s:c>
      <s:c r="S868" s="85" t="str">
        <s:f t="shared" si="4"/>
        <s:v/>
      </s:c>
      <s:c r="T868" s="85" t="str">
        <s:f t="shared" si="5"/>
        <s:v/>
      </s:c>
      <s:c r="U868" s="85" t="str">
        <s:f>IF(OR(B868="",G868=""),"",ROUND(MAX(0,MIN(100,(G868-IF(J868="",'04_Настройки'!$B$14,J868))/(100-IF(J868="",'04_Настройки'!$B$14,J868))*100)),1))</s:f>
        <s:v/>
      </s:c>
      <s:c r="V868" s="85" t="str">
        <s:f t="shared" si="6"/>
        <s:v/>
      </s:c>
      <s:c r="W868" s="88" t="str">
        <s:f t="shared" si="7"/>
        <s:v/>
      </s:c>
      <s:c r="X868" s="85" t="str">
        <s:f>IF(B868="","",IF(W868&lt;'04_Настройки'!$B$26,"",ROUND((IF(ISBLANK(T868),0,T868*'04_Настройки'!$B$16)+IF(ISBLANK(U868),0,U868*'04_Настройки'!$B$17)+IF(ISBLANK(V868),0,V868*'04_Настройки'!$B$18)+IF(ISBLANK(M868),0,M868/5*100*'04_Настройки'!$B$19)+IF(ISBLANK(N868),0,N868/5*100*'04_Настройки'!$B$20))/(IF(ISBLANK(T868),0,'04_Настройки'!$B$16)+IF(ISBLANK(U868),0,'04_Настройки'!$B$17)+IF(ISBLANK(V868),0,'04_Настройки'!$B$18)+IF(ISBLANK(M868),0,'04_Настройки'!$B$19)+IF(ISBLANK(N868),0,'04_Настройки'!$B$20)),1)))</s:f>
        <s:v/>
      </s:c>
      <s:c r="Y868" s="77" t="str">
        <s:f>IF(B868="","",IF(ISBLANK(X868),"Недостаточно данных",IF(X868&gt;='04_Настройки'!$B$24,"Высокий",IF(X868&gt;='04_Настройки'!$B$25,"Средний","Низкий"))))</s:f>
        <s:v/>
      </s:c>
      <s:c r="Z868" s="80">
        <s:f t="shared" si="8"/>
        <s:v>858</s:v>
      </s:c>
      <s:c r="AA868" s="93" t="str">
        <s:f>IF(B868="","",IF(S868&gt;1,"Проверить и объединить дубли",IF(W868&lt;'04_Настройки'!$B$26,"Дополнить исходные данные",IF(AND(M868&lt;&gt;"",M868&lt;=2),"Проверить соответствие запросу и бизнесу",IF(AND(G868&lt;&gt;"",G868&lt;=IF(J868="",'04_Настройки'!$B$14,J868)),"Удерживать позицию и обновлять контент",IF(Y868="Высокий",IF(O868="","Создать или назначить посадочную страницу","Оптимизировать страницу и усилить содержание"),IF(Y868="Средний","Включить в контент-план","Наблюдать или отложить")))))))</s:f>
        <s:v/>
      </s:c>
    </s:row>
    <s:row r="869" ht="22.5" customHeight="1">
      <s:c r="A869" s="70" t="str">
        <s:f t="shared" si="1"/>
        <s:v/>
      </s:c>
      <s:c r="B869" s="71"/>
      <s:c r="C869" s="71"/>
      <s:c r="D869" s="71"/>
      <s:c r="E869" s="95"/>
      <s:c r="F869" s="77" t="str">
        <s:f>IF(ISBLANK(E869),"",IF(E869&gt;='04_Настройки'!$B$11,"ВЧ",IF(E869&gt;='04_Настройки'!$B$12,"СЧ","НЧ")))</s:f>
      </s:c>
      <s:c r="G869" s="78"/>
      <s:c r="H869" s="78"/>
      <s:c r="I869" s="80" t="str">
        <s:f t="shared" si="2"/>
        <s:v/>
      </s:c>
      <s:c r="J869" s="78"/>
      <s:c r="K869" s="81"/>
      <s:c r="L869" s="78"/>
      <s:c r="M869" s="78"/>
      <s:c r="N869" s="78"/>
      <s:c r="O869" s="83"/>
      <s:c r="P869" s="84"/>
      <s:c r="Q869" s="84"/>
      <s:c r="R869" s="77" t="str">
        <s:f t="shared" si="3"/>
        <s:v/>
      </s:c>
      <s:c r="S869" s="85" t="str">
        <s:f t="shared" si="4"/>
        <s:v/>
      </s:c>
      <s:c r="T869" s="85" t="str">
        <s:f t="shared" si="5"/>
        <s:v/>
      </s:c>
      <s:c r="U869" s="85" t="str">
        <s:f>IF(OR(B869="",G869=""),"",ROUND(MAX(0,MIN(100,(G869-IF(J869="",'04_Настройки'!$B$14,J869))/(100-IF(J869="",'04_Настройки'!$B$14,J869))*100)),1))</s:f>
        <s:v/>
      </s:c>
      <s:c r="V869" s="85" t="str">
        <s:f t="shared" si="6"/>
        <s:v/>
      </s:c>
      <s:c r="W869" s="88" t="str">
        <s:f t="shared" si="7"/>
        <s:v/>
      </s:c>
      <s:c r="X869" s="85" t="str">
        <s:f>IF(B869="","",IF(W869&lt;'04_Настройки'!$B$26,"",ROUND((IF(ISBLANK(T869),0,T869*'04_Настройки'!$B$16)+IF(ISBLANK(U869),0,U869*'04_Настройки'!$B$17)+IF(ISBLANK(V869),0,V869*'04_Настройки'!$B$18)+IF(ISBLANK(M869),0,M869/5*100*'04_Настройки'!$B$19)+IF(ISBLANK(N869),0,N869/5*100*'04_Настройки'!$B$20))/(IF(ISBLANK(T869),0,'04_Настройки'!$B$16)+IF(ISBLANK(U869),0,'04_Настройки'!$B$17)+IF(ISBLANK(V869),0,'04_Настройки'!$B$18)+IF(ISBLANK(M869),0,'04_Настройки'!$B$19)+IF(ISBLANK(N869),0,'04_Настройки'!$B$20)),1)))</s:f>
        <s:v/>
      </s:c>
      <s:c r="Y869" s="77" t="str">
        <s:f>IF(B869="","",IF(ISBLANK(X869),"Недостаточно данных",IF(X869&gt;='04_Настройки'!$B$24,"Высокий",IF(X869&gt;='04_Настройки'!$B$25,"Средний","Низкий"))))</s:f>
        <s:v/>
      </s:c>
      <s:c r="Z869" s="80">
        <s:f t="shared" si="8"/>
        <s:v>859</s:v>
      </s:c>
      <s:c r="AA869" s="93" t="str">
        <s:f>IF(B869="","",IF(S869&gt;1,"Проверить и объединить дубли",IF(W869&lt;'04_Настройки'!$B$26,"Дополнить исходные данные",IF(AND(M869&lt;&gt;"",M869&lt;=2),"Проверить соответствие запросу и бизнесу",IF(AND(G869&lt;&gt;"",G869&lt;=IF(J869="",'04_Настройки'!$B$14,J869)),"Удерживать позицию и обновлять контент",IF(Y869="Высокий",IF(O869="","Создать или назначить посадочную страницу","Оптимизировать страницу и усилить содержание"),IF(Y869="Средний","Включить в контент-план","Наблюдать или отложить")))))))</s:f>
        <s:v/>
      </s:c>
    </s:row>
    <s:row r="870" ht="22.5" customHeight="1">
      <s:c r="A870" s="70" t="str">
        <s:f t="shared" si="1"/>
        <s:v/>
      </s:c>
      <s:c r="B870" s="71"/>
      <s:c r="C870" s="71"/>
      <s:c r="D870" s="71"/>
      <s:c r="E870" s="95"/>
      <s:c r="F870" s="77" t="str">
        <s:f>IF(ISBLANK(E870),"",IF(E870&gt;='04_Настройки'!$B$11,"ВЧ",IF(E870&gt;='04_Настройки'!$B$12,"СЧ","НЧ")))</s:f>
      </s:c>
      <s:c r="G870" s="78"/>
      <s:c r="H870" s="78"/>
      <s:c r="I870" s="80" t="str">
        <s:f t="shared" si="2"/>
        <s:v/>
      </s:c>
      <s:c r="J870" s="78"/>
      <s:c r="K870" s="81"/>
      <s:c r="L870" s="78"/>
      <s:c r="M870" s="78"/>
      <s:c r="N870" s="78"/>
      <s:c r="O870" s="83"/>
      <s:c r="P870" s="84"/>
      <s:c r="Q870" s="84"/>
      <s:c r="R870" s="77" t="str">
        <s:f t="shared" si="3"/>
        <s:v/>
      </s:c>
      <s:c r="S870" s="85" t="str">
        <s:f t="shared" si="4"/>
        <s:v/>
      </s:c>
      <s:c r="T870" s="85" t="str">
        <s:f t="shared" si="5"/>
        <s:v/>
      </s:c>
      <s:c r="U870" s="85" t="str">
        <s:f>IF(OR(B870="",G870=""),"",ROUND(MAX(0,MIN(100,(G870-IF(J870="",'04_Настройки'!$B$14,J870))/(100-IF(J870="",'04_Настройки'!$B$14,J870))*100)),1))</s:f>
        <s:v/>
      </s:c>
      <s:c r="V870" s="85" t="str">
        <s:f t="shared" si="6"/>
        <s:v/>
      </s:c>
      <s:c r="W870" s="88" t="str">
        <s:f t="shared" si="7"/>
        <s:v/>
      </s:c>
      <s:c r="X870" s="85" t="str">
        <s:f>IF(B870="","",IF(W870&lt;'04_Настройки'!$B$26,"",ROUND((IF(ISBLANK(T870),0,T870*'04_Настройки'!$B$16)+IF(ISBLANK(U870),0,U870*'04_Настройки'!$B$17)+IF(ISBLANK(V870),0,V870*'04_Настройки'!$B$18)+IF(ISBLANK(M870),0,M870/5*100*'04_Настройки'!$B$19)+IF(ISBLANK(N870),0,N870/5*100*'04_Настройки'!$B$20))/(IF(ISBLANK(T870),0,'04_Настройки'!$B$16)+IF(ISBLANK(U870),0,'04_Настройки'!$B$17)+IF(ISBLANK(V870),0,'04_Настройки'!$B$18)+IF(ISBLANK(M870),0,'04_Настройки'!$B$19)+IF(ISBLANK(N870),0,'04_Настройки'!$B$20)),1)))</s:f>
        <s:v/>
      </s:c>
      <s:c r="Y870" s="77" t="str">
        <s:f>IF(B870="","",IF(ISBLANK(X870),"Недостаточно данных",IF(X870&gt;='04_Настройки'!$B$24,"Высокий",IF(X870&gt;='04_Настройки'!$B$25,"Средний","Низкий"))))</s:f>
        <s:v/>
      </s:c>
      <s:c r="Z870" s="80">
        <s:f t="shared" si="8"/>
        <s:v>860</s:v>
      </s:c>
      <s:c r="AA870" s="93" t="str">
        <s:f>IF(B870="","",IF(S870&gt;1,"Проверить и объединить дубли",IF(W870&lt;'04_Настройки'!$B$26,"Дополнить исходные данные",IF(AND(M870&lt;&gt;"",M870&lt;=2),"Проверить соответствие запросу и бизнесу",IF(AND(G870&lt;&gt;"",G870&lt;=IF(J870="",'04_Настройки'!$B$14,J870)),"Удерживать позицию и обновлять контент",IF(Y870="Высокий",IF(O870="","Создать или назначить посадочную страницу","Оптимизировать страницу и усилить содержание"),IF(Y870="Средний","Включить в контент-план","Наблюдать или отложить")))))))</s:f>
        <s:v/>
      </s:c>
    </s:row>
    <s:row r="871" ht="22.5" customHeight="1">
      <s:c r="A871" s="70" t="str">
        <s:f t="shared" si="1"/>
        <s:v/>
      </s:c>
      <s:c r="B871" s="71"/>
      <s:c r="C871" s="71"/>
      <s:c r="D871" s="71"/>
      <s:c r="E871" s="95"/>
      <s:c r="F871" s="77" t="str">
        <s:f>IF(ISBLANK(E871),"",IF(E871&gt;='04_Настройки'!$B$11,"ВЧ",IF(E871&gt;='04_Настройки'!$B$12,"СЧ","НЧ")))</s:f>
      </s:c>
      <s:c r="G871" s="78"/>
      <s:c r="H871" s="78"/>
      <s:c r="I871" s="80" t="str">
        <s:f t="shared" si="2"/>
        <s:v/>
      </s:c>
      <s:c r="J871" s="78"/>
      <s:c r="K871" s="81"/>
      <s:c r="L871" s="78"/>
      <s:c r="M871" s="78"/>
      <s:c r="N871" s="78"/>
      <s:c r="O871" s="83"/>
      <s:c r="P871" s="84"/>
      <s:c r="Q871" s="84"/>
      <s:c r="R871" s="77" t="str">
        <s:f t="shared" si="3"/>
        <s:v/>
      </s:c>
      <s:c r="S871" s="85" t="str">
        <s:f t="shared" si="4"/>
        <s:v/>
      </s:c>
      <s:c r="T871" s="85" t="str">
        <s:f t="shared" si="5"/>
        <s:v/>
      </s:c>
      <s:c r="U871" s="85" t="str">
        <s:f>IF(OR(B871="",G871=""),"",ROUND(MAX(0,MIN(100,(G871-IF(J871="",'04_Настройки'!$B$14,J871))/(100-IF(J871="",'04_Настройки'!$B$14,J871))*100)),1))</s:f>
        <s:v/>
      </s:c>
      <s:c r="V871" s="85" t="str">
        <s:f t="shared" si="6"/>
        <s:v/>
      </s:c>
      <s:c r="W871" s="88" t="str">
        <s:f t="shared" si="7"/>
        <s:v/>
      </s:c>
      <s:c r="X871" s="85" t="str">
        <s:f>IF(B871="","",IF(W871&lt;'04_Настройки'!$B$26,"",ROUND((IF(ISBLANK(T871),0,T871*'04_Настройки'!$B$16)+IF(ISBLANK(U871),0,U871*'04_Настройки'!$B$17)+IF(ISBLANK(V871),0,V871*'04_Настройки'!$B$18)+IF(ISBLANK(M871),0,M871/5*100*'04_Настройки'!$B$19)+IF(ISBLANK(N871),0,N871/5*100*'04_Настройки'!$B$20))/(IF(ISBLANK(T871),0,'04_Настройки'!$B$16)+IF(ISBLANK(U871),0,'04_Настройки'!$B$17)+IF(ISBLANK(V871),0,'04_Настройки'!$B$18)+IF(ISBLANK(M871),0,'04_Настройки'!$B$19)+IF(ISBLANK(N871),0,'04_Настройки'!$B$20)),1)))</s:f>
        <s:v/>
      </s:c>
      <s:c r="Y871" s="77" t="str">
        <s:f>IF(B871="","",IF(ISBLANK(X871),"Недостаточно данных",IF(X871&gt;='04_Настройки'!$B$24,"Высокий",IF(X871&gt;='04_Настройки'!$B$25,"Средний","Низкий"))))</s:f>
        <s:v/>
      </s:c>
      <s:c r="Z871" s="80">
        <s:f t="shared" si="8"/>
        <s:v>861</s:v>
      </s:c>
      <s:c r="AA871" s="93" t="str">
        <s:f>IF(B871="","",IF(S871&gt;1,"Проверить и объединить дубли",IF(W871&lt;'04_Настройки'!$B$26,"Дополнить исходные данные",IF(AND(M871&lt;&gt;"",M871&lt;=2),"Проверить соответствие запросу и бизнесу",IF(AND(G871&lt;&gt;"",G871&lt;=IF(J871="",'04_Настройки'!$B$14,J871)),"Удерживать позицию и обновлять контент",IF(Y871="Высокий",IF(O871="","Создать или назначить посадочную страницу","Оптимизировать страницу и усилить содержание"),IF(Y871="Средний","Включить в контент-план","Наблюдать или отложить")))))))</s:f>
        <s:v/>
      </s:c>
    </s:row>
    <s:row r="872" ht="22.5" customHeight="1">
      <s:c r="A872" s="70" t="str">
        <s:f t="shared" si="1"/>
        <s:v/>
      </s:c>
      <s:c r="B872" s="71"/>
      <s:c r="C872" s="71"/>
      <s:c r="D872" s="71"/>
      <s:c r="E872" s="95"/>
      <s:c r="F872" s="77" t="str">
        <s:f>IF(ISBLANK(E872),"",IF(E872&gt;='04_Настройки'!$B$11,"ВЧ",IF(E872&gt;='04_Настройки'!$B$12,"СЧ","НЧ")))</s:f>
      </s:c>
      <s:c r="G872" s="78"/>
      <s:c r="H872" s="78"/>
      <s:c r="I872" s="80" t="str">
        <s:f t="shared" si="2"/>
        <s:v/>
      </s:c>
      <s:c r="J872" s="78"/>
      <s:c r="K872" s="81"/>
      <s:c r="L872" s="78"/>
      <s:c r="M872" s="78"/>
      <s:c r="N872" s="78"/>
      <s:c r="O872" s="83"/>
      <s:c r="P872" s="84"/>
      <s:c r="Q872" s="84"/>
      <s:c r="R872" s="77" t="str">
        <s:f t="shared" si="3"/>
        <s:v/>
      </s:c>
      <s:c r="S872" s="85" t="str">
        <s:f t="shared" si="4"/>
        <s:v/>
      </s:c>
      <s:c r="T872" s="85" t="str">
        <s:f t="shared" si="5"/>
        <s:v/>
      </s:c>
      <s:c r="U872" s="85" t="str">
        <s:f>IF(OR(B872="",G872=""),"",ROUND(MAX(0,MIN(100,(G872-IF(J872="",'04_Настройки'!$B$14,J872))/(100-IF(J872="",'04_Настройки'!$B$14,J872))*100)),1))</s:f>
        <s:v/>
      </s:c>
      <s:c r="V872" s="85" t="str">
        <s:f t="shared" si="6"/>
        <s:v/>
      </s:c>
      <s:c r="W872" s="88" t="str">
        <s:f t="shared" si="7"/>
        <s:v/>
      </s:c>
      <s:c r="X872" s="85" t="str">
        <s:f>IF(B872="","",IF(W872&lt;'04_Настройки'!$B$26,"",ROUND((IF(ISBLANK(T872),0,T872*'04_Настройки'!$B$16)+IF(ISBLANK(U872),0,U872*'04_Настройки'!$B$17)+IF(ISBLANK(V872),0,V872*'04_Настройки'!$B$18)+IF(ISBLANK(M872),0,M872/5*100*'04_Настройки'!$B$19)+IF(ISBLANK(N872),0,N872/5*100*'04_Настройки'!$B$20))/(IF(ISBLANK(T872),0,'04_Настройки'!$B$16)+IF(ISBLANK(U872),0,'04_Настройки'!$B$17)+IF(ISBLANK(V872),0,'04_Настройки'!$B$18)+IF(ISBLANK(M872),0,'04_Настройки'!$B$19)+IF(ISBLANK(N872),0,'04_Настройки'!$B$20)),1)))</s:f>
        <s:v/>
      </s:c>
      <s:c r="Y872" s="77" t="str">
        <s:f>IF(B872="","",IF(ISBLANK(X872),"Недостаточно данных",IF(X872&gt;='04_Настройки'!$B$24,"Высокий",IF(X872&gt;='04_Настройки'!$B$25,"Средний","Низкий"))))</s:f>
        <s:v/>
      </s:c>
      <s:c r="Z872" s="80">
        <s:f t="shared" si="8"/>
        <s:v>862</s:v>
      </s:c>
      <s:c r="AA872" s="93" t="str">
        <s:f>IF(B872="","",IF(S872&gt;1,"Проверить и объединить дубли",IF(W872&lt;'04_Настройки'!$B$26,"Дополнить исходные данные",IF(AND(M872&lt;&gt;"",M872&lt;=2),"Проверить соответствие запросу и бизнесу",IF(AND(G872&lt;&gt;"",G872&lt;=IF(J872="",'04_Настройки'!$B$14,J872)),"Удерживать позицию и обновлять контент",IF(Y872="Высокий",IF(O872="","Создать или назначить посадочную страницу","Оптимизировать страницу и усилить содержание"),IF(Y872="Средний","Включить в контент-план","Наблюдать или отложить")))))))</s:f>
        <s:v/>
      </s:c>
    </s:row>
    <s:row r="873" ht="22.5" customHeight="1">
      <s:c r="A873" s="70" t="str">
        <s:f t="shared" si="1"/>
        <s:v/>
      </s:c>
      <s:c r="B873" s="71"/>
      <s:c r="C873" s="71"/>
      <s:c r="D873" s="71"/>
      <s:c r="E873" s="95"/>
      <s:c r="F873" s="77" t="str">
        <s:f>IF(ISBLANK(E873),"",IF(E873&gt;='04_Настройки'!$B$11,"ВЧ",IF(E873&gt;='04_Настройки'!$B$12,"СЧ","НЧ")))</s:f>
      </s:c>
      <s:c r="G873" s="78"/>
      <s:c r="H873" s="78"/>
      <s:c r="I873" s="80" t="str">
        <s:f t="shared" si="2"/>
        <s:v/>
      </s:c>
      <s:c r="J873" s="78"/>
      <s:c r="K873" s="81"/>
      <s:c r="L873" s="78"/>
      <s:c r="M873" s="78"/>
      <s:c r="N873" s="78"/>
      <s:c r="O873" s="83"/>
      <s:c r="P873" s="84"/>
      <s:c r="Q873" s="84"/>
      <s:c r="R873" s="77" t="str">
        <s:f t="shared" si="3"/>
        <s:v/>
      </s:c>
      <s:c r="S873" s="85" t="str">
        <s:f t="shared" si="4"/>
        <s:v/>
      </s:c>
      <s:c r="T873" s="85" t="str">
        <s:f t="shared" si="5"/>
        <s:v/>
      </s:c>
      <s:c r="U873" s="85" t="str">
        <s:f>IF(OR(B873="",G873=""),"",ROUND(MAX(0,MIN(100,(G873-IF(J873="",'04_Настройки'!$B$14,J873))/(100-IF(J873="",'04_Настройки'!$B$14,J873))*100)),1))</s:f>
        <s:v/>
      </s:c>
      <s:c r="V873" s="85" t="str">
        <s:f t="shared" si="6"/>
        <s:v/>
      </s:c>
      <s:c r="W873" s="88" t="str">
        <s:f t="shared" si="7"/>
        <s:v/>
      </s:c>
      <s:c r="X873" s="85" t="str">
        <s:f>IF(B873="","",IF(W873&lt;'04_Настройки'!$B$26,"",ROUND((IF(ISBLANK(T873),0,T873*'04_Настройки'!$B$16)+IF(ISBLANK(U873),0,U873*'04_Настройки'!$B$17)+IF(ISBLANK(V873),0,V873*'04_Настройки'!$B$18)+IF(ISBLANK(M873),0,M873/5*100*'04_Настройки'!$B$19)+IF(ISBLANK(N873),0,N873/5*100*'04_Настройки'!$B$20))/(IF(ISBLANK(T873),0,'04_Настройки'!$B$16)+IF(ISBLANK(U873),0,'04_Настройки'!$B$17)+IF(ISBLANK(V873),0,'04_Настройки'!$B$18)+IF(ISBLANK(M873),0,'04_Настройки'!$B$19)+IF(ISBLANK(N873),0,'04_Настройки'!$B$20)),1)))</s:f>
        <s:v/>
      </s:c>
      <s:c r="Y873" s="77" t="str">
        <s:f>IF(B873="","",IF(ISBLANK(X873),"Недостаточно данных",IF(X873&gt;='04_Настройки'!$B$24,"Высокий",IF(X873&gt;='04_Настройки'!$B$25,"Средний","Низкий"))))</s:f>
        <s:v/>
      </s:c>
      <s:c r="Z873" s="80">
        <s:f t="shared" si="8"/>
        <s:v>863</s:v>
      </s:c>
      <s:c r="AA873" s="93" t="str">
        <s:f>IF(B873="","",IF(S873&gt;1,"Проверить и объединить дубли",IF(W873&lt;'04_Настройки'!$B$26,"Дополнить исходные данные",IF(AND(M873&lt;&gt;"",M873&lt;=2),"Проверить соответствие запросу и бизнесу",IF(AND(G873&lt;&gt;"",G873&lt;=IF(J873="",'04_Настройки'!$B$14,J873)),"Удерживать позицию и обновлять контент",IF(Y873="Высокий",IF(O873="","Создать или назначить посадочную страницу","Оптимизировать страницу и усилить содержание"),IF(Y873="Средний","Включить в контент-план","Наблюдать или отложить")))))))</s:f>
        <s:v/>
      </s:c>
    </s:row>
    <s:row r="874" ht="22.5" customHeight="1">
      <s:c r="A874" s="70" t="str">
        <s:f t="shared" si="1"/>
        <s:v/>
      </s:c>
      <s:c r="B874" s="71"/>
      <s:c r="C874" s="71"/>
      <s:c r="D874" s="71"/>
      <s:c r="E874" s="95"/>
      <s:c r="F874" s="77" t="str">
        <s:f>IF(ISBLANK(E874),"",IF(E874&gt;='04_Настройки'!$B$11,"ВЧ",IF(E874&gt;='04_Настройки'!$B$12,"СЧ","НЧ")))</s:f>
      </s:c>
      <s:c r="G874" s="78"/>
      <s:c r="H874" s="78"/>
      <s:c r="I874" s="80" t="str">
        <s:f t="shared" si="2"/>
        <s:v/>
      </s:c>
      <s:c r="J874" s="78"/>
      <s:c r="K874" s="81"/>
      <s:c r="L874" s="78"/>
      <s:c r="M874" s="78"/>
      <s:c r="N874" s="78"/>
      <s:c r="O874" s="83"/>
      <s:c r="P874" s="84"/>
      <s:c r="Q874" s="84"/>
      <s:c r="R874" s="77" t="str">
        <s:f t="shared" si="3"/>
        <s:v/>
      </s:c>
      <s:c r="S874" s="85" t="str">
        <s:f t="shared" si="4"/>
        <s:v/>
      </s:c>
      <s:c r="T874" s="85" t="str">
        <s:f t="shared" si="5"/>
        <s:v/>
      </s:c>
      <s:c r="U874" s="85" t="str">
        <s:f>IF(OR(B874="",G874=""),"",ROUND(MAX(0,MIN(100,(G874-IF(J874="",'04_Настройки'!$B$14,J874))/(100-IF(J874="",'04_Настройки'!$B$14,J874))*100)),1))</s:f>
        <s:v/>
      </s:c>
      <s:c r="V874" s="85" t="str">
        <s:f t="shared" si="6"/>
        <s:v/>
      </s:c>
      <s:c r="W874" s="88" t="str">
        <s:f t="shared" si="7"/>
        <s:v/>
      </s:c>
      <s:c r="X874" s="85" t="str">
        <s:f>IF(B874="","",IF(W874&lt;'04_Настройки'!$B$26,"",ROUND((IF(ISBLANK(T874),0,T874*'04_Настройки'!$B$16)+IF(ISBLANK(U874),0,U874*'04_Настройки'!$B$17)+IF(ISBLANK(V874),0,V874*'04_Настройки'!$B$18)+IF(ISBLANK(M874),0,M874/5*100*'04_Настройки'!$B$19)+IF(ISBLANK(N874),0,N874/5*100*'04_Настройки'!$B$20))/(IF(ISBLANK(T874),0,'04_Настройки'!$B$16)+IF(ISBLANK(U874),0,'04_Настройки'!$B$17)+IF(ISBLANK(V874),0,'04_Настройки'!$B$18)+IF(ISBLANK(M874),0,'04_Настройки'!$B$19)+IF(ISBLANK(N874),0,'04_Настройки'!$B$20)),1)))</s:f>
        <s:v/>
      </s:c>
      <s:c r="Y874" s="77" t="str">
        <s:f>IF(B874="","",IF(ISBLANK(X874),"Недостаточно данных",IF(X874&gt;='04_Настройки'!$B$24,"Высокий",IF(X874&gt;='04_Настройки'!$B$25,"Средний","Низкий"))))</s:f>
        <s:v/>
      </s:c>
      <s:c r="Z874" s="80">
        <s:f t="shared" si="8"/>
        <s:v>864</s:v>
      </s:c>
      <s:c r="AA874" s="93" t="str">
        <s:f>IF(B874="","",IF(S874&gt;1,"Проверить и объединить дубли",IF(W874&lt;'04_Настройки'!$B$26,"Дополнить исходные данные",IF(AND(M874&lt;&gt;"",M874&lt;=2),"Проверить соответствие запросу и бизнесу",IF(AND(G874&lt;&gt;"",G874&lt;=IF(J874="",'04_Настройки'!$B$14,J874)),"Удерживать позицию и обновлять контент",IF(Y874="Высокий",IF(O874="","Создать или назначить посадочную страницу","Оптимизировать страницу и усилить содержание"),IF(Y874="Средний","Включить в контент-план","Наблюдать или отложить")))))))</s:f>
        <s:v/>
      </s:c>
    </s:row>
    <s:row r="875" ht="22.5" customHeight="1">
      <s:c r="A875" s="70" t="str">
        <s:f t="shared" si="1"/>
        <s:v/>
      </s:c>
      <s:c r="B875" s="71"/>
      <s:c r="C875" s="71"/>
      <s:c r="D875" s="71"/>
      <s:c r="E875" s="95"/>
      <s:c r="F875" s="77" t="str">
        <s:f>IF(ISBLANK(E875),"",IF(E875&gt;='04_Настройки'!$B$11,"ВЧ",IF(E875&gt;='04_Настройки'!$B$12,"СЧ","НЧ")))</s:f>
      </s:c>
      <s:c r="G875" s="78"/>
      <s:c r="H875" s="78"/>
      <s:c r="I875" s="80" t="str">
        <s:f t="shared" si="2"/>
        <s:v/>
      </s:c>
      <s:c r="J875" s="78"/>
      <s:c r="K875" s="81"/>
      <s:c r="L875" s="78"/>
      <s:c r="M875" s="78"/>
      <s:c r="N875" s="78"/>
      <s:c r="O875" s="83"/>
      <s:c r="P875" s="84"/>
      <s:c r="Q875" s="84"/>
      <s:c r="R875" s="77" t="str">
        <s:f t="shared" si="3"/>
        <s:v/>
      </s:c>
      <s:c r="S875" s="85" t="str">
        <s:f t="shared" si="4"/>
        <s:v/>
      </s:c>
      <s:c r="T875" s="85" t="str">
        <s:f t="shared" si="5"/>
        <s:v/>
      </s:c>
      <s:c r="U875" s="85" t="str">
        <s:f>IF(OR(B875="",G875=""),"",ROUND(MAX(0,MIN(100,(G875-IF(J875="",'04_Настройки'!$B$14,J875))/(100-IF(J875="",'04_Настройки'!$B$14,J875))*100)),1))</s:f>
        <s:v/>
      </s:c>
      <s:c r="V875" s="85" t="str">
        <s:f t="shared" si="6"/>
        <s:v/>
      </s:c>
      <s:c r="W875" s="88" t="str">
        <s:f t="shared" si="7"/>
        <s:v/>
      </s:c>
      <s:c r="X875" s="85" t="str">
        <s:f>IF(B875="","",IF(W875&lt;'04_Настройки'!$B$26,"",ROUND((IF(ISBLANK(T875),0,T875*'04_Настройки'!$B$16)+IF(ISBLANK(U875),0,U875*'04_Настройки'!$B$17)+IF(ISBLANK(V875),0,V875*'04_Настройки'!$B$18)+IF(ISBLANK(M875),0,M875/5*100*'04_Настройки'!$B$19)+IF(ISBLANK(N875),0,N875/5*100*'04_Настройки'!$B$20))/(IF(ISBLANK(T875),0,'04_Настройки'!$B$16)+IF(ISBLANK(U875),0,'04_Настройки'!$B$17)+IF(ISBLANK(V875),0,'04_Настройки'!$B$18)+IF(ISBLANK(M875),0,'04_Настройки'!$B$19)+IF(ISBLANK(N875),0,'04_Настройки'!$B$20)),1)))</s:f>
        <s:v/>
      </s:c>
      <s:c r="Y875" s="77" t="str">
        <s:f>IF(B875="","",IF(ISBLANK(X875),"Недостаточно данных",IF(X875&gt;='04_Настройки'!$B$24,"Высокий",IF(X875&gt;='04_Настройки'!$B$25,"Средний","Низкий"))))</s:f>
        <s:v/>
      </s:c>
      <s:c r="Z875" s="80">
        <s:f t="shared" si="8"/>
        <s:v>865</s:v>
      </s:c>
      <s:c r="AA875" s="93" t="str">
        <s:f>IF(B875="","",IF(S875&gt;1,"Проверить и объединить дубли",IF(W875&lt;'04_Настройки'!$B$26,"Дополнить исходные данные",IF(AND(M875&lt;&gt;"",M875&lt;=2),"Проверить соответствие запросу и бизнесу",IF(AND(G875&lt;&gt;"",G875&lt;=IF(J875="",'04_Настройки'!$B$14,J875)),"Удерживать позицию и обновлять контент",IF(Y875="Высокий",IF(O875="","Создать или назначить посадочную страницу","Оптимизировать страницу и усилить содержание"),IF(Y875="Средний","Включить в контент-план","Наблюдать или отложить")))))))</s:f>
        <s:v/>
      </s:c>
    </s:row>
    <s:row r="876" ht="22.5" customHeight="1">
      <s:c r="A876" s="70" t="str">
        <s:f t="shared" si="1"/>
        <s:v/>
      </s:c>
      <s:c r="B876" s="71"/>
      <s:c r="C876" s="71"/>
      <s:c r="D876" s="71"/>
      <s:c r="E876" s="95"/>
      <s:c r="F876" s="77" t="str">
        <s:f>IF(ISBLANK(E876),"",IF(E876&gt;='04_Настройки'!$B$11,"ВЧ",IF(E876&gt;='04_Настройки'!$B$12,"СЧ","НЧ")))</s:f>
      </s:c>
      <s:c r="G876" s="78"/>
      <s:c r="H876" s="78"/>
      <s:c r="I876" s="80" t="str">
        <s:f t="shared" si="2"/>
        <s:v/>
      </s:c>
      <s:c r="J876" s="78"/>
      <s:c r="K876" s="81"/>
      <s:c r="L876" s="78"/>
      <s:c r="M876" s="78"/>
      <s:c r="N876" s="78"/>
      <s:c r="O876" s="83"/>
      <s:c r="P876" s="84"/>
      <s:c r="Q876" s="84"/>
      <s:c r="R876" s="77" t="str">
        <s:f t="shared" si="3"/>
        <s:v/>
      </s:c>
      <s:c r="S876" s="85" t="str">
        <s:f t="shared" si="4"/>
        <s:v/>
      </s:c>
      <s:c r="T876" s="85" t="str">
        <s:f t="shared" si="5"/>
        <s:v/>
      </s:c>
      <s:c r="U876" s="85" t="str">
        <s:f>IF(OR(B876="",G876=""),"",ROUND(MAX(0,MIN(100,(G876-IF(J876="",'04_Настройки'!$B$14,J876))/(100-IF(J876="",'04_Настройки'!$B$14,J876))*100)),1))</s:f>
        <s:v/>
      </s:c>
      <s:c r="V876" s="85" t="str">
        <s:f t="shared" si="6"/>
        <s:v/>
      </s:c>
      <s:c r="W876" s="88" t="str">
        <s:f t="shared" si="7"/>
        <s:v/>
      </s:c>
      <s:c r="X876" s="85" t="str">
        <s:f>IF(B876="","",IF(W876&lt;'04_Настройки'!$B$26,"",ROUND((IF(ISBLANK(T876),0,T876*'04_Настройки'!$B$16)+IF(ISBLANK(U876),0,U876*'04_Настройки'!$B$17)+IF(ISBLANK(V876),0,V876*'04_Настройки'!$B$18)+IF(ISBLANK(M876),0,M876/5*100*'04_Настройки'!$B$19)+IF(ISBLANK(N876),0,N876/5*100*'04_Настройки'!$B$20))/(IF(ISBLANK(T876),0,'04_Настройки'!$B$16)+IF(ISBLANK(U876),0,'04_Настройки'!$B$17)+IF(ISBLANK(V876),0,'04_Настройки'!$B$18)+IF(ISBLANK(M876),0,'04_Настройки'!$B$19)+IF(ISBLANK(N876),0,'04_Настройки'!$B$20)),1)))</s:f>
        <s:v/>
      </s:c>
      <s:c r="Y876" s="77" t="str">
        <s:f>IF(B876="","",IF(ISBLANK(X876),"Недостаточно данных",IF(X876&gt;='04_Настройки'!$B$24,"Высокий",IF(X876&gt;='04_Настройки'!$B$25,"Средний","Низкий"))))</s:f>
        <s:v/>
      </s:c>
      <s:c r="Z876" s="80">
        <s:f t="shared" si="8"/>
        <s:v>866</s:v>
      </s:c>
      <s:c r="AA876" s="93" t="str">
        <s:f>IF(B876="","",IF(S876&gt;1,"Проверить и объединить дубли",IF(W876&lt;'04_Настройки'!$B$26,"Дополнить исходные данные",IF(AND(M876&lt;&gt;"",M876&lt;=2),"Проверить соответствие запросу и бизнесу",IF(AND(G876&lt;&gt;"",G876&lt;=IF(J876="",'04_Настройки'!$B$14,J876)),"Удерживать позицию и обновлять контент",IF(Y876="Высокий",IF(O876="","Создать или назначить посадочную страницу","Оптимизировать страницу и усилить содержание"),IF(Y876="Средний","Включить в контент-план","Наблюдать или отложить")))))))</s:f>
        <s:v/>
      </s:c>
    </s:row>
    <s:row r="877" ht="22.5" customHeight="1">
      <s:c r="A877" s="70" t="str">
        <s:f t="shared" si="1"/>
        <s:v/>
      </s:c>
      <s:c r="B877" s="71"/>
      <s:c r="C877" s="71"/>
      <s:c r="D877" s="71"/>
      <s:c r="E877" s="95"/>
      <s:c r="F877" s="77" t="str">
        <s:f>IF(ISBLANK(E877),"",IF(E877&gt;='04_Настройки'!$B$11,"ВЧ",IF(E877&gt;='04_Настройки'!$B$12,"СЧ","НЧ")))</s:f>
      </s:c>
      <s:c r="G877" s="78"/>
      <s:c r="H877" s="78"/>
      <s:c r="I877" s="80" t="str">
        <s:f t="shared" si="2"/>
        <s:v/>
      </s:c>
      <s:c r="J877" s="78"/>
      <s:c r="K877" s="81"/>
      <s:c r="L877" s="78"/>
      <s:c r="M877" s="78"/>
      <s:c r="N877" s="78"/>
      <s:c r="O877" s="83"/>
      <s:c r="P877" s="84"/>
      <s:c r="Q877" s="84"/>
      <s:c r="R877" s="77" t="str">
        <s:f t="shared" si="3"/>
        <s:v/>
      </s:c>
      <s:c r="S877" s="85" t="str">
        <s:f t="shared" si="4"/>
        <s:v/>
      </s:c>
      <s:c r="T877" s="85" t="str">
        <s:f t="shared" si="5"/>
        <s:v/>
      </s:c>
      <s:c r="U877" s="85" t="str">
        <s:f>IF(OR(B877="",G877=""),"",ROUND(MAX(0,MIN(100,(G877-IF(J877="",'04_Настройки'!$B$14,J877))/(100-IF(J877="",'04_Настройки'!$B$14,J877))*100)),1))</s:f>
        <s:v/>
      </s:c>
      <s:c r="V877" s="85" t="str">
        <s:f t="shared" si="6"/>
        <s:v/>
      </s:c>
      <s:c r="W877" s="88" t="str">
        <s:f t="shared" si="7"/>
        <s:v/>
      </s:c>
      <s:c r="X877" s="85" t="str">
        <s:f>IF(B877="","",IF(W877&lt;'04_Настройки'!$B$26,"",ROUND((IF(ISBLANK(T877),0,T877*'04_Настройки'!$B$16)+IF(ISBLANK(U877),0,U877*'04_Настройки'!$B$17)+IF(ISBLANK(V877),0,V877*'04_Настройки'!$B$18)+IF(ISBLANK(M877),0,M877/5*100*'04_Настройки'!$B$19)+IF(ISBLANK(N877),0,N877/5*100*'04_Настройки'!$B$20))/(IF(ISBLANK(T877),0,'04_Настройки'!$B$16)+IF(ISBLANK(U877),0,'04_Настройки'!$B$17)+IF(ISBLANK(V877),0,'04_Настройки'!$B$18)+IF(ISBLANK(M877),0,'04_Настройки'!$B$19)+IF(ISBLANK(N877),0,'04_Настройки'!$B$20)),1)))</s:f>
        <s:v/>
      </s:c>
      <s:c r="Y877" s="77" t="str">
        <s:f>IF(B877="","",IF(ISBLANK(X877),"Недостаточно данных",IF(X877&gt;='04_Настройки'!$B$24,"Высокий",IF(X877&gt;='04_Настройки'!$B$25,"Средний","Низкий"))))</s:f>
        <s:v/>
      </s:c>
      <s:c r="Z877" s="80">
        <s:f t="shared" si="8"/>
        <s:v>867</s:v>
      </s:c>
      <s:c r="AA877" s="93" t="str">
        <s:f>IF(B877="","",IF(S877&gt;1,"Проверить и объединить дубли",IF(W877&lt;'04_Настройки'!$B$26,"Дополнить исходные данные",IF(AND(M877&lt;&gt;"",M877&lt;=2),"Проверить соответствие запросу и бизнесу",IF(AND(G877&lt;&gt;"",G877&lt;=IF(J877="",'04_Настройки'!$B$14,J877)),"Удерживать позицию и обновлять контент",IF(Y877="Высокий",IF(O877="","Создать или назначить посадочную страницу","Оптимизировать страницу и усилить содержание"),IF(Y877="Средний","Включить в контент-план","Наблюдать или отложить")))))))</s:f>
        <s:v/>
      </s:c>
    </s:row>
    <s:row r="878" ht="22.5" customHeight="1">
      <s:c r="A878" s="70" t="str">
        <s:f t="shared" si="1"/>
        <s:v/>
      </s:c>
      <s:c r="B878" s="71"/>
      <s:c r="C878" s="71"/>
      <s:c r="D878" s="71"/>
      <s:c r="E878" s="95"/>
      <s:c r="F878" s="77" t="str">
        <s:f>IF(ISBLANK(E878),"",IF(E878&gt;='04_Настройки'!$B$11,"ВЧ",IF(E878&gt;='04_Настройки'!$B$12,"СЧ","НЧ")))</s:f>
      </s:c>
      <s:c r="G878" s="78"/>
      <s:c r="H878" s="78"/>
      <s:c r="I878" s="80" t="str">
        <s:f t="shared" si="2"/>
        <s:v/>
      </s:c>
      <s:c r="J878" s="78"/>
      <s:c r="K878" s="81"/>
      <s:c r="L878" s="78"/>
      <s:c r="M878" s="78"/>
      <s:c r="N878" s="78"/>
      <s:c r="O878" s="83"/>
      <s:c r="P878" s="84"/>
      <s:c r="Q878" s="84"/>
      <s:c r="R878" s="77" t="str">
        <s:f t="shared" si="3"/>
        <s:v/>
      </s:c>
      <s:c r="S878" s="85" t="str">
        <s:f t="shared" si="4"/>
        <s:v/>
      </s:c>
      <s:c r="T878" s="85" t="str">
        <s:f t="shared" si="5"/>
        <s:v/>
      </s:c>
      <s:c r="U878" s="85" t="str">
        <s:f>IF(OR(B878="",G878=""),"",ROUND(MAX(0,MIN(100,(G878-IF(J878="",'04_Настройки'!$B$14,J878))/(100-IF(J878="",'04_Настройки'!$B$14,J878))*100)),1))</s:f>
        <s:v/>
      </s:c>
      <s:c r="V878" s="85" t="str">
        <s:f t="shared" si="6"/>
        <s:v/>
      </s:c>
      <s:c r="W878" s="88" t="str">
        <s:f t="shared" si="7"/>
        <s:v/>
      </s:c>
      <s:c r="X878" s="85" t="str">
        <s:f>IF(B878="","",IF(W878&lt;'04_Настройки'!$B$26,"",ROUND((IF(ISBLANK(T878),0,T878*'04_Настройки'!$B$16)+IF(ISBLANK(U878),0,U878*'04_Настройки'!$B$17)+IF(ISBLANK(V878),0,V878*'04_Настройки'!$B$18)+IF(ISBLANK(M878),0,M878/5*100*'04_Настройки'!$B$19)+IF(ISBLANK(N878),0,N878/5*100*'04_Настройки'!$B$20))/(IF(ISBLANK(T878),0,'04_Настройки'!$B$16)+IF(ISBLANK(U878),0,'04_Настройки'!$B$17)+IF(ISBLANK(V878),0,'04_Настройки'!$B$18)+IF(ISBLANK(M878),0,'04_Настройки'!$B$19)+IF(ISBLANK(N878),0,'04_Настройки'!$B$20)),1)))</s:f>
        <s:v/>
      </s:c>
      <s:c r="Y878" s="77" t="str">
        <s:f>IF(B878="","",IF(ISBLANK(X878),"Недостаточно данных",IF(X878&gt;='04_Настройки'!$B$24,"Высокий",IF(X878&gt;='04_Настройки'!$B$25,"Средний","Низкий"))))</s:f>
        <s:v/>
      </s:c>
      <s:c r="Z878" s="80">
        <s:f t="shared" si="8"/>
        <s:v>868</s:v>
      </s:c>
      <s:c r="AA878" s="93" t="str">
        <s:f>IF(B878="","",IF(S878&gt;1,"Проверить и объединить дубли",IF(W878&lt;'04_Настройки'!$B$26,"Дополнить исходные данные",IF(AND(M878&lt;&gt;"",M878&lt;=2),"Проверить соответствие запросу и бизнесу",IF(AND(G878&lt;&gt;"",G878&lt;=IF(J878="",'04_Настройки'!$B$14,J878)),"Удерживать позицию и обновлять контент",IF(Y878="Высокий",IF(O878="","Создать или назначить посадочную страницу","Оптимизировать страницу и усилить содержание"),IF(Y878="Средний","Включить в контент-план","Наблюдать или отложить")))))))</s:f>
        <s:v/>
      </s:c>
    </s:row>
    <s:row r="879" ht="22.5" customHeight="1">
      <s:c r="A879" s="70" t="str">
        <s:f t="shared" si="1"/>
        <s:v/>
      </s:c>
      <s:c r="B879" s="71"/>
      <s:c r="C879" s="71"/>
      <s:c r="D879" s="71"/>
      <s:c r="E879" s="95"/>
      <s:c r="F879" s="77" t="str">
        <s:f>IF(ISBLANK(E879),"",IF(E879&gt;='04_Настройки'!$B$11,"ВЧ",IF(E879&gt;='04_Настройки'!$B$12,"СЧ","НЧ")))</s:f>
      </s:c>
      <s:c r="G879" s="78"/>
      <s:c r="H879" s="78"/>
      <s:c r="I879" s="80" t="str">
        <s:f t="shared" si="2"/>
        <s:v/>
      </s:c>
      <s:c r="J879" s="78"/>
      <s:c r="K879" s="81"/>
      <s:c r="L879" s="78"/>
      <s:c r="M879" s="78"/>
      <s:c r="N879" s="78"/>
      <s:c r="O879" s="83"/>
      <s:c r="P879" s="84"/>
      <s:c r="Q879" s="84"/>
      <s:c r="R879" s="77" t="str">
        <s:f t="shared" si="3"/>
        <s:v/>
      </s:c>
      <s:c r="S879" s="85" t="str">
        <s:f t="shared" si="4"/>
        <s:v/>
      </s:c>
      <s:c r="T879" s="85" t="str">
        <s:f t="shared" si="5"/>
        <s:v/>
      </s:c>
      <s:c r="U879" s="85" t="str">
        <s:f>IF(OR(B879="",G879=""),"",ROUND(MAX(0,MIN(100,(G879-IF(J879="",'04_Настройки'!$B$14,J879))/(100-IF(J879="",'04_Настройки'!$B$14,J879))*100)),1))</s:f>
        <s:v/>
      </s:c>
      <s:c r="V879" s="85" t="str">
        <s:f t="shared" si="6"/>
        <s:v/>
      </s:c>
      <s:c r="W879" s="88" t="str">
        <s:f t="shared" si="7"/>
        <s:v/>
      </s:c>
      <s:c r="X879" s="85" t="str">
        <s:f>IF(B879="","",IF(W879&lt;'04_Настройки'!$B$26,"",ROUND((IF(ISBLANK(T879),0,T879*'04_Настройки'!$B$16)+IF(ISBLANK(U879),0,U879*'04_Настройки'!$B$17)+IF(ISBLANK(V879),0,V879*'04_Настройки'!$B$18)+IF(ISBLANK(M879),0,M879/5*100*'04_Настройки'!$B$19)+IF(ISBLANK(N879),0,N879/5*100*'04_Настройки'!$B$20))/(IF(ISBLANK(T879),0,'04_Настройки'!$B$16)+IF(ISBLANK(U879),0,'04_Настройки'!$B$17)+IF(ISBLANK(V879),0,'04_Настройки'!$B$18)+IF(ISBLANK(M879),0,'04_Настройки'!$B$19)+IF(ISBLANK(N879),0,'04_Настройки'!$B$20)),1)))</s:f>
        <s:v/>
      </s:c>
      <s:c r="Y879" s="77" t="str">
        <s:f>IF(B879="","",IF(ISBLANK(X879),"Недостаточно данных",IF(X879&gt;='04_Настройки'!$B$24,"Высокий",IF(X879&gt;='04_Настройки'!$B$25,"Средний","Низкий"))))</s:f>
        <s:v/>
      </s:c>
      <s:c r="Z879" s="80">
        <s:f t="shared" si="8"/>
        <s:v>869</s:v>
      </s:c>
      <s:c r="AA879" s="93" t="str">
        <s:f>IF(B879="","",IF(S879&gt;1,"Проверить и объединить дубли",IF(W879&lt;'04_Настройки'!$B$26,"Дополнить исходные данные",IF(AND(M879&lt;&gt;"",M879&lt;=2),"Проверить соответствие запросу и бизнесу",IF(AND(G879&lt;&gt;"",G879&lt;=IF(J879="",'04_Настройки'!$B$14,J879)),"Удерживать позицию и обновлять контент",IF(Y879="Высокий",IF(O879="","Создать или назначить посадочную страницу","Оптимизировать страницу и усилить содержание"),IF(Y879="Средний","Включить в контент-план","Наблюдать или отложить")))))))</s:f>
        <s:v/>
      </s:c>
    </s:row>
    <s:row r="880" ht="22.5" customHeight="1">
      <s:c r="A880" s="70" t="str">
        <s:f t="shared" si="1"/>
        <s:v/>
      </s:c>
      <s:c r="B880" s="71"/>
      <s:c r="C880" s="71"/>
      <s:c r="D880" s="71"/>
      <s:c r="E880" s="95"/>
      <s:c r="F880" s="77" t="str">
        <s:f>IF(ISBLANK(E880),"",IF(E880&gt;='04_Настройки'!$B$11,"ВЧ",IF(E880&gt;='04_Настройки'!$B$12,"СЧ","НЧ")))</s:f>
      </s:c>
      <s:c r="G880" s="78"/>
      <s:c r="H880" s="78"/>
      <s:c r="I880" s="80" t="str">
        <s:f t="shared" si="2"/>
        <s:v/>
      </s:c>
      <s:c r="J880" s="78"/>
      <s:c r="K880" s="81"/>
      <s:c r="L880" s="78"/>
      <s:c r="M880" s="78"/>
      <s:c r="N880" s="78"/>
      <s:c r="O880" s="83"/>
      <s:c r="P880" s="84"/>
      <s:c r="Q880" s="84"/>
      <s:c r="R880" s="77" t="str">
        <s:f t="shared" si="3"/>
        <s:v/>
      </s:c>
      <s:c r="S880" s="85" t="str">
        <s:f t="shared" si="4"/>
        <s:v/>
      </s:c>
      <s:c r="T880" s="85" t="str">
        <s:f t="shared" si="5"/>
        <s:v/>
      </s:c>
      <s:c r="U880" s="85" t="str">
        <s:f>IF(OR(B880="",G880=""),"",ROUND(MAX(0,MIN(100,(G880-IF(J880="",'04_Настройки'!$B$14,J880))/(100-IF(J880="",'04_Настройки'!$B$14,J880))*100)),1))</s:f>
        <s:v/>
      </s:c>
      <s:c r="V880" s="85" t="str">
        <s:f t="shared" si="6"/>
        <s:v/>
      </s:c>
      <s:c r="W880" s="88" t="str">
        <s:f t="shared" si="7"/>
        <s:v/>
      </s:c>
      <s:c r="X880" s="85" t="str">
        <s:f>IF(B880="","",IF(W880&lt;'04_Настройки'!$B$26,"",ROUND((IF(ISBLANK(T880),0,T880*'04_Настройки'!$B$16)+IF(ISBLANK(U880),0,U880*'04_Настройки'!$B$17)+IF(ISBLANK(V880),0,V880*'04_Настройки'!$B$18)+IF(ISBLANK(M880),0,M880/5*100*'04_Настройки'!$B$19)+IF(ISBLANK(N880),0,N880/5*100*'04_Настройки'!$B$20))/(IF(ISBLANK(T880),0,'04_Настройки'!$B$16)+IF(ISBLANK(U880),0,'04_Настройки'!$B$17)+IF(ISBLANK(V880),0,'04_Настройки'!$B$18)+IF(ISBLANK(M880),0,'04_Настройки'!$B$19)+IF(ISBLANK(N880),0,'04_Настройки'!$B$20)),1)))</s:f>
        <s:v/>
      </s:c>
      <s:c r="Y880" s="77" t="str">
        <s:f>IF(B880="","",IF(ISBLANK(X880),"Недостаточно данных",IF(X880&gt;='04_Настройки'!$B$24,"Высокий",IF(X880&gt;='04_Настройки'!$B$25,"Средний","Низкий"))))</s:f>
        <s:v/>
      </s:c>
      <s:c r="Z880" s="80">
        <s:f t="shared" si="8"/>
        <s:v>870</s:v>
      </s:c>
      <s:c r="AA880" s="93" t="str">
        <s:f>IF(B880="","",IF(S880&gt;1,"Проверить и объединить дубли",IF(W880&lt;'04_Настройки'!$B$26,"Дополнить исходные данные",IF(AND(M880&lt;&gt;"",M880&lt;=2),"Проверить соответствие запросу и бизнесу",IF(AND(G880&lt;&gt;"",G880&lt;=IF(J880="",'04_Настройки'!$B$14,J880)),"Удерживать позицию и обновлять контент",IF(Y880="Высокий",IF(O880="","Создать или назначить посадочную страницу","Оптимизировать страницу и усилить содержание"),IF(Y880="Средний","Включить в контент-план","Наблюдать или отложить")))))))</s:f>
        <s:v/>
      </s:c>
    </s:row>
    <s:row r="881" ht="22.5" customHeight="1">
      <s:c r="A881" s="70" t="str">
        <s:f t="shared" si="1"/>
        <s:v/>
      </s:c>
      <s:c r="B881" s="71"/>
      <s:c r="C881" s="71"/>
      <s:c r="D881" s="71"/>
      <s:c r="E881" s="95"/>
      <s:c r="F881" s="77" t="str">
        <s:f>IF(ISBLANK(E881),"",IF(E881&gt;='04_Настройки'!$B$11,"ВЧ",IF(E881&gt;='04_Настройки'!$B$12,"СЧ","НЧ")))</s:f>
      </s:c>
      <s:c r="G881" s="78"/>
      <s:c r="H881" s="78"/>
      <s:c r="I881" s="80" t="str">
        <s:f t="shared" si="2"/>
        <s:v/>
      </s:c>
      <s:c r="J881" s="78"/>
      <s:c r="K881" s="81"/>
      <s:c r="L881" s="78"/>
      <s:c r="M881" s="78"/>
      <s:c r="N881" s="78"/>
      <s:c r="O881" s="83"/>
      <s:c r="P881" s="84"/>
      <s:c r="Q881" s="84"/>
      <s:c r="R881" s="77" t="str">
        <s:f t="shared" si="3"/>
        <s:v/>
      </s:c>
      <s:c r="S881" s="85" t="str">
        <s:f t="shared" si="4"/>
        <s:v/>
      </s:c>
      <s:c r="T881" s="85" t="str">
        <s:f t="shared" si="5"/>
        <s:v/>
      </s:c>
      <s:c r="U881" s="85" t="str">
        <s:f>IF(OR(B881="",G881=""),"",ROUND(MAX(0,MIN(100,(G881-IF(J881="",'04_Настройки'!$B$14,J881))/(100-IF(J881="",'04_Настройки'!$B$14,J881))*100)),1))</s:f>
        <s:v/>
      </s:c>
      <s:c r="V881" s="85" t="str">
        <s:f t="shared" si="6"/>
        <s:v/>
      </s:c>
      <s:c r="W881" s="88" t="str">
        <s:f t="shared" si="7"/>
        <s:v/>
      </s:c>
      <s:c r="X881" s="85" t="str">
        <s:f>IF(B881="","",IF(W881&lt;'04_Настройки'!$B$26,"",ROUND((IF(ISBLANK(T881),0,T881*'04_Настройки'!$B$16)+IF(ISBLANK(U881),0,U881*'04_Настройки'!$B$17)+IF(ISBLANK(V881),0,V881*'04_Настройки'!$B$18)+IF(ISBLANK(M881),0,M881/5*100*'04_Настройки'!$B$19)+IF(ISBLANK(N881),0,N881/5*100*'04_Настройки'!$B$20))/(IF(ISBLANK(T881),0,'04_Настройки'!$B$16)+IF(ISBLANK(U881),0,'04_Настройки'!$B$17)+IF(ISBLANK(V881),0,'04_Настройки'!$B$18)+IF(ISBLANK(M881),0,'04_Настройки'!$B$19)+IF(ISBLANK(N881),0,'04_Настройки'!$B$20)),1)))</s:f>
        <s:v/>
      </s:c>
      <s:c r="Y881" s="77" t="str">
        <s:f>IF(B881="","",IF(ISBLANK(X881),"Недостаточно данных",IF(X881&gt;='04_Настройки'!$B$24,"Высокий",IF(X881&gt;='04_Настройки'!$B$25,"Средний","Низкий"))))</s:f>
        <s:v/>
      </s:c>
      <s:c r="Z881" s="80">
        <s:f t="shared" si="8"/>
        <s:v>871</s:v>
      </s:c>
      <s:c r="AA881" s="93" t="str">
        <s:f>IF(B881="","",IF(S881&gt;1,"Проверить и объединить дубли",IF(W881&lt;'04_Настройки'!$B$26,"Дополнить исходные данные",IF(AND(M881&lt;&gt;"",M881&lt;=2),"Проверить соответствие запросу и бизнесу",IF(AND(G881&lt;&gt;"",G881&lt;=IF(J881="",'04_Настройки'!$B$14,J881)),"Удерживать позицию и обновлять контент",IF(Y881="Высокий",IF(O881="","Создать или назначить посадочную страницу","Оптимизировать страницу и усилить содержание"),IF(Y881="Средний","Включить в контент-план","Наблюдать или отложить")))))))</s:f>
        <s:v/>
      </s:c>
    </s:row>
    <s:row r="882" ht="22.5" customHeight="1">
      <s:c r="A882" s="70" t="str">
        <s:f t="shared" si="1"/>
        <s:v/>
      </s:c>
      <s:c r="B882" s="71"/>
      <s:c r="C882" s="71"/>
      <s:c r="D882" s="71"/>
      <s:c r="E882" s="95"/>
      <s:c r="F882" s="77" t="str">
        <s:f>IF(ISBLANK(E882),"",IF(E882&gt;='04_Настройки'!$B$11,"ВЧ",IF(E882&gt;='04_Настройки'!$B$12,"СЧ","НЧ")))</s:f>
      </s:c>
      <s:c r="G882" s="78"/>
      <s:c r="H882" s="78"/>
      <s:c r="I882" s="80" t="str">
        <s:f t="shared" si="2"/>
        <s:v/>
      </s:c>
      <s:c r="J882" s="78"/>
      <s:c r="K882" s="81"/>
      <s:c r="L882" s="78"/>
      <s:c r="M882" s="78"/>
      <s:c r="N882" s="78"/>
      <s:c r="O882" s="83"/>
      <s:c r="P882" s="84"/>
      <s:c r="Q882" s="84"/>
      <s:c r="R882" s="77" t="str">
        <s:f t="shared" si="3"/>
        <s:v/>
      </s:c>
      <s:c r="S882" s="85" t="str">
        <s:f t="shared" si="4"/>
        <s:v/>
      </s:c>
      <s:c r="T882" s="85" t="str">
        <s:f t="shared" si="5"/>
        <s:v/>
      </s:c>
      <s:c r="U882" s="85" t="str">
        <s:f>IF(OR(B882="",G882=""),"",ROUND(MAX(0,MIN(100,(G882-IF(J882="",'04_Настройки'!$B$14,J882))/(100-IF(J882="",'04_Настройки'!$B$14,J882))*100)),1))</s:f>
        <s:v/>
      </s:c>
      <s:c r="V882" s="85" t="str">
        <s:f t="shared" si="6"/>
        <s:v/>
      </s:c>
      <s:c r="W882" s="88" t="str">
        <s:f t="shared" si="7"/>
        <s:v/>
      </s:c>
      <s:c r="X882" s="85" t="str">
        <s:f>IF(B882="","",IF(W882&lt;'04_Настройки'!$B$26,"",ROUND((IF(ISBLANK(T882),0,T882*'04_Настройки'!$B$16)+IF(ISBLANK(U882),0,U882*'04_Настройки'!$B$17)+IF(ISBLANK(V882),0,V882*'04_Настройки'!$B$18)+IF(ISBLANK(M882),0,M882/5*100*'04_Настройки'!$B$19)+IF(ISBLANK(N882),0,N882/5*100*'04_Настройки'!$B$20))/(IF(ISBLANK(T882),0,'04_Настройки'!$B$16)+IF(ISBLANK(U882),0,'04_Настройки'!$B$17)+IF(ISBLANK(V882),0,'04_Настройки'!$B$18)+IF(ISBLANK(M882),0,'04_Настройки'!$B$19)+IF(ISBLANK(N882),0,'04_Настройки'!$B$20)),1)))</s:f>
        <s:v/>
      </s:c>
      <s:c r="Y882" s="77" t="str">
        <s:f>IF(B882="","",IF(ISBLANK(X882),"Недостаточно данных",IF(X882&gt;='04_Настройки'!$B$24,"Высокий",IF(X882&gt;='04_Настройки'!$B$25,"Средний","Низкий"))))</s:f>
        <s:v/>
      </s:c>
      <s:c r="Z882" s="80">
        <s:f t="shared" si="8"/>
        <s:v>872</s:v>
      </s:c>
      <s:c r="AA882" s="93" t="str">
        <s:f>IF(B882="","",IF(S882&gt;1,"Проверить и объединить дубли",IF(W882&lt;'04_Настройки'!$B$26,"Дополнить исходные данные",IF(AND(M882&lt;&gt;"",M882&lt;=2),"Проверить соответствие запросу и бизнесу",IF(AND(G882&lt;&gt;"",G882&lt;=IF(J882="",'04_Настройки'!$B$14,J882)),"Удерживать позицию и обновлять контент",IF(Y882="Высокий",IF(O882="","Создать или назначить посадочную страницу","Оптимизировать страницу и усилить содержание"),IF(Y882="Средний","Включить в контент-план","Наблюдать или отложить")))))))</s:f>
        <s:v/>
      </s:c>
    </s:row>
    <s:row r="883" ht="22.5" customHeight="1">
      <s:c r="A883" s="70" t="str">
        <s:f t="shared" si="1"/>
        <s:v/>
      </s:c>
      <s:c r="B883" s="71"/>
      <s:c r="C883" s="71"/>
      <s:c r="D883" s="71"/>
      <s:c r="E883" s="95"/>
      <s:c r="F883" s="77" t="str">
        <s:f>IF(ISBLANK(E883),"",IF(E883&gt;='04_Настройки'!$B$11,"ВЧ",IF(E883&gt;='04_Настройки'!$B$12,"СЧ","НЧ")))</s:f>
      </s:c>
      <s:c r="G883" s="78"/>
      <s:c r="H883" s="78"/>
      <s:c r="I883" s="80" t="str">
        <s:f t="shared" si="2"/>
        <s:v/>
      </s:c>
      <s:c r="J883" s="78"/>
      <s:c r="K883" s="81"/>
      <s:c r="L883" s="78"/>
      <s:c r="M883" s="78"/>
      <s:c r="N883" s="78"/>
      <s:c r="O883" s="83"/>
      <s:c r="P883" s="84"/>
      <s:c r="Q883" s="84"/>
      <s:c r="R883" s="77" t="str">
        <s:f t="shared" si="3"/>
        <s:v/>
      </s:c>
      <s:c r="S883" s="85" t="str">
        <s:f t="shared" si="4"/>
        <s:v/>
      </s:c>
      <s:c r="T883" s="85" t="str">
        <s:f t="shared" si="5"/>
        <s:v/>
      </s:c>
      <s:c r="U883" s="85" t="str">
        <s:f>IF(OR(B883="",G883=""),"",ROUND(MAX(0,MIN(100,(G883-IF(J883="",'04_Настройки'!$B$14,J883))/(100-IF(J883="",'04_Настройки'!$B$14,J883))*100)),1))</s:f>
        <s:v/>
      </s:c>
      <s:c r="V883" s="85" t="str">
        <s:f t="shared" si="6"/>
        <s:v/>
      </s:c>
      <s:c r="W883" s="88" t="str">
        <s:f t="shared" si="7"/>
        <s:v/>
      </s:c>
      <s:c r="X883" s="85" t="str">
        <s:f>IF(B883="","",IF(W883&lt;'04_Настройки'!$B$26,"",ROUND((IF(ISBLANK(T883),0,T883*'04_Настройки'!$B$16)+IF(ISBLANK(U883),0,U883*'04_Настройки'!$B$17)+IF(ISBLANK(V883),0,V883*'04_Настройки'!$B$18)+IF(ISBLANK(M883),0,M883/5*100*'04_Настройки'!$B$19)+IF(ISBLANK(N883),0,N883/5*100*'04_Настройки'!$B$20))/(IF(ISBLANK(T883),0,'04_Настройки'!$B$16)+IF(ISBLANK(U883),0,'04_Настройки'!$B$17)+IF(ISBLANK(V883),0,'04_Настройки'!$B$18)+IF(ISBLANK(M883),0,'04_Настройки'!$B$19)+IF(ISBLANK(N883),0,'04_Настройки'!$B$20)),1)))</s:f>
        <s:v/>
      </s:c>
      <s:c r="Y883" s="77" t="str">
        <s:f>IF(B883="","",IF(ISBLANK(X883),"Недостаточно данных",IF(X883&gt;='04_Настройки'!$B$24,"Высокий",IF(X883&gt;='04_Настройки'!$B$25,"Средний","Низкий"))))</s:f>
        <s:v/>
      </s:c>
      <s:c r="Z883" s="80">
        <s:f t="shared" si="8"/>
        <s:v>873</s:v>
      </s:c>
      <s:c r="AA883" s="93" t="str">
        <s:f>IF(B883="","",IF(S883&gt;1,"Проверить и объединить дубли",IF(W883&lt;'04_Настройки'!$B$26,"Дополнить исходные данные",IF(AND(M883&lt;&gt;"",M883&lt;=2),"Проверить соответствие запросу и бизнесу",IF(AND(G883&lt;&gt;"",G883&lt;=IF(J883="",'04_Настройки'!$B$14,J883)),"Удерживать позицию и обновлять контент",IF(Y883="Высокий",IF(O883="","Создать или назначить посадочную страницу","Оптимизировать страницу и усилить содержание"),IF(Y883="Средний","Включить в контент-план","Наблюдать или отложить")))))))</s:f>
        <s:v/>
      </s:c>
    </s:row>
    <s:row r="884" ht="22.5" customHeight="1">
      <s:c r="A884" s="70" t="str">
        <s:f t="shared" si="1"/>
        <s:v/>
      </s:c>
      <s:c r="B884" s="71"/>
      <s:c r="C884" s="71"/>
      <s:c r="D884" s="71"/>
      <s:c r="E884" s="95"/>
      <s:c r="F884" s="77" t="str">
        <s:f>IF(ISBLANK(E884),"",IF(E884&gt;='04_Настройки'!$B$11,"ВЧ",IF(E884&gt;='04_Настройки'!$B$12,"СЧ","НЧ")))</s:f>
      </s:c>
      <s:c r="G884" s="78"/>
      <s:c r="H884" s="78"/>
      <s:c r="I884" s="80" t="str">
        <s:f t="shared" si="2"/>
        <s:v/>
      </s:c>
      <s:c r="J884" s="78"/>
      <s:c r="K884" s="81"/>
      <s:c r="L884" s="78"/>
      <s:c r="M884" s="78"/>
      <s:c r="N884" s="78"/>
      <s:c r="O884" s="83"/>
      <s:c r="P884" s="84"/>
      <s:c r="Q884" s="84"/>
      <s:c r="R884" s="77" t="str">
        <s:f t="shared" si="3"/>
        <s:v/>
      </s:c>
      <s:c r="S884" s="85" t="str">
        <s:f t="shared" si="4"/>
        <s:v/>
      </s:c>
      <s:c r="T884" s="85" t="str">
        <s:f t="shared" si="5"/>
        <s:v/>
      </s:c>
      <s:c r="U884" s="85" t="str">
        <s:f>IF(OR(B884="",G884=""),"",ROUND(MAX(0,MIN(100,(G884-IF(J884="",'04_Настройки'!$B$14,J884))/(100-IF(J884="",'04_Настройки'!$B$14,J884))*100)),1))</s:f>
        <s:v/>
      </s:c>
      <s:c r="V884" s="85" t="str">
        <s:f t="shared" si="6"/>
        <s:v/>
      </s:c>
      <s:c r="W884" s="88" t="str">
        <s:f t="shared" si="7"/>
        <s:v/>
      </s:c>
      <s:c r="X884" s="85" t="str">
        <s:f>IF(B884="","",IF(W884&lt;'04_Настройки'!$B$26,"",ROUND((IF(ISBLANK(T884),0,T884*'04_Настройки'!$B$16)+IF(ISBLANK(U884),0,U884*'04_Настройки'!$B$17)+IF(ISBLANK(V884),0,V884*'04_Настройки'!$B$18)+IF(ISBLANK(M884),0,M884/5*100*'04_Настройки'!$B$19)+IF(ISBLANK(N884),0,N884/5*100*'04_Настройки'!$B$20))/(IF(ISBLANK(T884),0,'04_Настройки'!$B$16)+IF(ISBLANK(U884),0,'04_Настройки'!$B$17)+IF(ISBLANK(V884),0,'04_Настройки'!$B$18)+IF(ISBLANK(M884),0,'04_Настройки'!$B$19)+IF(ISBLANK(N884),0,'04_Настройки'!$B$20)),1)))</s:f>
        <s:v/>
      </s:c>
      <s:c r="Y884" s="77" t="str">
        <s:f>IF(B884="","",IF(ISBLANK(X884),"Недостаточно данных",IF(X884&gt;='04_Настройки'!$B$24,"Высокий",IF(X884&gt;='04_Настройки'!$B$25,"Средний","Низкий"))))</s:f>
        <s:v/>
      </s:c>
      <s:c r="Z884" s="80">
        <s:f t="shared" si="8"/>
        <s:v>874</s:v>
      </s:c>
      <s:c r="AA884" s="93" t="str">
        <s:f>IF(B884="","",IF(S884&gt;1,"Проверить и объединить дубли",IF(W884&lt;'04_Настройки'!$B$26,"Дополнить исходные данные",IF(AND(M884&lt;&gt;"",M884&lt;=2),"Проверить соответствие запросу и бизнесу",IF(AND(G884&lt;&gt;"",G884&lt;=IF(J884="",'04_Настройки'!$B$14,J884)),"Удерживать позицию и обновлять контент",IF(Y884="Высокий",IF(O884="","Создать или назначить посадочную страницу","Оптимизировать страницу и усилить содержание"),IF(Y884="Средний","Включить в контент-план","Наблюдать или отложить")))))))</s:f>
        <s:v/>
      </s:c>
    </s:row>
    <s:row r="885" ht="22.5" customHeight="1">
      <s:c r="A885" s="70" t="str">
        <s:f t="shared" si="1"/>
        <s:v/>
      </s:c>
      <s:c r="B885" s="71"/>
      <s:c r="C885" s="71"/>
      <s:c r="D885" s="71"/>
      <s:c r="E885" s="95"/>
      <s:c r="F885" s="77" t="str">
        <s:f>IF(ISBLANK(E885),"",IF(E885&gt;='04_Настройки'!$B$11,"ВЧ",IF(E885&gt;='04_Настройки'!$B$12,"СЧ","НЧ")))</s:f>
      </s:c>
      <s:c r="G885" s="78"/>
      <s:c r="H885" s="78"/>
      <s:c r="I885" s="80" t="str">
        <s:f t="shared" si="2"/>
        <s:v/>
      </s:c>
      <s:c r="J885" s="78"/>
      <s:c r="K885" s="81"/>
      <s:c r="L885" s="78"/>
      <s:c r="M885" s="78"/>
      <s:c r="N885" s="78"/>
      <s:c r="O885" s="83"/>
      <s:c r="P885" s="84"/>
      <s:c r="Q885" s="84"/>
      <s:c r="R885" s="77" t="str">
        <s:f t="shared" si="3"/>
        <s:v/>
      </s:c>
      <s:c r="S885" s="85" t="str">
        <s:f t="shared" si="4"/>
        <s:v/>
      </s:c>
      <s:c r="T885" s="85" t="str">
        <s:f t="shared" si="5"/>
        <s:v/>
      </s:c>
      <s:c r="U885" s="85" t="str">
        <s:f>IF(OR(B885="",G885=""),"",ROUND(MAX(0,MIN(100,(G885-IF(J885="",'04_Настройки'!$B$14,J885))/(100-IF(J885="",'04_Настройки'!$B$14,J885))*100)),1))</s:f>
        <s:v/>
      </s:c>
      <s:c r="V885" s="85" t="str">
        <s:f t="shared" si="6"/>
        <s:v/>
      </s:c>
      <s:c r="W885" s="88" t="str">
        <s:f t="shared" si="7"/>
        <s:v/>
      </s:c>
      <s:c r="X885" s="85" t="str">
        <s:f>IF(B885="","",IF(W885&lt;'04_Настройки'!$B$26,"",ROUND((IF(ISBLANK(T885),0,T885*'04_Настройки'!$B$16)+IF(ISBLANK(U885),0,U885*'04_Настройки'!$B$17)+IF(ISBLANK(V885),0,V885*'04_Настройки'!$B$18)+IF(ISBLANK(M885),0,M885/5*100*'04_Настройки'!$B$19)+IF(ISBLANK(N885),0,N885/5*100*'04_Настройки'!$B$20))/(IF(ISBLANK(T885),0,'04_Настройки'!$B$16)+IF(ISBLANK(U885),0,'04_Настройки'!$B$17)+IF(ISBLANK(V885),0,'04_Настройки'!$B$18)+IF(ISBLANK(M885),0,'04_Настройки'!$B$19)+IF(ISBLANK(N885),0,'04_Настройки'!$B$20)),1)))</s:f>
        <s:v/>
      </s:c>
      <s:c r="Y885" s="77" t="str">
        <s:f>IF(B885="","",IF(ISBLANK(X885),"Недостаточно данных",IF(X885&gt;='04_Настройки'!$B$24,"Высокий",IF(X885&gt;='04_Настройки'!$B$25,"Средний","Низкий"))))</s:f>
        <s:v/>
      </s:c>
      <s:c r="Z885" s="80">
        <s:f t="shared" si="8"/>
        <s:v>875</s:v>
      </s:c>
      <s:c r="AA885" s="93" t="str">
        <s:f>IF(B885="","",IF(S885&gt;1,"Проверить и объединить дубли",IF(W885&lt;'04_Настройки'!$B$26,"Дополнить исходные данные",IF(AND(M885&lt;&gt;"",M885&lt;=2),"Проверить соответствие запросу и бизнесу",IF(AND(G885&lt;&gt;"",G885&lt;=IF(J885="",'04_Настройки'!$B$14,J885)),"Удерживать позицию и обновлять контент",IF(Y885="Высокий",IF(O885="","Создать или назначить посадочную страницу","Оптимизировать страницу и усилить содержание"),IF(Y885="Средний","Включить в контент-план","Наблюдать или отложить")))))))</s:f>
        <s:v/>
      </s:c>
    </s:row>
    <s:row r="886" ht="22.5" customHeight="1">
      <s:c r="A886" s="70" t="str">
        <s:f t="shared" si="1"/>
        <s:v/>
      </s:c>
      <s:c r="B886" s="71"/>
      <s:c r="C886" s="71"/>
      <s:c r="D886" s="71"/>
      <s:c r="E886" s="95"/>
      <s:c r="F886" s="77" t="str">
        <s:f>IF(ISBLANK(E886),"",IF(E886&gt;='04_Настройки'!$B$11,"ВЧ",IF(E886&gt;='04_Настройки'!$B$12,"СЧ","НЧ")))</s:f>
      </s:c>
      <s:c r="G886" s="78"/>
      <s:c r="H886" s="78"/>
      <s:c r="I886" s="80" t="str">
        <s:f t="shared" si="2"/>
        <s:v/>
      </s:c>
      <s:c r="J886" s="78"/>
      <s:c r="K886" s="81"/>
      <s:c r="L886" s="78"/>
      <s:c r="M886" s="78"/>
      <s:c r="N886" s="78"/>
      <s:c r="O886" s="83"/>
      <s:c r="P886" s="84"/>
      <s:c r="Q886" s="84"/>
      <s:c r="R886" s="77" t="str">
        <s:f t="shared" si="3"/>
        <s:v/>
      </s:c>
      <s:c r="S886" s="85" t="str">
        <s:f t="shared" si="4"/>
        <s:v/>
      </s:c>
      <s:c r="T886" s="85" t="str">
        <s:f t="shared" si="5"/>
        <s:v/>
      </s:c>
      <s:c r="U886" s="85" t="str">
        <s:f>IF(OR(B886="",G886=""),"",ROUND(MAX(0,MIN(100,(G886-IF(J886="",'04_Настройки'!$B$14,J886))/(100-IF(J886="",'04_Настройки'!$B$14,J886))*100)),1))</s:f>
        <s:v/>
      </s:c>
      <s:c r="V886" s="85" t="str">
        <s:f t="shared" si="6"/>
        <s:v/>
      </s:c>
      <s:c r="W886" s="88" t="str">
        <s:f t="shared" si="7"/>
        <s:v/>
      </s:c>
      <s:c r="X886" s="85" t="str">
        <s:f>IF(B886="","",IF(W886&lt;'04_Настройки'!$B$26,"",ROUND((IF(ISBLANK(T886),0,T886*'04_Настройки'!$B$16)+IF(ISBLANK(U886),0,U886*'04_Настройки'!$B$17)+IF(ISBLANK(V886),0,V886*'04_Настройки'!$B$18)+IF(ISBLANK(M886),0,M886/5*100*'04_Настройки'!$B$19)+IF(ISBLANK(N886),0,N886/5*100*'04_Настройки'!$B$20))/(IF(ISBLANK(T886),0,'04_Настройки'!$B$16)+IF(ISBLANK(U886),0,'04_Настройки'!$B$17)+IF(ISBLANK(V886),0,'04_Настройки'!$B$18)+IF(ISBLANK(M886),0,'04_Настройки'!$B$19)+IF(ISBLANK(N886),0,'04_Настройки'!$B$20)),1)))</s:f>
        <s:v/>
      </s:c>
      <s:c r="Y886" s="77" t="str">
        <s:f>IF(B886="","",IF(ISBLANK(X886),"Недостаточно данных",IF(X886&gt;='04_Настройки'!$B$24,"Высокий",IF(X886&gt;='04_Настройки'!$B$25,"Средний","Низкий"))))</s:f>
        <s:v/>
      </s:c>
      <s:c r="Z886" s="80">
        <s:f t="shared" si="8"/>
        <s:v>876</s:v>
      </s:c>
      <s:c r="AA886" s="93" t="str">
        <s:f>IF(B886="","",IF(S886&gt;1,"Проверить и объединить дубли",IF(W886&lt;'04_Настройки'!$B$26,"Дополнить исходные данные",IF(AND(M886&lt;&gt;"",M886&lt;=2),"Проверить соответствие запросу и бизнесу",IF(AND(G886&lt;&gt;"",G886&lt;=IF(J886="",'04_Настройки'!$B$14,J886)),"Удерживать позицию и обновлять контент",IF(Y886="Высокий",IF(O886="","Создать или назначить посадочную страницу","Оптимизировать страницу и усилить содержание"),IF(Y886="Средний","Включить в контент-план","Наблюдать или отложить")))))))</s:f>
        <s:v/>
      </s:c>
    </s:row>
    <s:row r="887" ht="22.5" customHeight="1">
      <s:c r="A887" s="70" t="str">
        <s:f t="shared" si="1"/>
        <s:v/>
      </s:c>
      <s:c r="B887" s="71"/>
      <s:c r="C887" s="71"/>
      <s:c r="D887" s="71"/>
      <s:c r="E887" s="95"/>
      <s:c r="F887" s="77" t="str">
        <s:f>IF(ISBLANK(E887),"",IF(E887&gt;='04_Настройки'!$B$11,"ВЧ",IF(E887&gt;='04_Настройки'!$B$12,"СЧ","НЧ")))</s:f>
      </s:c>
      <s:c r="G887" s="78"/>
      <s:c r="H887" s="78"/>
      <s:c r="I887" s="80" t="str">
        <s:f t="shared" si="2"/>
        <s:v/>
      </s:c>
      <s:c r="J887" s="78"/>
      <s:c r="K887" s="81"/>
      <s:c r="L887" s="78"/>
      <s:c r="M887" s="78"/>
      <s:c r="N887" s="78"/>
      <s:c r="O887" s="83"/>
      <s:c r="P887" s="84"/>
      <s:c r="Q887" s="84"/>
      <s:c r="R887" s="77" t="str">
        <s:f t="shared" si="3"/>
        <s:v/>
      </s:c>
      <s:c r="S887" s="85" t="str">
        <s:f t="shared" si="4"/>
        <s:v/>
      </s:c>
      <s:c r="T887" s="85" t="str">
        <s:f t="shared" si="5"/>
        <s:v/>
      </s:c>
      <s:c r="U887" s="85" t="str">
        <s:f>IF(OR(B887="",G887=""),"",ROUND(MAX(0,MIN(100,(G887-IF(J887="",'04_Настройки'!$B$14,J887))/(100-IF(J887="",'04_Настройки'!$B$14,J887))*100)),1))</s:f>
        <s:v/>
      </s:c>
      <s:c r="V887" s="85" t="str">
        <s:f t="shared" si="6"/>
        <s:v/>
      </s:c>
      <s:c r="W887" s="88" t="str">
        <s:f t="shared" si="7"/>
        <s:v/>
      </s:c>
      <s:c r="X887" s="85" t="str">
        <s:f>IF(B887="","",IF(W887&lt;'04_Настройки'!$B$26,"",ROUND((IF(ISBLANK(T887),0,T887*'04_Настройки'!$B$16)+IF(ISBLANK(U887),0,U887*'04_Настройки'!$B$17)+IF(ISBLANK(V887),0,V887*'04_Настройки'!$B$18)+IF(ISBLANK(M887),0,M887/5*100*'04_Настройки'!$B$19)+IF(ISBLANK(N887),0,N887/5*100*'04_Настройки'!$B$20))/(IF(ISBLANK(T887),0,'04_Настройки'!$B$16)+IF(ISBLANK(U887),0,'04_Настройки'!$B$17)+IF(ISBLANK(V887),0,'04_Настройки'!$B$18)+IF(ISBLANK(M887),0,'04_Настройки'!$B$19)+IF(ISBLANK(N887),0,'04_Настройки'!$B$20)),1)))</s:f>
        <s:v/>
      </s:c>
      <s:c r="Y887" s="77" t="str">
        <s:f>IF(B887="","",IF(ISBLANK(X887),"Недостаточно данных",IF(X887&gt;='04_Настройки'!$B$24,"Высокий",IF(X887&gt;='04_Настройки'!$B$25,"Средний","Низкий"))))</s:f>
        <s:v/>
      </s:c>
      <s:c r="Z887" s="80">
        <s:f t="shared" si="8"/>
        <s:v>877</s:v>
      </s:c>
      <s:c r="AA887" s="93" t="str">
        <s:f>IF(B887="","",IF(S887&gt;1,"Проверить и объединить дубли",IF(W887&lt;'04_Настройки'!$B$26,"Дополнить исходные данные",IF(AND(M887&lt;&gt;"",M887&lt;=2),"Проверить соответствие запросу и бизнесу",IF(AND(G887&lt;&gt;"",G887&lt;=IF(J887="",'04_Настройки'!$B$14,J887)),"Удерживать позицию и обновлять контент",IF(Y887="Высокий",IF(O887="","Создать или назначить посадочную страницу","Оптимизировать страницу и усилить содержание"),IF(Y887="Средний","Включить в контент-план","Наблюдать или отложить")))))))</s:f>
        <s:v/>
      </s:c>
    </s:row>
    <s:row r="888" ht="22.5" customHeight="1">
      <s:c r="A888" s="70" t="str">
        <s:f t="shared" si="1"/>
        <s:v/>
      </s:c>
      <s:c r="B888" s="71"/>
      <s:c r="C888" s="71"/>
      <s:c r="D888" s="71"/>
      <s:c r="E888" s="95"/>
      <s:c r="F888" s="77" t="str">
        <s:f>IF(ISBLANK(E888),"",IF(E888&gt;='04_Настройки'!$B$11,"ВЧ",IF(E888&gt;='04_Настройки'!$B$12,"СЧ","НЧ")))</s:f>
      </s:c>
      <s:c r="G888" s="78"/>
      <s:c r="H888" s="78"/>
      <s:c r="I888" s="80" t="str">
        <s:f t="shared" si="2"/>
        <s:v/>
      </s:c>
      <s:c r="J888" s="78"/>
      <s:c r="K888" s="81"/>
      <s:c r="L888" s="78"/>
      <s:c r="M888" s="78"/>
      <s:c r="N888" s="78"/>
      <s:c r="O888" s="83"/>
      <s:c r="P888" s="84"/>
      <s:c r="Q888" s="84"/>
      <s:c r="R888" s="77" t="str">
        <s:f t="shared" si="3"/>
        <s:v/>
      </s:c>
      <s:c r="S888" s="85" t="str">
        <s:f t="shared" si="4"/>
        <s:v/>
      </s:c>
      <s:c r="T888" s="85" t="str">
        <s:f t="shared" si="5"/>
        <s:v/>
      </s:c>
      <s:c r="U888" s="85" t="str">
        <s:f>IF(OR(B888="",G888=""),"",ROUND(MAX(0,MIN(100,(G888-IF(J888="",'04_Настройки'!$B$14,J888))/(100-IF(J888="",'04_Настройки'!$B$14,J888))*100)),1))</s:f>
        <s:v/>
      </s:c>
      <s:c r="V888" s="85" t="str">
        <s:f t="shared" si="6"/>
        <s:v/>
      </s:c>
      <s:c r="W888" s="88" t="str">
        <s:f t="shared" si="7"/>
        <s:v/>
      </s:c>
      <s:c r="X888" s="85" t="str">
        <s:f>IF(B888="","",IF(W888&lt;'04_Настройки'!$B$26,"",ROUND((IF(ISBLANK(T888),0,T888*'04_Настройки'!$B$16)+IF(ISBLANK(U888),0,U888*'04_Настройки'!$B$17)+IF(ISBLANK(V888),0,V888*'04_Настройки'!$B$18)+IF(ISBLANK(M888),0,M888/5*100*'04_Настройки'!$B$19)+IF(ISBLANK(N888),0,N888/5*100*'04_Настройки'!$B$20))/(IF(ISBLANK(T888),0,'04_Настройки'!$B$16)+IF(ISBLANK(U888),0,'04_Настройки'!$B$17)+IF(ISBLANK(V888),0,'04_Настройки'!$B$18)+IF(ISBLANK(M888),0,'04_Настройки'!$B$19)+IF(ISBLANK(N888),0,'04_Настройки'!$B$20)),1)))</s:f>
        <s:v/>
      </s:c>
      <s:c r="Y888" s="77" t="str">
        <s:f>IF(B888="","",IF(ISBLANK(X888),"Недостаточно данных",IF(X888&gt;='04_Настройки'!$B$24,"Высокий",IF(X888&gt;='04_Настройки'!$B$25,"Средний","Низкий"))))</s:f>
        <s:v/>
      </s:c>
      <s:c r="Z888" s="80">
        <s:f t="shared" si="8"/>
        <s:v>878</s:v>
      </s:c>
      <s:c r="AA888" s="93" t="str">
        <s:f>IF(B888="","",IF(S888&gt;1,"Проверить и объединить дубли",IF(W888&lt;'04_Настройки'!$B$26,"Дополнить исходные данные",IF(AND(M888&lt;&gt;"",M888&lt;=2),"Проверить соответствие запросу и бизнесу",IF(AND(G888&lt;&gt;"",G888&lt;=IF(J888="",'04_Настройки'!$B$14,J888)),"Удерживать позицию и обновлять контент",IF(Y888="Высокий",IF(O888="","Создать или назначить посадочную страницу","Оптимизировать страницу и усилить содержание"),IF(Y888="Средний","Включить в контент-план","Наблюдать или отложить")))))))</s:f>
        <s:v/>
      </s:c>
    </s:row>
    <s:row r="889" ht="22.5" customHeight="1">
      <s:c r="A889" s="70" t="str">
        <s:f t="shared" si="1"/>
        <s:v/>
      </s:c>
      <s:c r="B889" s="71"/>
      <s:c r="C889" s="71"/>
      <s:c r="D889" s="71"/>
      <s:c r="E889" s="95"/>
      <s:c r="F889" s="77" t="str">
        <s:f>IF(ISBLANK(E889),"",IF(E889&gt;='04_Настройки'!$B$11,"ВЧ",IF(E889&gt;='04_Настройки'!$B$12,"СЧ","НЧ")))</s:f>
      </s:c>
      <s:c r="G889" s="78"/>
      <s:c r="H889" s="78"/>
      <s:c r="I889" s="80" t="str">
        <s:f t="shared" si="2"/>
        <s:v/>
      </s:c>
      <s:c r="J889" s="78"/>
      <s:c r="K889" s="81"/>
      <s:c r="L889" s="78"/>
      <s:c r="M889" s="78"/>
      <s:c r="N889" s="78"/>
      <s:c r="O889" s="83"/>
      <s:c r="P889" s="84"/>
      <s:c r="Q889" s="84"/>
      <s:c r="R889" s="77" t="str">
        <s:f t="shared" si="3"/>
        <s:v/>
      </s:c>
      <s:c r="S889" s="85" t="str">
        <s:f t="shared" si="4"/>
        <s:v/>
      </s:c>
      <s:c r="T889" s="85" t="str">
        <s:f t="shared" si="5"/>
        <s:v/>
      </s:c>
      <s:c r="U889" s="85" t="str">
        <s:f>IF(OR(B889="",G889=""),"",ROUND(MAX(0,MIN(100,(G889-IF(J889="",'04_Настройки'!$B$14,J889))/(100-IF(J889="",'04_Настройки'!$B$14,J889))*100)),1))</s:f>
        <s:v/>
      </s:c>
      <s:c r="V889" s="85" t="str">
        <s:f t="shared" si="6"/>
        <s:v/>
      </s:c>
      <s:c r="W889" s="88" t="str">
        <s:f t="shared" si="7"/>
        <s:v/>
      </s:c>
      <s:c r="X889" s="85" t="str">
        <s:f>IF(B889="","",IF(W889&lt;'04_Настройки'!$B$26,"",ROUND((IF(ISBLANK(T889),0,T889*'04_Настройки'!$B$16)+IF(ISBLANK(U889),0,U889*'04_Настройки'!$B$17)+IF(ISBLANK(V889),0,V889*'04_Настройки'!$B$18)+IF(ISBLANK(M889),0,M889/5*100*'04_Настройки'!$B$19)+IF(ISBLANK(N889),0,N889/5*100*'04_Настройки'!$B$20))/(IF(ISBLANK(T889),0,'04_Настройки'!$B$16)+IF(ISBLANK(U889),0,'04_Настройки'!$B$17)+IF(ISBLANK(V889),0,'04_Настройки'!$B$18)+IF(ISBLANK(M889),0,'04_Настройки'!$B$19)+IF(ISBLANK(N889),0,'04_Настройки'!$B$20)),1)))</s:f>
        <s:v/>
      </s:c>
      <s:c r="Y889" s="77" t="str">
        <s:f>IF(B889="","",IF(ISBLANK(X889),"Недостаточно данных",IF(X889&gt;='04_Настройки'!$B$24,"Высокий",IF(X889&gt;='04_Настройки'!$B$25,"Средний","Низкий"))))</s:f>
        <s:v/>
      </s:c>
      <s:c r="Z889" s="80">
        <s:f t="shared" si="8"/>
        <s:v>879</s:v>
      </s:c>
      <s:c r="AA889" s="93" t="str">
        <s:f>IF(B889="","",IF(S889&gt;1,"Проверить и объединить дубли",IF(W889&lt;'04_Настройки'!$B$26,"Дополнить исходные данные",IF(AND(M889&lt;&gt;"",M889&lt;=2),"Проверить соответствие запросу и бизнесу",IF(AND(G889&lt;&gt;"",G889&lt;=IF(J889="",'04_Настройки'!$B$14,J889)),"Удерживать позицию и обновлять контент",IF(Y889="Высокий",IF(O889="","Создать или назначить посадочную страницу","Оптимизировать страницу и усилить содержание"),IF(Y889="Средний","Включить в контент-план","Наблюдать или отложить")))))))</s:f>
        <s:v/>
      </s:c>
    </s:row>
    <s:row r="890" ht="22.5" customHeight="1">
      <s:c r="A890" s="70" t="str">
        <s:f t="shared" si="1"/>
        <s:v/>
      </s:c>
      <s:c r="B890" s="71"/>
      <s:c r="C890" s="71"/>
      <s:c r="D890" s="71"/>
      <s:c r="E890" s="95"/>
      <s:c r="F890" s="77" t="str">
        <s:f>IF(ISBLANK(E890),"",IF(E890&gt;='04_Настройки'!$B$11,"ВЧ",IF(E890&gt;='04_Настройки'!$B$12,"СЧ","НЧ")))</s:f>
      </s:c>
      <s:c r="G890" s="78"/>
      <s:c r="H890" s="78"/>
      <s:c r="I890" s="80" t="str">
        <s:f t="shared" si="2"/>
        <s:v/>
      </s:c>
      <s:c r="J890" s="78"/>
      <s:c r="K890" s="81"/>
      <s:c r="L890" s="78"/>
      <s:c r="M890" s="78"/>
      <s:c r="N890" s="78"/>
      <s:c r="O890" s="83"/>
      <s:c r="P890" s="84"/>
      <s:c r="Q890" s="84"/>
      <s:c r="R890" s="77" t="str">
        <s:f t="shared" si="3"/>
        <s:v/>
      </s:c>
      <s:c r="S890" s="85" t="str">
        <s:f t="shared" si="4"/>
        <s:v/>
      </s:c>
      <s:c r="T890" s="85" t="str">
        <s:f t="shared" si="5"/>
        <s:v/>
      </s:c>
      <s:c r="U890" s="85" t="str">
        <s:f>IF(OR(B890="",G890=""),"",ROUND(MAX(0,MIN(100,(G890-IF(J890="",'04_Настройки'!$B$14,J890))/(100-IF(J890="",'04_Настройки'!$B$14,J890))*100)),1))</s:f>
        <s:v/>
      </s:c>
      <s:c r="V890" s="85" t="str">
        <s:f t="shared" si="6"/>
        <s:v/>
      </s:c>
      <s:c r="W890" s="88" t="str">
        <s:f t="shared" si="7"/>
        <s:v/>
      </s:c>
      <s:c r="X890" s="85" t="str">
        <s:f>IF(B890="","",IF(W890&lt;'04_Настройки'!$B$26,"",ROUND((IF(ISBLANK(T890),0,T890*'04_Настройки'!$B$16)+IF(ISBLANK(U890),0,U890*'04_Настройки'!$B$17)+IF(ISBLANK(V890),0,V890*'04_Настройки'!$B$18)+IF(ISBLANK(M890),0,M890/5*100*'04_Настройки'!$B$19)+IF(ISBLANK(N890),0,N890/5*100*'04_Настройки'!$B$20))/(IF(ISBLANK(T890),0,'04_Настройки'!$B$16)+IF(ISBLANK(U890),0,'04_Настройки'!$B$17)+IF(ISBLANK(V890),0,'04_Настройки'!$B$18)+IF(ISBLANK(M890),0,'04_Настройки'!$B$19)+IF(ISBLANK(N890),0,'04_Настройки'!$B$20)),1)))</s:f>
        <s:v/>
      </s:c>
      <s:c r="Y890" s="77" t="str">
        <s:f>IF(B890="","",IF(ISBLANK(X890),"Недостаточно данных",IF(X890&gt;='04_Настройки'!$B$24,"Высокий",IF(X890&gt;='04_Настройки'!$B$25,"Средний","Низкий"))))</s:f>
        <s:v/>
      </s:c>
      <s:c r="Z890" s="80">
        <s:f t="shared" si="8"/>
        <s:v>880</s:v>
      </s:c>
      <s:c r="AA890" s="93" t="str">
        <s:f>IF(B890="","",IF(S890&gt;1,"Проверить и объединить дубли",IF(W890&lt;'04_Настройки'!$B$26,"Дополнить исходные данные",IF(AND(M890&lt;&gt;"",M890&lt;=2),"Проверить соответствие запросу и бизнесу",IF(AND(G890&lt;&gt;"",G890&lt;=IF(J890="",'04_Настройки'!$B$14,J890)),"Удерживать позицию и обновлять контент",IF(Y890="Высокий",IF(O890="","Создать или назначить посадочную страницу","Оптимизировать страницу и усилить содержание"),IF(Y890="Средний","Включить в контент-план","Наблюдать или отложить")))))))</s:f>
        <s:v/>
      </s:c>
    </s:row>
    <s:row r="891" ht="22.5" customHeight="1">
      <s:c r="A891" s="70" t="str">
        <s:f t="shared" si="1"/>
        <s:v/>
      </s:c>
      <s:c r="B891" s="71"/>
      <s:c r="C891" s="71"/>
      <s:c r="D891" s="71"/>
      <s:c r="E891" s="95"/>
      <s:c r="F891" s="77" t="str">
        <s:f>IF(ISBLANK(E891),"",IF(E891&gt;='04_Настройки'!$B$11,"ВЧ",IF(E891&gt;='04_Настройки'!$B$12,"СЧ","НЧ")))</s:f>
      </s:c>
      <s:c r="G891" s="78"/>
      <s:c r="H891" s="78"/>
      <s:c r="I891" s="80" t="str">
        <s:f t="shared" si="2"/>
        <s:v/>
      </s:c>
      <s:c r="J891" s="78"/>
      <s:c r="K891" s="81"/>
      <s:c r="L891" s="78"/>
      <s:c r="M891" s="78"/>
      <s:c r="N891" s="78"/>
      <s:c r="O891" s="83"/>
      <s:c r="P891" s="84"/>
      <s:c r="Q891" s="84"/>
      <s:c r="R891" s="77" t="str">
        <s:f t="shared" si="3"/>
        <s:v/>
      </s:c>
      <s:c r="S891" s="85" t="str">
        <s:f t="shared" si="4"/>
        <s:v/>
      </s:c>
      <s:c r="T891" s="85" t="str">
        <s:f t="shared" si="5"/>
        <s:v/>
      </s:c>
      <s:c r="U891" s="85" t="str">
        <s:f>IF(OR(B891="",G891=""),"",ROUND(MAX(0,MIN(100,(G891-IF(J891="",'04_Настройки'!$B$14,J891))/(100-IF(J891="",'04_Настройки'!$B$14,J891))*100)),1))</s:f>
        <s:v/>
      </s:c>
      <s:c r="V891" s="85" t="str">
        <s:f t="shared" si="6"/>
        <s:v/>
      </s:c>
      <s:c r="W891" s="88" t="str">
        <s:f t="shared" si="7"/>
        <s:v/>
      </s:c>
      <s:c r="X891" s="85" t="str">
        <s:f>IF(B891="","",IF(W891&lt;'04_Настройки'!$B$26,"",ROUND((IF(ISBLANK(T891),0,T891*'04_Настройки'!$B$16)+IF(ISBLANK(U891),0,U891*'04_Настройки'!$B$17)+IF(ISBLANK(V891),0,V891*'04_Настройки'!$B$18)+IF(ISBLANK(M891),0,M891/5*100*'04_Настройки'!$B$19)+IF(ISBLANK(N891),0,N891/5*100*'04_Настройки'!$B$20))/(IF(ISBLANK(T891),0,'04_Настройки'!$B$16)+IF(ISBLANK(U891),0,'04_Настройки'!$B$17)+IF(ISBLANK(V891),0,'04_Настройки'!$B$18)+IF(ISBLANK(M891),0,'04_Настройки'!$B$19)+IF(ISBLANK(N891),0,'04_Настройки'!$B$20)),1)))</s:f>
        <s:v/>
      </s:c>
      <s:c r="Y891" s="77" t="str">
        <s:f>IF(B891="","",IF(ISBLANK(X891),"Недостаточно данных",IF(X891&gt;='04_Настройки'!$B$24,"Высокий",IF(X891&gt;='04_Настройки'!$B$25,"Средний","Низкий"))))</s:f>
        <s:v/>
      </s:c>
      <s:c r="Z891" s="80">
        <s:f t="shared" si="8"/>
        <s:v>881</s:v>
      </s:c>
      <s:c r="AA891" s="93" t="str">
        <s:f>IF(B891="","",IF(S891&gt;1,"Проверить и объединить дубли",IF(W891&lt;'04_Настройки'!$B$26,"Дополнить исходные данные",IF(AND(M891&lt;&gt;"",M891&lt;=2),"Проверить соответствие запросу и бизнесу",IF(AND(G891&lt;&gt;"",G891&lt;=IF(J891="",'04_Настройки'!$B$14,J891)),"Удерживать позицию и обновлять контент",IF(Y891="Высокий",IF(O891="","Создать или назначить посадочную страницу","Оптимизировать страницу и усилить содержание"),IF(Y891="Средний","Включить в контент-план","Наблюдать или отложить")))))))</s:f>
        <s:v/>
      </s:c>
    </s:row>
    <s:row r="892" ht="22.5" customHeight="1">
      <s:c r="A892" s="70" t="str">
        <s:f t="shared" si="1"/>
        <s:v/>
      </s:c>
      <s:c r="B892" s="71"/>
      <s:c r="C892" s="71"/>
      <s:c r="D892" s="71"/>
      <s:c r="E892" s="95"/>
      <s:c r="F892" s="77" t="str">
        <s:f>IF(ISBLANK(E892),"",IF(E892&gt;='04_Настройки'!$B$11,"ВЧ",IF(E892&gt;='04_Настройки'!$B$12,"СЧ","НЧ")))</s:f>
      </s:c>
      <s:c r="G892" s="78"/>
      <s:c r="H892" s="78"/>
      <s:c r="I892" s="80" t="str">
        <s:f t="shared" si="2"/>
        <s:v/>
      </s:c>
      <s:c r="J892" s="78"/>
      <s:c r="K892" s="81"/>
      <s:c r="L892" s="78"/>
      <s:c r="M892" s="78"/>
      <s:c r="N892" s="78"/>
      <s:c r="O892" s="83"/>
      <s:c r="P892" s="84"/>
      <s:c r="Q892" s="84"/>
      <s:c r="R892" s="77" t="str">
        <s:f t="shared" si="3"/>
        <s:v/>
      </s:c>
      <s:c r="S892" s="85" t="str">
        <s:f t="shared" si="4"/>
        <s:v/>
      </s:c>
      <s:c r="T892" s="85" t="str">
        <s:f t="shared" si="5"/>
        <s:v/>
      </s:c>
      <s:c r="U892" s="85" t="str">
        <s:f>IF(OR(B892="",G892=""),"",ROUND(MAX(0,MIN(100,(G892-IF(J892="",'04_Настройки'!$B$14,J892))/(100-IF(J892="",'04_Настройки'!$B$14,J892))*100)),1))</s:f>
        <s:v/>
      </s:c>
      <s:c r="V892" s="85" t="str">
        <s:f t="shared" si="6"/>
        <s:v/>
      </s:c>
      <s:c r="W892" s="88" t="str">
        <s:f t="shared" si="7"/>
        <s:v/>
      </s:c>
      <s:c r="X892" s="85" t="str">
        <s:f>IF(B892="","",IF(W892&lt;'04_Настройки'!$B$26,"",ROUND((IF(ISBLANK(T892),0,T892*'04_Настройки'!$B$16)+IF(ISBLANK(U892),0,U892*'04_Настройки'!$B$17)+IF(ISBLANK(V892),0,V892*'04_Настройки'!$B$18)+IF(ISBLANK(M892),0,M892/5*100*'04_Настройки'!$B$19)+IF(ISBLANK(N892),0,N892/5*100*'04_Настройки'!$B$20))/(IF(ISBLANK(T892),0,'04_Настройки'!$B$16)+IF(ISBLANK(U892),0,'04_Настройки'!$B$17)+IF(ISBLANK(V892),0,'04_Настройки'!$B$18)+IF(ISBLANK(M892),0,'04_Настройки'!$B$19)+IF(ISBLANK(N892),0,'04_Настройки'!$B$20)),1)))</s:f>
        <s:v/>
      </s:c>
      <s:c r="Y892" s="77" t="str">
        <s:f>IF(B892="","",IF(ISBLANK(X892),"Недостаточно данных",IF(X892&gt;='04_Настройки'!$B$24,"Высокий",IF(X892&gt;='04_Настройки'!$B$25,"Средний","Низкий"))))</s:f>
        <s:v/>
      </s:c>
      <s:c r="Z892" s="80">
        <s:f t="shared" si="8"/>
        <s:v>882</s:v>
      </s:c>
      <s:c r="AA892" s="93" t="str">
        <s:f>IF(B892="","",IF(S892&gt;1,"Проверить и объединить дубли",IF(W892&lt;'04_Настройки'!$B$26,"Дополнить исходные данные",IF(AND(M892&lt;&gt;"",M892&lt;=2),"Проверить соответствие запросу и бизнесу",IF(AND(G892&lt;&gt;"",G892&lt;=IF(J892="",'04_Настройки'!$B$14,J892)),"Удерживать позицию и обновлять контент",IF(Y892="Высокий",IF(O892="","Создать или назначить посадочную страницу","Оптимизировать страницу и усилить содержание"),IF(Y892="Средний","Включить в контент-план","Наблюдать или отложить")))))))</s:f>
        <s:v/>
      </s:c>
    </s:row>
    <s:row r="893" ht="22.5" customHeight="1">
      <s:c r="A893" s="70" t="str">
        <s:f t="shared" si="1"/>
        <s:v/>
      </s:c>
      <s:c r="B893" s="71"/>
      <s:c r="C893" s="71"/>
      <s:c r="D893" s="71"/>
      <s:c r="E893" s="95"/>
      <s:c r="F893" s="77" t="str">
        <s:f>IF(ISBLANK(E893),"",IF(E893&gt;='04_Настройки'!$B$11,"ВЧ",IF(E893&gt;='04_Настройки'!$B$12,"СЧ","НЧ")))</s:f>
      </s:c>
      <s:c r="G893" s="78"/>
      <s:c r="H893" s="78"/>
      <s:c r="I893" s="80" t="str">
        <s:f t="shared" si="2"/>
        <s:v/>
      </s:c>
      <s:c r="J893" s="78"/>
      <s:c r="K893" s="81"/>
      <s:c r="L893" s="78"/>
      <s:c r="M893" s="78"/>
      <s:c r="N893" s="78"/>
      <s:c r="O893" s="83"/>
      <s:c r="P893" s="84"/>
      <s:c r="Q893" s="84"/>
      <s:c r="R893" s="77" t="str">
        <s:f t="shared" si="3"/>
        <s:v/>
      </s:c>
      <s:c r="S893" s="85" t="str">
        <s:f t="shared" si="4"/>
        <s:v/>
      </s:c>
      <s:c r="T893" s="85" t="str">
        <s:f t="shared" si="5"/>
        <s:v/>
      </s:c>
      <s:c r="U893" s="85" t="str">
        <s:f>IF(OR(B893="",G893=""),"",ROUND(MAX(0,MIN(100,(G893-IF(J893="",'04_Настройки'!$B$14,J893))/(100-IF(J893="",'04_Настройки'!$B$14,J893))*100)),1))</s:f>
        <s:v/>
      </s:c>
      <s:c r="V893" s="85" t="str">
        <s:f t="shared" si="6"/>
        <s:v/>
      </s:c>
      <s:c r="W893" s="88" t="str">
        <s:f t="shared" si="7"/>
        <s:v/>
      </s:c>
      <s:c r="X893" s="85" t="str">
        <s:f>IF(B893="","",IF(W893&lt;'04_Настройки'!$B$26,"",ROUND((IF(ISBLANK(T893),0,T893*'04_Настройки'!$B$16)+IF(ISBLANK(U893),0,U893*'04_Настройки'!$B$17)+IF(ISBLANK(V893),0,V893*'04_Настройки'!$B$18)+IF(ISBLANK(M893),0,M893/5*100*'04_Настройки'!$B$19)+IF(ISBLANK(N893),0,N893/5*100*'04_Настройки'!$B$20))/(IF(ISBLANK(T893),0,'04_Настройки'!$B$16)+IF(ISBLANK(U893),0,'04_Настройки'!$B$17)+IF(ISBLANK(V893),0,'04_Настройки'!$B$18)+IF(ISBLANK(M893),0,'04_Настройки'!$B$19)+IF(ISBLANK(N893),0,'04_Настройки'!$B$20)),1)))</s:f>
        <s:v/>
      </s:c>
      <s:c r="Y893" s="77" t="str">
        <s:f>IF(B893="","",IF(ISBLANK(X893),"Недостаточно данных",IF(X893&gt;='04_Настройки'!$B$24,"Высокий",IF(X893&gt;='04_Настройки'!$B$25,"Средний","Низкий"))))</s:f>
        <s:v/>
      </s:c>
      <s:c r="Z893" s="80">
        <s:f t="shared" si="8"/>
        <s:v>883</s:v>
      </s:c>
      <s:c r="AA893" s="93" t="str">
        <s:f>IF(B893="","",IF(S893&gt;1,"Проверить и объединить дубли",IF(W893&lt;'04_Настройки'!$B$26,"Дополнить исходные данные",IF(AND(M893&lt;&gt;"",M893&lt;=2),"Проверить соответствие запросу и бизнесу",IF(AND(G893&lt;&gt;"",G893&lt;=IF(J893="",'04_Настройки'!$B$14,J893)),"Удерживать позицию и обновлять контент",IF(Y893="Высокий",IF(O893="","Создать или назначить посадочную страницу","Оптимизировать страницу и усилить содержание"),IF(Y893="Средний","Включить в контент-план","Наблюдать или отложить")))))))</s:f>
        <s:v/>
      </s:c>
    </s:row>
    <s:row r="894" ht="22.5" customHeight="1">
      <s:c r="A894" s="70" t="str">
        <s:f t="shared" si="1"/>
        <s:v/>
      </s:c>
      <s:c r="B894" s="71"/>
      <s:c r="C894" s="71"/>
      <s:c r="D894" s="71"/>
      <s:c r="E894" s="95"/>
      <s:c r="F894" s="77" t="str">
        <s:f>IF(ISBLANK(E894),"",IF(E894&gt;='04_Настройки'!$B$11,"ВЧ",IF(E894&gt;='04_Настройки'!$B$12,"СЧ","НЧ")))</s:f>
      </s:c>
      <s:c r="G894" s="78"/>
      <s:c r="H894" s="78"/>
      <s:c r="I894" s="80" t="str">
        <s:f t="shared" si="2"/>
        <s:v/>
      </s:c>
      <s:c r="J894" s="78"/>
      <s:c r="K894" s="81"/>
      <s:c r="L894" s="78"/>
      <s:c r="M894" s="78"/>
      <s:c r="N894" s="78"/>
      <s:c r="O894" s="83"/>
      <s:c r="P894" s="84"/>
      <s:c r="Q894" s="84"/>
      <s:c r="R894" s="77" t="str">
        <s:f t="shared" si="3"/>
        <s:v/>
      </s:c>
      <s:c r="S894" s="85" t="str">
        <s:f t="shared" si="4"/>
        <s:v/>
      </s:c>
      <s:c r="T894" s="85" t="str">
        <s:f t="shared" si="5"/>
        <s:v/>
      </s:c>
      <s:c r="U894" s="85" t="str">
        <s:f>IF(OR(B894="",G894=""),"",ROUND(MAX(0,MIN(100,(G894-IF(J894="",'04_Настройки'!$B$14,J894))/(100-IF(J894="",'04_Настройки'!$B$14,J894))*100)),1))</s:f>
        <s:v/>
      </s:c>
      <s:c r="V894" s="85" t="str">
        <s:f t="shared" si="6"/>
        <s:v/>
      </s:c>
      <s:c r="W894" s="88" t="str">
        <s:f t="shared" si="7"/>
        <s:v/>
      </s:c>
      <s:c r="X894" s="85" t="str">
        <s:f>IF(B894="","",IF(W894&lt;'04_Настройки'!$B$26,"",ROUND((IF(ISBLANK(T894),0,T894*'04_Настройки'!$B$16)+IF(ISBLANK(U894),0,U894*'04_Настройки'!$B$17)+IF(ISBLANK(V894),0,V894*'04_Настройки'!$B$18)+IF(ISBLANK(M894),0,M894/5*100*'04_Настройки'!$B$19)+IF(ISBLANK(N894),0,N894/5*100*'04_Настройки'!$B$20))/(IF(ISBLANK(T894),0,'04_Настройки'!$B$16)+IF(ISBLANK(U894),0,'04_Настройки'!$B$17)+IF(ISBLANK(V894),0,'04_Настройки'!$B$18)+IF(ISBLANK(M894),0,'04_Настройки'!$B$19)+IF(ISBLANK(N894),0,'04_Настройки'!$B$20)),1)))</s:f>
        <s:v/>
      </s:c>
      <s:c r="Y894" s="77" t="str">
        <s:f>IF(B894="","",IF(ISBLANK(X894),"Недостаточно данных",IF(X894&gt;='04_Настройки'!$B$24,"Высокий",IF(X894&gt;='04_Настройки'!$B$25,"Средний","Низкий"))))</s:f>
        <s:v/>
      </s:c>
      <s:c r="Z894" s="80">
        <s:f t="shared" si="8"/>
        <s:v>884</s:v>
      </s:c>
      <s:c r="AA894" s="93" t="str">
        <s:f>IF(B894="","",IF(S894&gt;1,"Проверить и объединить дубли",IF(W894&lt;'04_Настройки'!$B$26,"Дополнить исходные данные",IF(AND(M894&lt;&gt;"",M894&lt;=2),"Проверить соответствие запросу и бизнесу",IF(AND(G894&lt;&gt;"",G894&lt;=IF(J894="",'04_Настройки'!$B$14,J894)),"Удерживать позицию и обновлять контент",IF(Y894="Высокий",IF(O894="","Создать или назначить посадочную страницу","Оптимизировать страницу и усилить содержание"),IF(Y894="Средний","Включить в контент-план","Наблюдать или отложить")))))))</s:f>
        <s:v/>
      </s:c>
    </s:row>
    <s:row r="895" ht="22.5" customHeight="1">
      <s:c r="A895" s="70" t="str">
        <s:f t="shared" si="1"/>
        <s:v/>
      </s:c>
      <s:c r="B895" s="71"/>
      <s:c r="C895" s="71"/>
      <s:c r="D895" s="71"/>
      <s:c r="E895" s="95"/>
      <s:c r="F895" s="77" t="str">
        <s:f>IF(ISBLANK(E895),"",IF(E895&gt;='04_Настройки'!$B$11,"ВЧ",IF(E895&gt;='04_Настройки'!$B$12,"СЧ","НЧ")))</s:f>
      </s:c>
      <s:c r="G895" s="78"/>
      <s:c r="H895" s="78"/>
      <s:c r="I895" s="80" t="str">
        <s:f t="shared" si="2"/>
        <s:v/>
      </s:c>
      <s:c r="J895" s="78"/>
      <s:c r="K895" s="81"/>
      <s:c r="L895" s="78"/>
      <s:c r="M895" s="78"/>
      <s:c r="N895" s="78"/>
      <s:c r="O895" s="83"/>
      <s:c r="P895" s="84"/>
      <s:c r="Q895" s="84"/>
      <s:c r="R895" s="77" t="str">
        <s:f t="shared" si="3"/>
        <s:v/>
      </s:c>
      <s:c r="S895" s="85" t="str">
        <s:f t="shared" si="4"/>
        <s:v/>
      </s:c>
      <s:c r="T895" s="85" t="str">
        <s:f t="shared" si="5"/>
        <s:v/>
      </s:c>
      <s:c r="U895" s="85" t="str">
        <s:f>IF(OR(B895="",G895=""),"",ROUND(MAX(0,MIN(100,(G895-IF(J895="",'04_Настройки'!$B$14,J895))/(100-IF(J895="",'04_Настройки'!$B$14,J895))*100)),1))</s:f>
        <s:v/>
      </s:c>
      <s:c r="V895" s="85" t="str">
        <s:f t="shared" si="6"/>
        <s:v/>
      </s:c>
      <s:c r="W895" s="88" t="str">
        <s:f t="shared" si="7"/>
        <s:v/>
      </s:c>
      <s:c r="X895" s="85" t="str">
        <s:f>IF(B895="","",IF(W895&lt;'04_Настройки'!$B$26,"",ROUND((IF(ISBLANK(T895),0,T895*'04_Настройки'!$B$16)+IF(ISBLANK(U895),0,U895*'04_Настройки'!$B$17)+IF(ISBLANK(V895),0,V895*'04_Настройки'!$B$18)+IF(ISBLANK(M895),0,M895/5*100*'04_Настройки'!$B$19)+IF(ISBLANK(N895),0,N895/5*100*'04_Настройки'!$B$20))/(IF(ISBLANK(T895),0,'04_Настройки'!$B$16)+IF(ISBLANK(U895),0,'04_Настройки'!$B$17)+IF(ISBLANK(V895),0,'04_Настройки'!$B$18)+IF(ISBLANK(M895),0,'04_Настройки'!$B$19)+IF(ISBLANK(N895),0,'04_Настройки'!$B$20)),1)))</s:f>
        <s:v/>
      </s:c>
      <s:c r="Y895" s="77" t="str">
        <s:f>IF(B895="","",IF(ISBLANK(X895),"Недостаточно данных",IF(X895&gt;='04_Настройки'!$B$24,"Высокий",IF(X895&gt;='04_Настройки'!$B$25,"Средний","Низкий"))))</s:f>
        <s:v/>
      </s:c>
      <s:c r="Z895" s="80">
        <s:f t="shared" si="8"/>
        <s:v>885</s:v>
      </s:c>
      <s:c r="AA895" s="93" t="str">
        <s:f>IF(B895="","",IF(S895&gt;1,"Проверить и объединить дубли",IF(W895&lt;'04_Настройки'!$B$26,"Дополнить исходные данные",IF(AND(M895&lt;&gt;"",M895&lt;=2),"Проверить соответствие запросу и бизнесу",IF(AND(G895&lt;&gt;"",G895&lt;=IF(J895="",'04_Настройки'!$B$14,J895)),"Удерживать позицию и обновлять контент",IF(Y895="Высокий",IF(O895="","Создать или назначить посадочную страницу","Оптимизировать страницу и усилить содержание"),IF(Y895="Средний","Включить в контент-план","Наблюдать или отложить")))))))</s:f>
        <s:v/>
      </s:c>
    </s:row>
    <s:row r="896" ht="22.5" customHeight="1">
      <s:c r="A896" s="70" t="str">
        <s:f t="shared" si="1"/>
        <s:v/>
      </s:c>
      <s:c r="B896" s="71"/>
      <s:c r="C896" s="71"/>
      <s:c r="D896" s="71"/>
      <s:c r="E896" s="95"/>
      <s:c r="F896" s="77" t="str">
        <s:f>IF(ISBLANK(E896),"",IF(E896&gt;='04_Настройки'!$B$11,"ВЧ",IF(E896&gt;='04_Настройки'!$B$12,"СЧ","НЧ")))</s:f>
      </s:c>
      <s:c r="G896" s="78"/>
      <s:c r="H896" s="78"/>
      <s:c r="I896" s="80" t="str">
        <s:f t="shared" si="2"/>
        <s:v/>
      </s:c>
      <s:c r="J896" s="78"/>
      <s:c r="K896" s="81"/>
      <s:c r="L896" s="78"/>
      <s:c r="M896" s="78"/>
      <s:c r="N896" s="78"/>
      <s:c r="O896" s="83"/>
      <s:c r="P896" s="84"/>
      <s:c r="Q896" s="84"/>
      <s:c r="R896" s="77" t="str">
        <s:f t="shared" si="3"/>
        <s:v/>
      </s:c>
      <s:c r="S896" s="85" t="str">
        <s:f t="shared" si="4"/>
        <s:v/>
      </s:c>
      <s:c r="T896" s="85" t="str">
        <s:f t="shared" si="5"/>
        <s:v/>
      </s:c>
      <s:c r="U896" s="85" t="str">
        <s:f>IF(OR(B896="",G896=""),"",ROUND(MAX(0,MIN(100,(G896-IF(J896="",'04_Настройки'!$B$14,J896))/(100-IF(J896="",'04_Настройки'!$B$14,J896))*100)),1))</s:f>
        <s:v/>
      </s:c>
      <s:c r="V896" s="85" t="str">
        <s:f t="shared" si="6"/>
        <s:v/>
      </s:c>
      <s:c r="W896" s="88" t="str">
        <s:f t="shared" si="7"/>
        <s:v/>
      </s:c>
      <s:c r="X896" s="85" t="str">
        <s:f>IF(B896="","",IF(W896&lt;'04_Настройки'!$B$26,"",ROUND((IF(ISBLANK(T896),0,T896*'04_Настройки'!$B$16)+IF(ISBLANK(U896),0,U896*'04_Настройки'!$B$17)+IF(ISBLANK(V896),0,V896*'04_Настройки'!$B$18)+IF(ISBLANK(M896),0,M896/5*100*'04_Настройки'!$B$19)+IF(ISBLANK(N896),0,N896/5*100*'04_Настройки'!$B$20))/(IF(ISBLANK(T896),0,'04_Настройки'!$B$16)+IF(ISBLANK(U896),0,'04_Настройки'!$B$17)+IF(ISBLANK(V896),0,'04_Настройки'!$B$18)+IF(ISBLANK(M896),0,'04_Настройки'!$B$19)+IF(ISBLANK(N896),0,'04_Настройки'!$B$20)),1)))</s:f>
        <s:v/>
      </s:c>
      <s:c r="Y896" s="77" t="str">
        <s:f>IF(B896="","",IF(ISBLANK(X896),"Недостаточно данных",IF(X896&gt;='04_Настройки'!$B$24,"Высокий",IF(X896&gt;='04_Настройки'!$B$25,"Средний","Низкий"))))</s:f>
        <s:v/>
      </s:c>
      <s:c r="Z896" s="80">
        <s:f t="shared" si="8"/>
        <s:v>886</s:v>
      </s:c>
      <s:c r="AA896" s="93" t="str">
        <s:f>IF(B896="","",IF(S896&gt;1,"Проверить и объединить дубли",IF(W896&lt;'04_Настройки'!$B$26,"Дополнить исходные данные",IF(AND(M896&lt;&gt;"",M896&lt;=2),"Проверить соответствие запросу и бизнесу",IF(AND(G896&lt;&gt;"",G896&lt;=IF(J896="",'04_Настройки'!$B$14,J896)),"Удерживать позицию и обновлять контент",IF(Y896="Высокий",IF(O896="","Создать или назначить посадочную страницу","Оптимизировать страницу и усилить содержание"),IF(Y896="Средний","Включить в контент-план","Наблюдать или отложить")))))))</s:f>
        <s:v/>
      </s:c>
    </s:row>
    <s:row r="897" ht="22.5" customHeight="1">
      <s:c r="A897" s="70" t="str">
        <s:f t="shared" si="1"/>
        <s:v/>
      </s:c>
      <s:c r="B897" s="71"/>
      <s:c r="C897" s="71"/>
      <s:c r="D897" s="71"/>
      <s:c r="E897" s="95"/>
      <s:c r="F897" s="77" t="str">
        <s:f>IF(ISBLANK(E897),"",IF(E897&gt;='04_Настройки'!$B$11,"ВЧ",IF(E897&gt;='04_Настройки'!$B$12,"СЧ","НЧ")))</s:f>
      </s:c>
      <s:c r="G897" s="78"/>
      <s:c r="H897" s="78"/>
      <s:c r="I897" s="80" t="str">
        <s:f t="shared" si="2"/>
        <s:v/>
      </s:c>
      <s:c r="J897" s="78"/>
      <s:c r="K897" s="81"/>
      <s:c r="L897" s="78"/>
      <s:c r="M897" s="78"/>
      <s:c r="N897" s="78"/>
      <s:c r="O897" s="83"/>
      <s:c r="P897" s="84"/>
      <s:c r="Q897" s="84"/>
      <s:c r="R897" s="77" t="str">
        <s:f t="shared" si="3"/>
        <s:v/>
      </s:c>
      <s:c r="S897" s="85" t="str">
        <s:f t="shared" si="4"/>
        <s:v/>
      </s:c>
      <s:c r="T897" s="85" t="str">
        <s:f t="shared" si="5"/>
        <s:v/>
      </s:c>
      <s:c r="U897" s="85" t="str">
        <s:f>IF(OR(B897="",G897=""),"",ROUND(MAX(0,MIN(100,(G897-IF(J897="",'04_Настройки'!$B$14,J897))/(100-IF(J897="",'04_Настройки'!$B$14,J897))*100)),1))</s:f>
        <s:v/>
      </s:c>
      <s:c r="V897" s="85" t="str">
        <s:f t="shared" si="6"/>
        <s:v/>
      </s:c>
      <s:c r="W897" s="88" t="str">
        <s:f t="shared" si="7"/>
        <s:v/>
      </s:c>
      <s:c r="X897" s="85" t="str">
        <s:f>IF(B897="","",IF(W897&lt;'04_Настройки'!$B$26,"",ROUND((IF(ISBLANK(T897),0,T897*'04_Настройки'!$B$16)+IF(ISBLANK(U897),0,U897*'04_Настройки'!$B$17)+IF(ISBLANK(V897),0,V897*'04_Настройки'!$B$18)+IF(ISBLANK(M897),0,M897/5*100*'04_Настройки'!$B$19)+IF(ISBLANK(N897),0,N897/5*100*'04_Настройки'!$B$20))/(IF(ISBLANK(T897),0,'04_Настройки'!$B$16)+IF(ISBLANK(U897),0,'04_Настройки'!$B$17)+IF(ISBLANK(V897),0,'04_Настройки'!$B$18)+IF(ISBLANK(M897),0,'04_Настройки'!$B$19)+IF(ISBLANK(N897),0,'04_Настройки'!$B$20)),1)))</s:f>
        <s:v/>
      </s:c>
      <s:c r="Y897" s="77" t="str">
        <s:f>IF(B897="","",IF(ISBLANK(X897),"Недостаточно данных",IF(X897&gt;='04_Настройки'!$B$24,"Высокий",IF(X897&gt;='04_Настройки'!$B$25,"Средний","Низкий"))))</s:f>
        <s:v/>
      </s:c>
      <s:c r="Z897" s="80">
        <s:f t="shared" si="8"/>
        <s:v>887</s:v>
      </s:c>
      <s:c r="AA897" s="93" t="str">
        <s:f>IF(B897="","",IF(S897&gt;1,"Проверить и объединить дубли",IF(W897&lt;'04_Настройки'!$B$26,"Дополнить исходные данные",IF(AND(M897&lt;&gt;"",M897&lt;=2),"Проверить соответствие запросу и бизнесу",IF(AND(G897&lt;&gt;"",G897&lt;=IF(J897="",'04_Настройки'!$B$14,J897)),"Удерживать позицию и обновлять контент",IF(Y897="Высокий",IF(O897="","Создать или назначить посадочную страницу","Оптимизировать страницу и усилить содержание"),IF(Y897="Средний","Включить в контент-план","Наблюдать или отложить")))))))</s:f>
        <s:v/>
      </s:c>
    </s:row>
    <s:row r="898" ht="22.5" customHeight="1">
      <s:c r="A898" s="70" t="str">
        <s:f t="shared" si="1"/>
        <s:v/>
      </s:c>
      <s:c r="B898" s="71"/>
      <s:c r="C898" s="71"/>
      <s:c r="D898" s="71"/>
      <s:c r="E898" s="95"/>
      <s:c r="F898" s="77" t="str">
        <s:f>IF(ISBLANK(E898),"",IF(E898&gt;='04_Настройки'!$B$11,"ВЧ",IF(E898&gt;='04_Настройки'!$B$12,"СЧ","НЧ")))</s:f>
      </s:c>
      <s:c r="G898" s="78"/>
      <s:c r="H898" s="78"/>
      <s:c r="I898" s="80" t="str">
        <s:f t="shared" si="2"/>
        <s:v/>
      </s:c>
      <s:c r="J898" s="78"/>
      <s:c r="K898" s="81"/>
      <s:c r="L898" s="78"/>
      <s:c r="M898" s="78"/>
      <s:c r="N898" s="78"/>
      <s:c r="O898" s="83"/>
      <s:c r="P898" s="84"/>
      <s:c r="Q898" s="84"/>
      <s:c r="R898" s="77" t="str">
        <s:f t="shared" si="3"/>
        <s:v/>
      </s:c>
      <s:c r="S898" s="85" t="str">
        <s:f t="shared" si="4"/>
        <s:v/>
      </s:c>
      <s:c r="T898" s="85" t="str">
        <s:f t="shared" si="5"/>
        <s:v/>
      </s:c>
      <s:c r="U898" s="85" t="str">
        <s:f>IF(OR(B898="",G898=""),"",ROUND(MAX(0,MIN(100,(G898-IF(J898="",'04_Настройки'!$B$14,J898))/(100-IF(J898="",'04_Настройки'!$B$14,J898))*100)),1))</s:f>
        <s:v/>
      </s:c>
      <s:c r="V898" s="85" t="str">
        <s:f t="shared" si="6"/>
        <s:v/>
      </s:c>
      <s:c r="W898" s="88" t="str">
        <s:f t="shared" si="7"/>
        <s:v/>
      </s:c>
      <s:c r="X898" s="85" t="str">
        <s:f>IF(B898="","",IF(W898&lt;'04_Настройки'!$B$26,"",ROUND((IF(ISBLANK(T898),0,T898*'04_Настройки'!$B$16)+IF(ISBLANK(U898),0,U898*'04_Настройки'!$B$17)+IF(ISBLANK(V898),0,V898*'04_Настройки'!$B$18)+IF(ISBLANK(M898),0,M898/5*100*'04_Настройки'!$B$19)+IF(ISBLANK(N898),0,N898/5*100*'04_Настройки'!$B$20))/(IF(ISBLANK(T898),0,'04_Настройки'!$B$16)+IF(ISBLANK(U898),0,'04_Настройки'!$B$17)+IF(ISBLANK(V898),0,'04_Настройки'!$B$18)+IF(ISBLANK(M898),0,'04_Настройки'!$B$19)+IF(ISBLANK(N898),0,'04_Настройки'!$B$20)),1)))</s:f>
        <s:v/>
      </s:c>
      <s:c r="Y898" s="77" t="str">
        <s:f>IF(B898="","",IF(ISBLANK(X898),"Недостаточно данных",IF(X898&gt;='04_Настройки'!$B$24,"Высокий",IF(X898&gt;='04_Настройки'!$B$25,"Средний","Низкий"))))</s:f>
        <s:v/>
      </s:c>
      <s:c r="Z898" s="80">
        <s:f t="shared" si="8"/>
        <s:v>888</s:v>
      </s:c>
      <s:c r="AA898" s="93" t="str">
        <s:f>IF(B898="","",IF(S898&gt;1,"Проверить и объединить дубли",IF(W898&lt;'04_Настройки'!$B$26,"Дополнить исходные данные",IF(AND(M898&lt;&gt;"",M898&lt;=2),"Проверить соответствие запросу и бизнесу",IF(AND(G898&lt;&gt;"",G898&lt;=IF(J898="",'04_Настройки'!$B$14,J898)),"Удерживать позицию и обновлять контент",IF(Y898="Высокий",IF(O898="","Создать или назначить посадочную страницу","Оптимизировать страницу и усилить содержание"),IF(Y898="Средний","Включить в контент-план","Наблюдать или отложить")))))))</s:f>
        <s:v/>
      </s:c>
    </s:row>
    <s:row r="899" ht="22.5" customHeight="1">
      <s:c r="A899" s="70" t="str">
        <s:f t="shared" si="1"/>
        <s:v/>
      </s:c>
      <s:c r="B899" s="71"/>
      <s:c r="C899" s="71"/>
      <s:c r="D899" s="71"/>
      <s:c r="E899" s="95"/>
      <s:c r="F899" s="77" t="str">
        <s:f>IF(ISBLANK(E899),"",IF(E899&gt;='04_Настройки'!$B$11,"ВЧ",IF(E899&gt;='04_Настройки'!$B$12,"СЧ","НЧ")))</s:f>
      </s:c>
      <s:c r="G899" s="78"/>
      <s:c r="H899" s="78"/>
      <s:c r="I899" s="80" t="str">
        <s:f t="shared" si="2"/>
        <s:v/>
      </s:c>
      <s:c r="J899" s="78"/>
      <s:c r="K899" s="81"/>
      <s:c r="L899" s="78"/>
      <s:c r="M899" s="78"/>
      <s:c r="N899" s="78"/>
      <s:c r="O899" s="83"/>
      <s:c r="P899" s="84"/>
      <s:c r="Q899" s="84"/>
      <s:c r="R899" s="77" t="str">
        <s:f t="shared" si="3"/>
        <s:v/>
      </s:c>
      <s:c r="S899" s="85" t="str">
        <s:f t="shared" si="4"/>
        <s:v/>
      </s:c>
      <s:c r="T899" s="85" t="str">
        <s:f t="shared" si="5"/>
        <s:v/>
      </s:c>
      <s:c r="U899" s="85" t="str">
        <s:f>IF(OR(B899="",G899=""),"",ROUND(MAX(0,MIN(100,(G899-IF(J899="",'04_Настройки'!$B$14,J899))/(100-IF(J899="",'04_Настройки'!$B$14,J899))*100)),1))</s:f>
        <s:v/>
      </s:c>
      <s:c r="V899" s="85" t="str">
        <s:f t="shared" si="6"/>
        <s:v/>
      </s:c>
      <s:c r="W899" s="88" t="str">
        <s:f t="shared" si="7"/>
        <s:v/>
      </s:c>
      <s:c r="X899" s="85" t="str">
        <s:f>IF(B899="","",IF(W899&lt;'04_Настройки'!$B$26,"",ROUND((IF(ISBLANK(T899),0,T899*'04_Настройки'!$B$16)+IF(ISBLANK(U899),0,U899*'04_Настройки'!$B$17)+IF(ISBLANK(V899),0,V899*'04_Настройки'!$B$18)+IF(ISBLANK(M899),0,M899/5*100*'04_Настройки'!$B$19)+IF(ISBLANK(N899),0,N899/5*100*'04_Настройки'!$B$20))/(IF(ISBLANK(T899),0,'04_Настройки'!$B$16)+IF(ISBLANK(U899),0,'04_Настройки'!$B$17)+IF(ISBLANK(V899),0,'04_Настройки'!$B$18)+IF(ISBLANK(M899),0,'04_Настройки'!$B$19)+IF(ISBLANK(N899),0,'04_Настройки'!$B$20)),1)))</s:f>
        <s:v/>
      </s:c>
      <s:c r="Y899" s="77" t="str">
        <s:f>IF(B899="","",IF(ISBLANK(X899),"Недостаточно данных",IF(X899&gt;='04_Настройки'!$B$24,"Высокий",IF(X899&gt;='04_Настройки'!$B$25,"Средний","Низкий"))))</s:f>
        <s:v/>
      </s:c>
      <s:c r="Z899" s="80">
        <s:f t="shared" si="8"/>
        <s:v>889</s:v>
      </s:c>
      <s:c r="AA899" s="93" t="str">
        <s:f>IF(B899="","",IF(S899&gt;1,"Проверить и объединить дубли",IF(W899&lt;'04_Настройки'!$B$26,"Дополнить исходные данные",IF(AND(M899&lt;&gt;"",M899&lt;=2),"Проверить соответствие запросу и бизнесу",IF(AND(G899&lt;&gt;"",G899&lt;=IF(J899="",'04_Настройки'!$B$14,J899)),"Удерживать позицию и обновлять контент",IF(Y899="Высокий",IF(O899="","Создать или назначить посадочную страницу","Оптимизировать страницу и усилить содержание"),IF(Y899="Средний","Включить в контент-план","Наблюдать или отложить")))))))</s:f>
        <s:v/>
      </s:c>
    </s:row>
    <s:row r="900" ht="22.5" customHeight="1">
      <s:c r="A900" s="70" t="str">
        <s:f t="shared" si="1"/>
        <s:v/>
      </s:c>
      <s:c r="B900" s="71"/>
      <s:c r="C900" s="71"/>
      <s:c r="D900" s="71"/>
      <s:c r="E900" s="95"/>
      <s:c r="F900" s="77" t="str">
        <s:f>IF(ISBLANK(E900),"",IF(E900&gt;='04_Настройки'!$B$11,"ВЧ",IF(E900&gt;='04_Настройки'!$B$12,"СЧ","НЧ")))</s:f>
      </s:c>
      <s:c r="G900" s="78"/>
      <s:c r="H900" s="78"/>
      <s:c r="I900" s="80" t="str">
        <s:f t="shared" si="2"/>
        <s:v/>
      </s:c>
      <s:c r="J900" s="78"/>
      <s:c r="K900" s="81"/>
      <s:c r="L900" s="78"/>
      <s:c r="M900" s="78"/>
      <s:c r="N900" s="78"/>
      <s:c r="O900" s="83"/>
      <s:c r="P900" s="84"/>
      <s:c r="Q900" s="84"/>
      <s:c r="R900" s="77" t="str">
        <s:f t="shared" si="3"/>
        <s:v/>
      </s:c>
      <s:c r="S900" s="85" t="str">
        <s:f t="shared" si="4"/>
        <s:v/>
      </s:c>
      <s:c r="T900" s="85" t="str">
        <s:f t="shared" si="5"/>
        <s:v/>
      </s:c>
      <s:c r="U900" s="85" t="str">
        <s:f>IF(OR(B900="",G900=""),"",ROUND(MAX(0,MIN(100,(G900-IF(J900="",'04_Настройки'!$B$14,J900))/(100-IF(J900="",'04_Настройки'!$B$14,J900))*100)),1))</s:f>
        <s:v/>
      </s:c>
      <s:c r="V900" s="85" t="str">
        <s:f t="shared" si="6"/>
        <s:v/>
      </s:c>
      <s:c r="W900" s="88" t="str">
        <s:f t="shared" si="7"/>
        <s:v/>
      </s:c>
      <s:c r="X900" s="85" t="str">
        <s:f>IF(B900="","",IF(W900&lt;'04_Настройки'!$B$26,"",ROUND((IF(ISBLANK(T900),0,T900*'04_Настройки'!$B$16)+IF(ISBLANK(U900),0,U900*'04_Настройки'!$B$17)+IF(ISBLANK(V900),0,V900*'04_Настройки'!$B$18)+IF(ISBLANK(M900),0,M900/5*100*'04_Настройки'!$B$19)+IF(ISBLANK(N900),0,N900/5*100*'04_Настройки'!$B$20))/(IF(ISBLANK(T900),0,'04_Настройки'!$B$16)+IF(ISBLANK(U900),0,'04_Настройки'!$B$17)+IF(ISBLANK(V900),0,'04_Настройки'!$B$18)+IF(ISBLANK(M900),0,'04_Настройки'!$B$19)+IF(ISBLANK(N900),0,'04_Настройки'!$B$20)),1)))</s:f>
        <s:v/>
      </s:c>
      <s:c r="Y900" s="77" t="str">
        <s:f>IF(B900="","",IF(ISBLANK(X900),"Недостаточно данных",IF(X900&gt;='04_Настройки'!$B$24,"Высокий",IF(X900&gt;='04_Настройки'!$B$25,"Средний","Низкий"))))</s:f>
        <s:v/>
      </s:c>
      <s:c r="Z900" s="80">
        <s:f t="shared" si="8"/>
        <s:v>890</s:v>
      </s:c>
      <s:c r="AA900" s="93" t="str">
        <s:f>IF(B900="","",IF(S900&gt;1,"Проверить и объединить дубли",IF(W900&lt;'04_Настройки'!$B$26,"Дополнить исходные данные",IF(AND(M900&lt;&gt;"",M900&lt;=2),"Проверить соответствие запросу и бизнесу",IF(AND(G900&lt;&gt;"",G900&lt;=IF(J900="",'04_Настройки'!$B$14,J900)),"Удерживать позицию и обновлять контент",IF(Y900="Высокий",IF(O900="","Создать или назначить посадочную страницу","Оптимизировать страницу и усилить содержание"),IF(Y900="Средний","Включить в контент-план","Наблюдать или отложить")))))))</s:f>
        <s:v/>
      </s:c>
    </s:row>
    <s:row r="901" ht="22.5" customHeight="1">
      <s:c r="A901" s="70" t="str">
        <s:f t="shared" si="1"/>
        <s:v/>
      </s:c>
      <s:c r="B901" s="71"/>
      <s:c r="C901" s="71"/>
      <s:c r="D901" s="71"/>
      <s:c r="E901" s="95"/>
      <s:c r="F901" s="77" t="str">
        <s:f>IF(ISBLANK(E901),"",IF(E901&gt;='04_Настройки'!$B$11,"ВЧ",IF(E901&gt;='04_Настройки'!$B$12,"СЧ","НЧ")))</s:f>
      </s:c>
      <s:c r="G901" s="78"/>
      <s:c r="H901" s="78"/>
      <s:c r="I901" s="80" t="str">
        <s:f t="shared" si="2"/>
        <s:v/>
      </s:c>
      <s:c r="J901" s="78"/>
      <s:c r="K901" s="81"/>
      <s:c r="L901" s="78"/>
      <s:c r="M901" s="78"/>
      <s:c r="N901" s="78"/>
      <s:c r="O901" s="83"/>
      <s:c r="P901" s="84"/>
      <s:c r="Q901" s="84"/>
      <s:c r="R901" s="77" t="str">
        <s:f t="shared" si="3"/>
        <s:v/>
      </s:c>
      <s:c r="S901" s="85" t="str">
        <s:f t="shared" si="4"/>
        <s:v/>
      </s:c>
      <s:c r="T901" s="85" t="str">
        <s:f t="shared" si="5"/>
        <s:v/>
      </s:c>
      <s:c r="U901" s="85" t="str">
        <s:f>IF(OR(B901="",G901=""),"",ROUND(MAX(0,MIN(100,(G901-IF(J901="",'04_Настройки'!$B$14,J901))/(100-IF(J901="",'04_Настройки'!$B$14,J901))*100)),1))</s:f>
        <s:v/>
      </s:c>
      <s:c r="V901" s="85" t="str">
        <s:f t="shared" si="6"/>
        <s:v/>
      </s:c>
      <s:c r="W901" s="88" t="str">
        <s:f t="shared" si="7"/>
        <s:v/>
      </s:c>
      <s:c r="X901" s="85" t="str">
        <s:f>IF(B901="","",IF(W901&lt;'04_Настройки'!$B$26,"",ROUND((IF(ISBLANK(T901),0,T901*'04_Настройки'!$B$16)+IF(ISBLANK(U901),0,U901*'04_Настройки'!$B$17)+IF(ISBLANK(V901),0,V901*'04_Настройки'!$B$18)+IF(ISBLANK(M901),0,M901/5*100*'04_Настройки'!$B$19)+IF(ISBLANK(N901),0,N901/5*100*'04_Настройки'!$B$20))/(IF(ISBLANK(T901),0,'04_Настройки'!$B$16)+IF(ISBLANK(U901),0,'04_Настройки'!$B$17)+IF(ISBLANK(V901),0,'04_Настройки'!$B$18)+IF(ISBLANK(M901),0,'04_Настройки'!$B$19)+IF(ISBLANK(N901),0,'04_Настройки'!$B$20)),1)))</s:f>
        <s:v/>
      </s:c>
      <s:c r="Y901" s="77" t="str">
        <s:f>IF(B901="","",IF(ISBLANK(X901),"Недостаточно данных",IF(X901&gt;='04_Настройки'!$B$24,"Высокий",IF(X901&gt;='04_Настройки'!$B$25,"Средний","Низкий"))))</s:f>
        <s:v/>
      </s:c>
      <s:c r="Z901" s="80">
        <s:f t="shared" si="8"/>
        <s:v>891</s:v>
      </s:c>
      <s:c r="AA901" s="93" t="str">
        <s:f>IF(B901="","",IF(S901&gt;1,"Проверить и объединить дубли",IF(W901&lt;'04_Настройки'!$B$26,"Дополнить исходные данные",IF(AND(M901&lt;&gt;"",M901&lt;=2),"Проверить соответствие запросу и бизнесу",IF(AND(G901&lt;&gt;"",G901&lt;=IF(J901="",'04_Настройки'!$B$14,J901)),"Удерживать позицию и обновлять контент",IF(Y901="Высокий",IF(O901="","Создать или назначить посадочную страницу","Оптимизировать страницу и усилить содержание"),IF(Y901="Средний","Включить в контент-план","Наблюдать или отложить")))))))</s:f>
        <s:v/>
      </s:c>
    </s:row>
    <s:row r="902" ht="22.5" customHeight="1">
      <s:c r="A902" s="70" t="str">
        <s:f t="shared" si="1"/>
        <s:v/>
      </s:c>
      <s:c r="B902" s="71"/>
      <s:c r="C902" s="71"/>
      <s:c r="D902" s="71"/>
      <s:c r="E902" s="95"/>
      <s:c r="F902" s="77" t="str">
        <s:f>IF(ISBLANK(E902),"",IF(E902&gt;='04_Настройки'!$B$11,"ВЧ",IF(E902&gt;='04_Настройки'!$B$12,"СЧ","НЧ")))</s:f>
      </s:c>
      <s:c r="G902" s="78"/>
      <s:c r="H902" s="78"/>
      <s:c r="I902" s="80" t="str">
        <s:f t="shared" si="2"/>
        <s:v/>
      </s:c>
      <s:c r="J902" s="78"/>
      <s:c r="K902" s="81"/>
      <s:c r="L902" s="78"/>
      <s:c r="M902" s="78"/>
      <s:c r="N902" s="78"/>
      <s:c r="O902" s="83"/>
      <s:c r="P902" s="84"/>
      <s:c r="Q902" s="84"/>
      <s:c r="R902" s="77" t="str">
        <s:f t="shared" si="3"/>
        <s:v/>
      </s:c>
      <s:c r="S902" s="85" t="str">
        <s:f t="shared" si="4"/>
        <s:v/>
      </s:c>
      <s:c r="T902" s="85" t="str">
        <s:f t="shared" si="5"/>
        <s:v/>
      </s:c>
      <s:c r="U902" s="85" t="str">
        <s:f>IF(OR(B902="",G902=""),"",ROUND(MAX(0,MIN(100,(G902-IF(J902="",'04_Настройки'!$B$14,J902))/(100-IF(J902="",'04_Настройки'!$B$14,J902))*100)),1))</s:f>
        <s:v/>
      </s:c>
      <s:c r="V902" s="85" t="str">
        <s:f t="shared" si="6"/>
        <s:v/>
      </s:c>
      <s:c r="W902" s="88" t="str">
        <s:f t="shared" si="7"/>
        <s:v/>
      </s:c>
      <s:c r="X902" s="85" t="str">
        <s:f>IF(B902="","",IF(W902&lt;'04_Настройки'!$B$26,"",ROUND((IF(ISBLANK(T902),0,T902*'04_Настройки'!$B$16)+IF(ISBLANK(U902),0,U902*'04_Настройки'!$B$17)+IF(ISBLANK(V902),0,V902*'04_Настройки'!$B$18)+IF(ISBLANK(M902),0,M902/5*100*'04_Настройки'!$B$19)+IF(ISBLANK(N902),0,N902/5*100*'04_Настройки'!$B$20))/(IF(ISBLANK(T902),0,'04_Настройки'!$B$16)+IF(ISBLANK(U902),0,'04_Настройки'!$B$17)+IF(ISBLANK(V902),0,'04_Настройки'!$B$18)+IF(ISBLANK(M902),0,'04_Настройки'!$B$19)+IF(ISBLANK(N902),0,'04_Настройки'!$B$20)),1)))</s:f>
        <s:v/>
      </s:c>
      <s:c r="Y902" s="77" t="str">
        <s:f>IF(B902="","",IF(ISBLANK(X902),"Недостаточно данных",IF(X902&gt;='04_Настройки'!$B$24,"Высокий",IF(X902&gt;='04_Настройки'!$B$25,"Средний","Низкий"))))</s:f>
        <s:v/>
      </s:c>
      <s:c r="Z902" s="80">
        <s:f t="shared" si="8"/>
        <s:v>892</s:v>
      </s:c>
      <s:c r="AA902" s="93" t="str">
        <s:f>IF(B902="","",IF(S902&gt;1,"Проверить и объединить дубли",IF(W902&lt;'04_Настройки'!$B$26,"Дополнить исходные данные",IF(AND(M902&lt;&gt;"",M902&lt;=2),"Проверить соответствие запросу и бизнесу",IF(AND(G902&lt;&gt;"",G902&lt;=IF(J902="",'04_Настройки'!$B$14,J902)),"Удерживать позицию и обновлять контент",IF(Y902="Высокий",IF(O902="","Создать или назначить посадочную страницу","Оптимизировать страницу и усилить содержание"),IF(Y902="Средний","Включить в контент-план","Наблюдать или отложить")))))))</s:f>
        <s:v/>
      </s:c>
    </s:row>
    <s:row r="903" ht="22.5" customHeight="1">
      <s:c r="A903" s="70" t="str">
        <s:f t="shared" si="1"/>
        <s:v/>
      </s:c>
      <s:c r="B903" s="71"/>
      <s:c r="C903" s="71"/>
      <s:c r="D903" s="71"/>
      <s:c r="E903" s="95"/>
      <s:c r="F903" s="77" t="str">
        <s:f>IF(ISBLANK(E903),"",IF(E903&gt;='04_Настройки'!$B$11,"ВЧ",IF(E903&gt;='04_Настройки'!$B$12,"СЧ","НЧ")))</s:f>
      </s:c>
      <s:c r="G903" s="78"/>
      <s:c r="H903" s="78"/>
      <s:c r="I903" s="80" t="str">
        <s:f t="shared" si="2"/>
        <s:v/>
      </s:c>
      <s:c r="J903" s="78"/>
      <s:c r="K903" s="81"/>
      <s:c r="L903" s="78"/>
      <s:c r="M903" s="78"/>
      <s:c r="N903" s="78"/>
      <s:c r="O903" s="83"/>
      <s:c r="P903" s="84"/>
      <s:c r="Q903" s="84"/>
      <s:c r="R903" s="77" t="str">
        <s:f t="shared" si="3"/>
        <s:v/>
      </s:c>
      <s:c r="S903" s="85" t="str">
        <s:f t="shared" si="4"/>
        <s:v/>
      </s:c>
      <s:c r="T903" s="85" t="str">
        <s:f t="shared" si="5"/>
        <s:v/>
      </s:c>
      <s:c r="U903" s="85" t="str">
        <s:f>IF(OR(B903="",G903=""),"",ROUND(MAX(0,MIN(100,(G903-IF(J903="",'04_Настройки'!$B$14,J903))/(100-IF(J903="",'04_Настройки'!$B$14,J903))*100)),1))</s:f>
        <s:v/>
      </s:c>
      <s:c r="V903" s="85" t="str">
        <s:f t="shared" si="6"/>
        <s:v/>
      </s:c>
      <s:c r="W903" s="88" t="str">
        <s:f t="shared" si="7"/>
        <s:v/>
      </s:c>
      <s:c r="X903" s="85" t="str">
        <s:f>IF(B903="","",IF(W903&lt;'04_Настройки'!$B$26,"",ROUND((IF(ISBLANK(T903),0,T903*'04_Настройки'!$B$16)+IF(ISBLANK(U903),0,U903*'04_Настройки'!$B$17)+IF(ISBLANK(V903),0,V903*'04_Настройки'!$B$18)+IF(ISBLANK(M903),0,M903/5*100*'04_Настройки'!$B$19)+IF(ISBLANK(N903),0,N903/5*100*'04_Настройки'!$B$20))/(IF(ISBLANK(T903),0,'04_Настройки'!$B$16)+IF(ISBLANK(U903),0,'04_Настройки'!$B$17)+IF(ISBLANK(V903),0,'04_Настройки'!$B$18)+IF(ISBLANK(M903),0,'04_Настройки'!$B$19)+IF(ISBLANK(N903),0,'04_Настройки'!$B$20)),1)))</s:f>
        <s:v/>
      </s:c>
      <s:c r="Y903" s="77" t="str">
        <s:f>IF(B903="","",IF(ISBLANK(X903),"Недостаточно данных",IF(X903&gt;='04_Настройки'!$B$24,"Высокий",IF(X903&gt;='04_Настройки'!$B$25,"Средний","Низкий"))))</s:f>
        <s:v/>
      </s:c>
      <s:c r="Z903" s="80">
        <s:f t="shared" si="8"/>
        <s:v>893</s:v>
      </s:c>
      <s:c r="AA903" s="93" t="str">
        <s:f>IF(B903="","",IF(S903&gt;1,"Проверить и объединить дубли",IF(W903&lt;'04_Настройки'!$B$26,"Дополнить исходные данные",IF(AND(M903&lt;&gt;"",M903&lt;=2),"Проверить соответствие запросу и бизнесу",IF(AND(G903&lt;&gt;"",G903&lt;=IF(J903="",'04_Настройки'!$B$14,J903)),"Удерживать позицию и обновлять контент",IF(Y903="Высокий",IF(O903="","Создать или назначить посадочную страницу","Оптимизировать страницу и усилить содержание"),IF(Y903="Средний","Включить в контент-план","Наблюдать или отложить")))))))</s:f>
        <s:v/>
      </s:c>
    </s:row>
    <s:row r="904" ht="22.5" customHeight="1">
      <s:c r="A904" s="70" t="str">
        <s:f t="shared" si="1"/>
        <s:v/>
      </s:c>
      <s:c r="B904" s="71"/>
      <s:c r="C904" s="71"/>
      <s:c r="D904" s="71"/>
      <s:c r="E904" s="95"/>
      <s:c r="F904" s="77" t="str">
        <s:f>IF(ISBLANK(E904),"",IF(E904&gt;='04_Настройки'!$B$11,"ВЧ",IF(E904&gt;='04_Настройки'!$B$12,"СЧ","НЧ")))</s:f>
      </s:c>
      <s:c r="G904" s="78"/>
      <s:c r="H904" s="78"/>
      <s:c r="I904" s="80" t="str">
        <s:f t="shared" si="2"/>
        <s:v/>
      </s:c>
      <s:c r="J904" s="78"/>
      <s:c r="K904" s="81"/>
      <s:c r="L904" s="78"/>
      <s:c r="M904" s="78"/>
      <s:c r="N904" s="78"/>
      <s:c r="O904" s="83"/>
      <s:c r="P904" s="84"/>
      <s:c r="Q904" s="84"/>
      <s:c r="R904" s="77" t="str">
        <s:f t="shared" si="3"/>
        <s:v/>
      </s:c>
      <s:c r="S904" s="85" t="str">
        <s:f t="shared" si="4"/>
        <s:v/>
      </s:c>
      <s:c r="T904" s="85" t="str">
        <s:f t="shared" si="5"/>
        <s:v/>
      </s:c>
      <s:c r="U904" s="85" t="str">
        <s:f>IF(OR(B904="",G904=""),"",ROUND(MAX(0,MIN(100,(G904-IF(J904="",'04_Настройки'!$B$14,J904))/(100-IF(J904="",'04_Настройки'!$B$14,J904))*100)),1))</s:f>
        <s:v/>
      </s:c>
      <s:c r="V904" s="85" t="str">
        <s:f t="shared" si="6"/>
        <s:v/>
      </s:c>
      <s:c r="W904" s="88" t="str">
        <s:f t="shared" si="7"/>
        <s:v/>
      </s:c>
      <s:c r="X904" s="85" t="str">
        <s:f>IF(B904="","",IF(W904&lt;'04_Настройки'!$B$26,"",ROUND((IF(ISBLANK(T904),0,T904*'04_Настройки'!$B$16)+IF(ISBLANK(U904),0,U904*'04_Настройки'!$B$17)+IF(ISBLANK(V904),0,V904*'04_Настройки'!$B$18)+IF(ISBLANK(M904),0,M904/5*100*'04_Настройки'!$B$19)+IF(ISBLANK(N904),0,N904/5*100*'04_Настройки'!$B$20))/(IF(ISBLANK(T904),0,'04_Настройки'!$B$16)+IF(ISBLANK(U904),0,'04_Настройки'!$B$17)+IF(ISBLANK(V904),0,'04_Настройки'!$B$18)+IF(ISBLANK(M904),0,'04_Настройки'!$B$19)+IF(ISBLANK(N904),0,'04_Настройки'!$B$20)),1)))</s:f>
        <s:v/>
      </s:c>
      <s:c r="Y904" s="77" t="str">
        <s:f>IF(B904="","",IF(ISBLANK(X904),"Недостаточно данных",IF(X904&gt;='04_Настройки'!$B$24,"Высокий",IF(X904&gt;='04_Настройки'!$B$25,"Средний","Низкий"))))</s:f>
        <s:v/>
      </s:c>
      <s:c r="Z904" s="80">
        <s:f t="shared" si="8"/>
        <s:v>894</s:v>
      </s:c>
      <s:c r="AA904" s="93" t="str">
        <s:f>IF(B904="","",IF(S904&gt;1,"Проверить и объединить дубли",IF(W904&lt;'04_Настройки'!$B$26,"Дополнить исходные данные",IF(AND(M904&lt;&gt;"",M904&lt;=2),"Проверить соответствие запросу и бизнесу",IF(AND(G904&lt;&gt;"",G904&lt;=IF(J904="",'04_Настройки'!$B$14,J904)),"Удерживать позицию и обновлять контент",IF(Y904="Высокий",IF(O904="","Создать или назначить посадочную страницу","Оптимизировать страницу и усилить содержание"),IF(Y904="Средний","Включить в контент-план","Наблюдать или отложить")))))))</s:f>
        <s:v/>
      </s:c>
    </s:row>
    <s:row r="905" ht="22.5" customHeight="1">
      <s:c r="A905" s="70" t="str">
        <s:f t="shared" si="1"/>
        <s:v/>
      </s:c>
      <s:c r="B905" s="71"/>
      <s:c r="C905" s="71"/>
      <s:c r="D905" s="71"/>
      <s:c r="E905" s="95"/>
      <s:c r="F905" s="77" t="str">
        <s:f>IF(ISBLANK(E905),"",IF(E905&gt;='04_Настройки'!$B$11,"ВЧ",IF(E905&gt;='04_Настройки'!$B$12,"СЧ","НЧ")))</s:f>
      </s:c>
      <s:c r="G905" s="78"/>
      <s:c r="H905" s="78"/>
      <s:c r="I905" s="80" t="str">
        <s:f t="shared" si="2"/>
        <s:v/>
      </s:c>
      <s:c r="J905" s="78"/>
      <s:c r="K905" s="81"/>
      <s:c r="L905" s="78"/>
      <s:c r="M905" s="78"/>
      <s:c r="N905" s="78"/>
      <s:c r="O905" s="83"/>
      <s:c r="P905" s="84"/>
      <s:c r="Q905" s="84"/>
      <s:c r="R905" s="77" t="str">
        <s:f t="shared" si="3"/>
        <s:v/>
      </s:c>
      <s:c r="S905" s="85" t="str">
        <s:f t="shared" si="4"/>
        <s:v/>
      </s:c>
      <s:c r="T905" s="85" t="str">
        <s:f t="shared" si="5"/>
        <s:v/>
      </s:c>
      <s:c r="U905" s="85" t="str">
        <s:f>IF(OR(B905="",G905=""),"",ROUND(MAX(0,MIN(100,(G905-IF(J905="",'04_Настройки'!$B$14,J905))/(100-IF(J905="",'04_Настройки'!$B$14,J905))*100)),1))</s:f>
        <s:v/>
      </s:c>
      <s:c r="V905" s="85" t="str">
        <s:f t="shared" si="6"/>
        <s:v/>
      </s:c>
      <s:c r="W905" s="88" t="str">
        <s:f t="shared" si="7"/>
        <s:v/>
      </s:c>
      <s:c r="X905" s="85" t="str">
        <s:f>IF(B905="","",IF(W905&lt;'04_Настройки'!$B$26,"",ROUND((IF(ISBLANK(T905),0,T905*'04_Настройки'!$B$16)+IF(ISBLANK(U905),0,U905*'04_Настройки'!$B$17)+IF(ISBLANK(V905),0,V905*'04_Настройки'!$B$18)+IF(ISBLANK(M905),0,M905/5*100*'04_Настройки'!$B$19)+IF(ISBLANK(N905),0,N905/5*100*'04_Настройки'!$B$20))/(IF(ISBLANK(T905),0,'04_Настройки'!$B$16)+IF(ISBLANK(U905),0,'04_Настройки'!$B$17)+IF(ISBLANK(V905),0,'04_Настройки'!$B$18)+IF(ISBLANK(M905),0,'04_Настройки'!$B$19)+IF(ISBLANK(N905),0,'04_Настройки'!$B$20)),1)))</s:f>
        <s:v/>
      </s:c>
      <s:c r="Y905" s="77" t="str">
        <s:f>IF(B905="","",IF(ISBLANK(X905),"Недостаточно данных",IF(X905&gt;='04_Настройки'!$B$24,"Высокий",IF(X905&gt;='04_Настройки'!$B$25,"Средний","Низкий"))))</s:f>
        <s:v/>
      </s:c>
      <s:c r="Z905" s="80">
        <s:f t="shared" si="8"/>
        <s:v>895</s:v>
      </s:c>
      <s:c r="AA905" s="93" t="str">
        <s:f>IF(B905="","",IF(S905&gt;1,"Проверить и объединить дубли",IF(W905&lt;'04_Настройки'!$B$26,"Дополнить исходные данные",IF(AND(M905&lt;&gt;"",M905&lt;=2),"Проверить соответствие запросу и бизнесу",IF(AND(G905&lt;&gt;"",G905&lt;=IF(J905="",'04_Настройки'!$B$14,J905)),"Удерживать позицию и обновлять контент",IF(Y905="Высокий",IF(O905="","Создать или назначить посадочную страницу","Оптимизировать страницу и усилить содержание"),IF(Y905="Средний","Включить в контент-план","Наблюдать или отложить")))))))</s:f>
        <s:v/>
      </s:c>
    </s:row>
    <s:row r="906" ht="22.5" customHeight="1">
      <s:c r="A906" s="70" t="str">
        <s:f t="shared" si="1"/>
        <s:v/>
      </s:c>
      <s:c r="B906" s="71"/>
      <s:c r="C906" s="71"/>
      <s:c r="D906" s="71"/>
      <s:c r="E906" s="95"/>
      <s:c r="F906" s="77" t="str">
        <s:f>IF(ISBLANK(E906),"",IF(E906&gt;='04_Настройки'!$B$11,"ВЧ",IF(E906&gt;='04_Настройки'!$B$12,"СЧ","НЧ")))</s:f>
      </s:c>
      <s:c r="G906" s="78"/>
      <s:c r="H906" s="78"/>
      <s:c r="I906" s="80" t="str">
        <s:f t="shared" si="2"/>
        <s:v/>
      </s:c>
      <s:c r="J906" s="78"/>
      <s:c r="K906" s="81"/>
      <s:c r="L906" s="78"/>
      <s:c r="M906" s="78"/>
      <s:c r="N906" s="78"/>
      <s:c r="O906" s="83"/>
      <s:c r="P906" s="84"/>
      <s:c r="Q906" s="84"/>
      <s:c r="R906" s="77" t="str">
        <s:f t="shared" si="3"/>
        <s:v/>
      </s:c>
      <s:c r="S906" s="85" t="str">
        <s:f t="shared" si="4"/>
        <s:v/>
      </s:c>
      <s:c r="T906" s="85" t="str">
        <s:f t="shared" si="5"/>
        <s:v/>
      </s:c>
      <s:c r="U906" s="85" t="str">
        <s:f>IF(OR(B906="",G906=""),"",ROUND(MAX(0,MIN(100,(G906-IF(J906="",'04_Настройки'!$B$14,J906))/(100-IF(J906="",'04_Настройки'!$B$14,J906))*100)),1))</s:f>
        <s:v/>
      </s:c>
      <s:c r="V906" s="85" t="str">
        <s:f t="shared" si="6"/>
        <s:v/>
      </s:c>
      <s:c r="W906" s="88" t="str">
        <s:f t="shared" si="7"/>
        <s:v/>
      </s:c>
      <s:c r="X906" s="85" t="str">
        <s:f>IF(B906="","",IF(W906&lt;'04_Настройки'!$B$26,"",ROUND((IF(ISBLANK(T906),0,T906*'04_Настройки'!$B$16)+IF(ISBLANK(U906),0,U906*'04_Настройки'!$B$17)+IF(ISBLANK(V906),0,V906*'04_Настройки'!$B$18)+IF(ISBLANK(M906),0,M906/5*100*'04_Настройки'!$B$19)+IF(ISBLANK(N906),0,N906/5*100*'04_Настройки'!$B$20))/(IF(ISBLANK(T906),0,'04_Настройки'!$B$16)+IF(ISBLANK(U906),0,'04_Настройки'!$B$17)+IF(ISBLANK(V906),0,'04_Настройки'!$B$18)+IF(ISBLANK(M906),0,'04_Настройки'!$B$19)+IF(ISBLANK(N906),0,'04_Настройки'!$B$20)),1)))</s:f>
        <s:v/>
      </s:c>
      <s:c r="Y906" s="77" t="str">
        <s:f>IF(B906="","",IF(ISBLANK(X906),"Недостаточно данных",IF(X906&gt;='04_Настройки'!$B$24,"Высокий",IF(X906&gt;='04_Настройки'!$B$25,"Средний","Низкий"))))</s:f>
        <s:v/>
      </s:c>
      <s:c r="Z906" s="80">
        <s:f t="shared" si="8"/>
        <s:v>896</s:v>
      </s:c>
      <s:c r="AA906" s="93" t="str">
        <s:f>IF(B906="","",IF(S906&gt;1,"Проверить и объединить дубли",IF(W906&lt;'04_Настройки'!$B$26,"Дополнить исходные данные",IF(AND(M906&lt;&gt;"",M906&lt;=2),"Проверить соответствие запросу и бизнесу",IF(AND(G906&lt;&gt;"",G906&lt;=IF(J906="",'04_Настройки'!$B$14,J906)),"Удерживать позицию и обновлять контент",IF(Y906="Высокий",IF(O906="","Создать или назначить посадочную страницу","Оптимизировать страницу и усилить содержание"),IF(Y906="Средний","Включить в контент-план","Наблюдать или отложить")))))))</s:f>
        <s:v/>
      </s:c>
    </s:row>
    <s:row r="907" ht="22.5" customHeight="1">
      <s:c r="A907" s="70" t="str">
        <s:f t="shared" si="1"/>
        <s:v/>
      </s:c>
      <s:c r="B907" s="71"/>
      <s:c r="C907" s="71"/>
      <s:c r="D907" s="71"/>
      <s:c r="E907" s="95"/>
      <s:c r="F907" s="77" t="str">
        <s:f>IF(ISBLANK(E907),"",IF(E907&gt;='04_Настройки'!$B$11,"ВЧ",IF(E907&gt;='04_Настройки'!$B$12,"СЧ","НЧ")))</s:f>
      </s:c>
      <s:c r="G907" s="78"/>
      <s:c r="H907" s="78"/>
      <s:c r="I907" s="80" t="str">
        <s:f t="shared" si="2"/>
        <s:v/>
      </s:c>
      <s:c r="J907" s="78"/>
      <s:c r="K907" s="81"/>
      <s:c r="L907" s="78"/>
      <s:c r="M907" s="78"/>
      <s:c r="N907" s="78"/>
      <s:c r="O907" s="83"/>
      <s:c r="P907" s="84"/>
      <s:c r="Q907" s="84"/>
      <s:c r="R907" s="77" t="str">
        <s:f t="shared" si="3"/>
        <s:v/>
      </s:c>
      <s:c r="S907" s="85" t="str">
        <s:f t="shared" si="4"/>
        <s:v/>
      </s:c>
      <s:c r="T907" s="85" t="str">
        <s:f t="shared" si="5"/>
        <s:v/>
      </s:c>
      <s:c r="U907" s="85" t="str">
        <s:f>IF(OR(B907="",G907=""),"",ROUND(MAX(0,MIN(100,(G907-IF(J907="",'04_Настройки'!$B$14,J907))/(100-IF(J907="",'04_Настройки'!$B$14,J907))*100)),1))</s:f>
        <s:v/>
      </s:c>
      <s:c r="V907" s="85" t="str">
        <s:f t="shared" si="6"/>
        <s:v/>
      </s:c>
      <s:c r="W907" s="88" t="str">
        <s:f t="shared" si="7"/>
        <s:v/>
      </s:c>
      <s:c r="X907" s="85" t="str">
        <s:f>IF(B907="","",IF(W907&lt;'04_Настройки'!$B$26,"",ROUND((IF(ISBLANK(T907),0,T907*'04_Настройки'!$B$16)+IF(ISBLANK(U907),0,U907*'04_Настройки'!$B$17)+IF(ISBLANK(V907),0,V907*'04_Настройки'!$B$18)+IF(ISBLANK(M907),0,M907/5*100*'04_Настройки'!$B$19)+IF(ISBLANK(N907),0,N907/5*100*'04_Настройки'!$B$20))/(IF(ISBLANK(T907),0,'04_Настройки'!$B$16)+IF(ISBLANK(U907),0,'04_Настройки'!$B$17)+IF(ISBLANK(V907),0,'04_Настройки'!$B$18)+IF(ISBLANK(M907),0,'04_Настройки'!$B$19)+IF(ISBLANK(N907),0,'04_Настройки'!$B$20)),1)))</s:f>
        <s:v/>
      </s:c>
      <s:c r="Y907" s="77" t="str">
        <s:f>IF(B907="","",IF(ISBLANK(X907),"Недостаточно данных",IF(X907&gt;='04_Настройки'!$B$24,"Высокий",IF(X907&gt;='04_Настройки'!$B$25,"Средний","Низкий"))))</s:f>
        <s:v/>
      </s:c>
      <s:c r="Z907" s="80">
        <s:f t="shared" si="8"/>
        <s:v>897</s:v>
      </s:c>
      <s:c r="AA907" s="93" t="str">
        <s:f>IF(B907="","",IF(S907&gt;1,"Проверить и объединить дубли",IF(W907&lt;'04_Настройки'!$B$26,"Дополнить исходные данные",IF(AND(M907&lt;&gt;"",M907&lt;=2),"Проверить соответствие запросу и бизнесу",IF(AND(G907&lt;&gt;"",G907&lt;=IF(J907="",'04_Настройки'!$B$14,J907)),"Удерживать позицию и обновлять контент",IF(Y907="Высокий",IF(O907="","Создать или назначить посадочную страницу","Оптимизировать страницу и усилить содержание"),IF(Y907="Средний","Включить в контент-план","Наблюдать или отложить")))))))</s:f>
        <s:v/>
      </s:c>
    </s:row>
    <s:row r="908" ht="22.5" customHeight="1">
      <s:c r="A908" s="70" t="str">
        <s:f t="shared" si="1"/>
        <s:v/>
      </s:c>
      <s:c r="B908" s="71"/>
      <s:c r="C908" s="71"/>
      <s:c r="D908" s="71"/>
      <s:c r="E908" s="95"/>
      <s:c r="F908" s="77" t="str">
        <s:f>IF(ISBLANK(E908),"",IF(E908&gt;='04_Настройки'!$B$11,"ВЧ",IF(E908&gt;='04_Настройки'!$B$12,"СЧ","НЧ")))</s:f>
      </s:c>
      <s:c r="G908" s="78"/>
      <s:c r="H908" s="78"/>
      <s:c r="I908" s="80" t="str">
        <s:f t="shared" si="2"/>
        <s:v/>
      </s:c>
      <s:c r="J908" s="78"/>
      <s:c r="K908" s="81"/>
      <s:c r="L908" s="78"/>
      <s:c r="M908" s="78"/>
      <s:c r="N908" s="78"/>
      <s:c r="O908" s="83"/>
      <s:c r="P908" s="84"/>
      <s:c r="Q908" s="84"/>
      <s:c r="R908" s="77" t="str">
        <s:f t="shared" si="3"/>
        <s:v/>
      </s:c>
      <s:c r="S908" s="85" t="str">
        <s:f t="shared" si="4"/>
        <s:v/>
      </s:c>
      <s:c r="T908" s="85" t="str">
        <s:f t="shared" si="5"/>
        <s:v/>
      </s:c>
      <s:c r="U908" s="85" t="str">
        <s:f>IF(OR(B908="",G908=""),"",ROUND(MAX(0,MIN(100,(G908-IF(J908="",'04_Настройки'!$B$14,J908))/(100-IF(J908="",'04_Настройки'!$B$14,J908))*100)),1))</s:f>
        <s:v/>
      </s:c>
      <s:c r="V908" s="85" t="str">
        <s:f t="shared" si="6"/>
        <s:v/>
      </s:c>
      <s:c r="W908" s="88" t="str">
        <s:f t="shared" si="7"/>
        <s:v/>
      </s:c>
      <s:c r="X908" s="85" t="str">
        <s:f>IF(B908="","",IF(W908&lt;'04_Настройки'!$B$26,"",ROUND((IF(ISBLANK(T908),0,T908*'04_Настройки'!$B$16)+IF(ISBLANK(U908),0,U908*'04_Настройки'!$B$17)+IF(ISBLANK(V908),0,V908*'04_Настройки'!$B$18)+IF(ISBLANK(M908),0,M908/5*100*'04_Настройки'!$B$19)+IF(ISBLANK(N908),0,N908/5*100*'04_Настройки'!$B$20))/(IF(ISBLANK(T908),0,'04_Настройки'!$B$16)+IF(ISBLANK(U908),0,'04_Настройки'!$B$17)+IF(ISBLANK(V908),0,'04_Настройки'!$B$18)+IF(ISBLANK(M908),0,'04_Настройки'!$B$19)+IF(ISBLANK(N908),0,'04_Настройки'!$B$20)),1)))</s:f>
        <s:v/>
      </s:c>
      <s:c r="Y908" s="77" t="str">
        <s:f>IF(B908="","",IF(ISBLANK(X908),"Недостаточно данных",IF(X908&gt;='04_Настройки'!$B$24,"Высокий",IF(X908&gt;='04_Настройки'!$B$25,"Средний","Низкий"))))</s:f>
        <s:v/>
      </s:c>
      <s:c r="Z908" s="80">
        <s:f t="shared" si="8"/>
        <s:v>898</s:v>
      </s:c>
      <s:c r="AA908" s="93" t="str">
        <s:f>IF(B908="","",IF(S908&gt;1,"Проверить и объединить дубли",IF(W908&lt;'04_Настройки'!$B$26,"Дополнить исходные данные",IF(AND(M908&lt;&gt;"",M908&lt;=2),"Проверить соответствие запросу и бизнесу",IF(AND(G908&lt;&gt;"",G908&lt;=IF(J908="",'04_Настройки'!$B$14,J908)),"Удерживать позицию и обновлять контент",IF(Y908="Высокий",IF(O908="","Создать или назначить посадочную страницу","Оптимизировать страницу и усилить содержание"),IF(Y908="Средний","Включить в контент-план","Наблюдать или отложить")))))))</s:f>
        <s:v/>
      </s:c>
    </s:row>
    <s:row r="909" ht="22.5" customHeight="1">
      <s:c r="A909" s="70" t="str">
        <s:f t="shared" si="1"/>
        <s:v/>
      </s:c>
      <s:c r="B909" s="71"/>
      <s:c r="C909" s="71"/>
      <s:c r="D909" s="71"/>
      <s:c r="E909" s="95"/>
      <s:c r="F909" s="77" t="str">
        <s:f>IF(ISBLANK(E909),"",IF(E909&gt;='04_Настройки'!$B$11,"ВЧ",IF(E909&gt;='04_Настройки'!$B$12,"СЧ","НЧ")))</s:f>
      </s:c>
      <s:c r="G909" s="78"/>
      <s:c r="H909" s="78"/>
      <s:c r="I909" s="80" t="str">
        <s:f t="shared" si="2"/>
        <s:v/>
      </s:c>
      <s:c r="J909" s="78"/>
      <s:c r="K909" s="81"/>
      <s:c r="L909" s="78"/>
      <s:c r="M909" s="78"/>
      <s:c r="N909" s="78"/>
      <s:c r="O909" s="83"/>
      <s:c r="P909" s="84"/>
      <s:c r="Q909" s="84"/>
      <s:c r="R909" s="77" t="str">
        <s:f t="shared" si="3"/>
        <s:v/>
      </s:c>
      <s:c r="S909" s="85" t="str">
        <s:f t="shared" si="4"/>
        <s:v/>
      </s:c>
      <s:c r="T909" s="85" t="str">
        <s:f t="shared" si="5"/>
        <s:v/>
      </s:c>
      <s:c r="U909" s="85" t="str">
        <s:f>IF(OR(B909="",G909=""),"",ROUND(MAX(0,MIN(100,(G909-IF(J909="",'04_Настройки'!$B$14,J909))/(100-IF(J909="",'04_Настройки'!$B$14,J909))*100)),1))</s:f>
        <s:v/>
      </s:c>
      <s:c r="V909" s="85" t="str">
        <s:f t="shared" si="6"/>
        <s:v/>
      </s:c>
      <s:c r="W909" s="88" t="str">
        <s:f t="shared" si="7"/>
        <s:v/>
      </s:c>
      <s:c r="X909" s="85" t="str">
        <s:f>IF(B909="","",IF(W909&lt;'04_Настройки'!$B$26,"",ROUND((IF(ISBLANK(T909),0,T909*'04_Настройки'!$B$16)+IF(ISBLANK(U909),0,U909*'04_Настройки'!$B$17)+IF(ISBLANK(V909),0,V909*'04_Настройки'!$B$18)+IF(ISBLANK(M909),0,M909/5*100*'04_Настройки'!$B$19)+IF(ISBLANK(N909),0,N909/5*100*'04_Настройки'!$B$20))/(IF(ISBLANK(T909),0,'04_Настройки'!$B$16)+IF(ISBLANK(U909),0,'04_Настройки'!$B$17)+IF(ISBLANK(V909),0,'04_Настройки'!$B$18)+IF(ISBLANK(M909),0,'04_Настройки'!$B$19)+IF(ISBLANK(N909),0,'04_Настройки'!$B$20)),1)))</s:f>
        <s:v/>
      </s:c>
      <s:c r="Y909" s="77" t="str">
        <s:f>IF(B909="","",IF(ISBLANK(X909),"Недостаточно данных",IF(X909&gt;='04_Настройки'!$B$24,"Высокий",IF(X909&gt;='04_Настройки'!$B$25,"Средний","Низкий"))))</s:f>
        <s:v/>
      </s:c>
      <s:c r="Z909" s="80">
        <s:f t="shared" si="8"/>
        <s:v>899</s:v>
      </s:c>
      <s:c r="AA909" s="93" t="str">
        <s:f>IF(B909="","",IF(S909&gt;1,"Проверить и объединить дубли",IF(W909&lt;'04_Настройки'!$B$26,"Дополнить исходные данные",IF(AND(M909&lt;&gt;"",M909&lt;=2),"Проверить соответствие запросу и бизнесу",IF(AND(G909&lt;&gt;"",G909&lt;=IF(J909="",'04_Настройки'!$B$14,J909)),"Удерживать позицию и обновлять контент",IF(Y909="Высокий",IF(O909="","Создать или назначить посадочную страницу","Оптимизировать страницу и усилить содержание"),IF(Y909="Средний","Включить в контент-план","Наблюдать или отложить")))))))</s:f>
        <s:v/>
      </s:c>
    </s:row>
    <s:row r="910" ht="22.5" customHeight="1">
      <s:c r="A910" s="70" t="str">
        <s:f t="shared" si="1"/>
        <s:v/>
      </s:c>
      <s:c r="B910" s="71"/>
      <s:c r="C910" s="71"/>
      <s:c r="D910" s="71"/>
      <s:c r="E910" s="95"/>
      <s:c r="F910" s="77" t="str">
        <s:f>IF(ISBLANK(E910),"",IF(E910&gt;='04_Настройки'!$B$11,"ВЧ",IF(E910&gt;='04_Настройки'!$B$12,"СЧ","НЧ")))</s:f>
      </s:c>
      <s:c r="G910" s="78"/>
      <s:c r="H910" s="78"/>
      <s:c r="I910" s="80" t="str">
        <s:f t="shared" si="2"/>
        <s:v/>
      </s:c>
      <s:c r="J910" s="78"/>
      <s:c r="K910" s="81"/>
      <s:c r="L910" s="78"/>
      <s:c r="M910" s="78"/>
      <s:c r="N910" s="78"/>
      <s:c r="O910" s="83"/>
      <s:c r="P910" s="84"/>
      <s:c r="Q910" s="84"/>
      <s:c r="R910" s="77" t="str">
        <s:f t="shared" si="3"/>
        <s:v/>
      </s:c>
      <s:c r="S910" s="85" t="str">
        <s:f t="shared" si="4"/>
        <s:v/>
      </s:c>
      <s:c r="T910" s="85" t="str">
        <s:f t="shared" si="5"/>
        <s:v/>
      </s:c>
      <s:c r="U910" s="85" t="str">
        <s:f>IF(OR(B910="",G910=""),"",ROUND(MAX(0,MIN(100,(G910-IF(J910="",'04_Настройки'!$B$14,J910))/(100-IF(J910="",'04_Настройки'!$B$14,J910))*100)),1))</s:f>
        <s:v/>
      </s:c>
      <s:c r="V910" s="85" t="str">
        <s:f t="shared" si="6"/>
        <s:v/>
      </s:c>
      <s:c r="W910" s="88" t="str">
        <s:f t="shared" si="7"/>
        <s:v/>
      </s:c>
      <s:c r="X910" s="85" t="str">
        <s:f>IF(B910="","",IF(W910&lt;'04_Настройки'!$B$26,"",ROUND((IF(ISBLANK(T910),0,T910*'04_Настройки'!$B$16)+IF(ISBLANK(U910),0,U910*'04_Настройки'!$B$17)+IF(ISBLANK(V910),0,V910*'04_Настройки'!$B$18)+IF(ISBLANK(M910),0,M910/5*100*'04_Настройки'!$B$19)+IF(ISBLANK(N910),0,N910/5*100*'04_Настройки'!$B$20))/(IF(ISBLANK(T910),0,'04_Настройки'!$B$16)+IF(ISBLANK(U910),0,'04_Настройки'!$B$17)+IF(ISBLANK(V910),0,'04_Настройки'!$B$18)+IF(ISBLANK(M910),0,'04_Настройки'!$B$19)+IF(ISBLANK(N910),0,'04_Настройки'!$B$20)),1)))</s:f>
        <s:v/>
      </s:c>
      <s:c r="Y910" s="77" t="str">
        <s:f>IF(B910="","",IF(ISBLANK(X910),"Недостаточно данных",IF(X910&gt;='04_Настройки'!$B$24,"Высокий",IF(X910&gt;='04_Настройки'!$B$25,"Средний","Низкий"))))</s:f>
        <s:v/>
      </s:c>
      <s:c r="Z910" s="80">
        <s:f t="shared" si="8"/>
        <s:v>900</s:v>
      </s:c>
      <s:c r="AA910" s="93" t="str">
        <s:f>IF(B910="","",IF(S910&gt;1,"Проверить и объединить дубли",IF(W910&lt;'04_Настройки'!$B$26,"Дополнить исходные данные",IF(AND(M910&lt;&gt;"",M910&lt;=2),"Проверить соответствие запросу и бизнесу",IF(AND(G910&lt;&gt;"",G910&lt;=IF(J910="",'04_Настройки'!$B$14,J910)),"Удерживать позицию и обновлять контент",IF(Y910="Высокий",IF(O910="","Создать или назначить посадочную страницу","Оптимизировать страницу и усилить содержание"),IF(Y910="Средний","Включить в контент-план","Наблюдать или отложить")))))))</s:f>
        <s:v/>
      </s:c>
    </s:row>
    <s:row r="911" ht="22.5" customHeight="1">
      <s:c r="A911" s="70" t="str">
        <s:f t="shared" si="1"/>
        <s:v/>
      </s:c>
      <s:c r="B911" s="71"/>
      <s:c r="C911" s="71"/>
      <s:c r="D911" s="71"/>
      <s:c r="E911" s="95"/>
      <s:c r="F911" s="77" t="str">
        <s:f>IF(ISBLANK(E911),"",IF(E911&gt;='04_Настройки'!$B$11,"ВЧ",IF(E911&gt;='04_Настройки'!$B$12,"СЧ","НЧ")))</s:f>
      </s:c>
      <s:c r="G911" s="78"/>
      <s:c r="H911" s="78"/>
      <s:c r="I911" s="80" t="str">
        <s:f t="shared" si="2"/>
        <s:v/>
      </s:c>
      <s:c r="J911" s="78"/>
      <s:c r="K911" s="81"/>
      <s:c r="L911" s="78"/>
      <s:c r="M911" s="78"/>
      <s:c r="N911" s="78"/>
      <s:c r="O911" s="83"/>
      <s:c r="P911" s="84"/>
      <s:c r="Q911" s="84"/>
      <s:c r="R911" s="77" t="str">
        <s:f t="shared" si="3"/>
        <s:v/>
      </s:c>
      <s:c r="S911" s="85" t="str">
        <s:f t="shared" si="4"/>
        <s:v/>
      </s:c>
      <s:c r="T911" s="85" t="str">
        <s:f t="shared" si="5"/>
        <s:v/>
      </s:c>
      <s:c r="U911" s="85" t="str">
        <s:f>IF(OR(B911="",G911=""),"",ROUND(MAX(0,MIN(100,(G911-IF(J911="",'04_Настройки'!$B$14,J911))/(100-IF(J911="",'04_Настройки'!$B$14,J911))*100)),1))</s:f>
        <s:v/>
      </s:c>
      <s:c r="V911" s="85" t="str">
        <s:f t="shared" si="6"/>
        <s:v/>
      </s:c>
      <s:c r="W911" s="88" t="str">
        <s:f t="shared" si="7"/>
        <s:v/>
      </s:c>
      <s:c r="X911" s="85" t="str">
        <s:f>IF(B911="","",IF(W911&lt;'04_Настройки'!$B$26,"",ROUND((IF(ISBLANK(T911),0,T911*'04_Настройки'!$B$16)+IF(ISBLANK(U911),0,U911*'04_Настройки'!$B$17)+IF(ISBLANK(V911),0,V911*'04_Настройки'!$B$18)+IF(ISBLANK(M911),0,M911/5*100*'04_Настройки'!$B$19)+IF(ISBLANK(N911),0,N911/5*100*'04_Настройки'!$B$20))/(IF(ISBLANK(T911),0,'04_Настройки'!$B$16)+IF(ISBLANK(U911),0,'04_Настройки'!$B$17)+IF(ISBLANK(V911),0,'04_Настройки'!$B$18)+IF(ISBLANK(M911),0,'04_Настройки'!$B$19)+IF(ISBLANK(N911),0,'04_Настройки'!$B$20)),1)))</s:f>
        <s:v/>
      </s:c>
      <s:c r="Y911" s="77" t="str">
        <s:f>IF(B911="","",IF(ISBLANK(X911),"Недостаточно данных",IF(X911&gt;='04_Настройки'!$B$24,"Высокий",IF(X911&gt;='04_Настройки'!$B$25,"Средний","Низкий"))))</s:f>
        <s:v/>
      </s:c>
      <s:c r="Z911" s="80">
        <s:f t="shared" si="8"/>
        <s:v>901</s:v>
      </s:c>
      <s:c r="AA911" s="93" t="str">
        <s:f>IF(B911="","",IF(S911&gt;1,"Проверить и объединить дубли",IF(W911&lt;'04_Настройки'!$B$26,"Дополнить исходные данные",IF(AND(M911&lt;&gt;"",M911&lt;=2),"Проверить соответствие запросу и бизнесу",IF(AND(G911&lt;&gt;"",G911&lt;=IF(J911="",'04_Настройки'!$B$14,J911)),"Удерживать позицию и обновлять контент",IF(Y911="Высокий",IF(O911="","Создать или назначить посадочную страницу","Оптимизировать страницу и усилить содержание"),IF(Y911="Средний","Включить в контент-план","Наблюдать или отложить")))))))</s:f>
        <s:v/>
      </s:c>
    </s:row>
    <s:row r="912" ht="22.5" customHeight="1">
      <s:c r="A912" s="70" t="str">
        <s:f t="shared" si="1"/>
        <s:v/>
      </s:c>
      <s:c r="B912" s="71"/>
      <s:c r="C912" s="71"/>
      <s:c r="D912" s="71"/>
      <s:c r="E912" s="95"/>
      <s:c r="F912" s="77" t="str">
        <s:f>IF(ISBLANK(E912),"",IF(E912&gt;='04_Настройки'!$B$11,"ВЧ",IF(E912&gt;='04_Настройки'!$B$12,"СЧ","НЧ")))</s:f>
      </s:c>
      <s:c r="G912" s="78"/>
      <s:c r="H912" s="78"/>
      <s:c r="I912" s="80" t="str">
        <s:f t="shared" si="2"/>
        <s:v/>
      </s:c>
      <s:c r="J912" s="78"/>
      <s:c r="K912" s="81"/>
      <s:c r="L912" s="78"/>
      <s:c r="M912" s="78"/>
      <s:c r="N912" s="78"/>
      <s:c r="O912" s="83"/>
      <s:c r="P912" s="84"/>
      <s:c r="Q912" s="84"/>
      <s:c r="R912" s="77" t="str">
        <s:f t="shared" si="3"/>
        <s:v/>
      </s:c>
      <s:c r="S912" s="85" t="str">
        <s:f t="shared" si="4"/>
        <s:v/>
      </s:c>
      <s:c r="T912" s="85" t="str">
        <s:f t="shared" si="5"/>
        <s:v/>
      </s:c>
      <s:c r="U912" s="85" t="str">
        <s:f>IF(OR(B912="",G912=""),"",ROUND(MAX(0,MIN(100,(G912-IF(J912="",'04_Настройки'!$B$14,J912))/(100-IF(J912="",'04_Настройки'!$B$14,J912))*100)),1))</s:f>
        <s:v/>
      </s:c>
      <s:c r="V912" s="85" t="str">
        <s:f t="shared" si="6"/>
        <s:v/>
      </s:c>
      <s:c r="W912" s="88" t="str">
        <s:f t="shared" si="7"/>
        <s:v/>
      </s:c>
      <s:c r="X912" s="85" t="str">
        <s:f>IF(B912="","",IF(W912&lt;'04_Настройки'!$B$26,"",ROUND((IF(ISBLANK(T912),0,T912*'04_Настройки'!$B$16)+IF(ISBLANK(U912),0,U912*'04_Настройки'!$B$17)+IF(ISBLANK(V912),0,V912*'04_Настройки'!$B$18)+IF(ISBLANK(M912),0,M912/5*100*'04_Настройки'!$B$19)+IF(ISBLANK(N912),0,N912/5*100*'04_Настройки'!$B$20))/(IF(ISBLANK(T912),0,'04_Настройки'!$B$16)+IF(ISBLANK(U912),0,'04_Настройки'!$B$17)+IF(ISBLANK(V912),0,'04_Настройки'!$B$18)+IF(ISBLANK(M912),0,'04_Настройки'!$B$19)+IF(ISBLANK(N912),0,'04_Настройки'!$B$20)),1)))</s:f>
        <s:v/>
      </s:c>
      <s:c r="Y912" s="77" t="str">
        <s:f>IF(B912="","",IF(ISBLANK(X912),"Недостаточно данных",IF(X912&gt;='04_Настройки'!$B$24,"Высокий",IF(X912&gt;='04_Настройки'!$B$25,"Средний","Низкий"))))</s:f>
        <s:v/>
      </s:c>
      <s:c r="Z912" s="80">
        <s:f t="shared" si="8"/>
        <s:v>902</s:v>
      </s:c>
      <s:c r="AA912" s="93" t="str">
        <s:f>IF(B912="","",IF(S912&gt;1,"Проверить и объединить дубли",IF(W912&lt;'04_Настройки'!$B$26,"Дополнить исходные данные",IF(AND(M912&lt;&gt;"",M912&lt;=2),"Проверить соответствие запросу и бизнесу",IF(AND(G912&lt;&gt;"",G912&lt;=IF(J912="",'04_Настройки'!$B$14,J912)),"Удерживать позицию и обновлять контент",IF(Y912="Высокий",IF(O912="","Создать или назначить посадочную страницу","Оптимизировать страницу и усилить содержание"),IF(Y912="Средний","Включить в контент-план","Наблюдать или отложить")))))))</s:f>
        <s:v/>
      </s:c>
    </s:row>
    <s:row r="913" ht="22.5" customHeight="1">
      <s:c r="A913" s="70" t="str">
        <s:f t="shared" si="1"/>
        <s:v/>
      </s:c>
      <s:c r="B913" s="71"/>
      <s:c r="C913" s="71"/>
      <s:c r="D913" s="71"/>
      <s:c r="E913" s="95"/>
      <s:c r="F913" s="77" t="str">
        <s:f>IF(ISBLANK(E913),"",IF(E913&gt;='04_Настройки'!$B$11,"ВЧ",IF(E913&gt;='04_Настройки'!$B$12,"СЧ","НЧ")))</s:f>
      </s:c>
      <s:c r="G913" s="78"/>
      <s:c r="H913" s="78"/>
      <s:c r="I913" s="80" t="str">
        <s:f t="shared" si="2"/>
        <s:v/>
      </s:c>
      <s:c r="J913" s="78"/>
      <s:c r="K913" s="81"/>
      <s:c r="L913" s="78"/>
      <s:c r="M913" s="78"/>
      <s:c r="N913" s="78"/>
      <s:c r="O913" s="83"/>
      <s:c r="P913" s="84"/>
      <s:c r="Q913" s="84"/>
      <s:c r="R913" s="77" t="str">
        <s:f t="shared" si="3"/>
        <s:v/>
      </s:c>
      <s:c r="S913" s="85" t="str">
        <s:f t="shared" si="4"/>
        <s:v/>
      </s:c>
      <s:c r="T913" s="85" t="str">
        <s:f t="shared" si="5"/>
        <s:v/>
      </s:c>
      <s:c r="U913" s="85" t="str">
        <s:f>IF(OR(B913="",G913=""),"",ROUND(MAX(0,MIN(100,(G913-IF(J913="",'04_Настройки'!$B$14,J913))/(100-IF(J913="",'04_Настройки'!$B$14,J913))*100)),1))</s:f>
        <s:v/>
      </s:c>
      <s:c r="V913" s="85" t="str">
        <s:f t="shared" si="6"/>
        <s:v/>
      </s:c>
      <s:c r="W913" s="88" t="str">
        <s:f t="shared" si="7"/>
        <s:v/>
      </s:c>
      <s:c r="X913" s="85" t="str">
        <s:f>IF(B913="","",IF(W913&lt;'04_Настройки'!$B$26,"",ROUND((IF(ISBLANK(T913),0,T913*'04_Настройки'!$B$16)+IF(ISBLANK(U913),0,U913*'04_Настройки'!$B$17)+IF(ISBLANK(V913),0,V913*'04_Настройки'!$B$18)+IF(ISBLANK(M913),0,M913/5*100*'04_Настройки'!$B$19)+IF(ISBLANK(N913),0,N913/5*100*'04_Настройки'!$B$20))/(IF(ISBLANK(T913),0,'04_Настройки'!$B$16)+IF(ISBLANK(U913),0,'04_Настройки'!$B$17)+IF(ISBLANK(V913),0,'04_Настройки'!$B$18)+IF(ISBLANK(M913),0,'04_Настройки'!$B$19)+IF(ISBLANK(N913),0,'04_Настройки'!$B$20)),1)))</s:f>
        <s:v/>
      </s:c>
      <s:c r="Y913" s="77" t="str">
        <s:f>IF(B913="","",IF(ISBLANK(X913),"Недостаточно данных",IF(X913&gt;='04_Настройки'!$B$24,"Высокий",IF(X913&gt;='04_Настройки'!$B$25,"Средний","Низкий"))))</s:f>
        <s:v/>
      </s:c>
      <s:c r="Z913" s="80">
        <s:f t="shared" si="8"/>
        <s:v>903</s:v>
      </s:c>
      <s:c r="AA913" s="93" t="str">
        <s:f>IF(B913="","",IF(S913&gt;1,"Проверить и объединить дубли",IF(W913&lt;'04_Настройки'!$B$26,"Дополнить исходные данные",IF(AND(M913&lt;&gt;"",M913&lt;=2),"Проверить соответствие запросу и бизнесу",IF(AND(G913&lt;&gt;"",G913&lt;=IF(J913="",'04_Настройки'!$B$14,J913)),"Удерживать позицию и обновлять контент",IF(Y913="Высокий",IF(O913="","Создать или назначить посадочную страницу","Оптимизировать страницу и усилить содержание"),IF(Y913="Средний","Включить в контент-план","Наблюдать или отложить")))))))</s:f>
        <s:v/>
      </s:c>
    </s:row>
    <s:row r="914" ht="22.5" customHeight="1">
      <s:c r="A914" s="70" t="str">
        <s:f t="shared" si="1"/>
        <s:v/>
      </s:c>
      <s:c r="B914" s="71"/>
      <s:c r="C914" s="71"/>
      <s:c r="D914" s="71"/>
      <s:c r="E914" s="95"/>
      <s:c r="F914" s="77" t="str">
        <s:f>IF(ISBLANK(E914),"",IF(E914&gt;='04_Настройки'!$B$11,"ВЧ",IF(E914&gt;='04_Настройки'!$B$12,"СЧ","НЧ")))</s:f>
      </s:c>
      <s:c r="G914" s="78"/>
      <s:c r="H914" s="78"/>
      <s:c r="I914" s="80" t="str">
        <s:f t="shared" si="2"/>
        <s:v/>
      </s:c>
      <s:c r="J914" s="78"/>
      <s:c r="K914" s="81"/>
      <s:c r="L914" s="78"/>
      <s:c r="M914" s="78"/>
      <s:c r="N914" s="78"/>
      <s:c r="O914" s="83"/>
      <s:c r="P914" s="84"/>
      <s:c r="Q914" s="84"/>
      <s:c r="R914" s="77" t="str">
        <s:f t="shared" si="3"/>
        <s:v/>
      </s:c>
      <s:c r="S914" s="85" t="str">
        <s:f t="shared" si="4"/>
        <s:v/>
      </s:c>
      <s:c r="T914" s="85" t="str">
        <s:f t="shared" si="5"/>
        <s:v/>
      </s:c>
      <s:c r="U914" s="85" t="str">
        <s:f>IF(OR(B914="",G914=""),"",ROUND(MAX(0,MIN(100,(G914-IF(J914="",'04_Настройки'!$B$14,J914))/(100-IF(J914="",'04_Настройки'!$B$14,J914))*100)),1))</s:f>
        <s:v/>
      </s:c>
      <s:c r="V914" s="85" t="str">
        <s:f t="shared" si="6"/>
        <s:v/>
      </s:c>
      <s:c r="W914" s="88" t="str">
        <s:f t="shared" si="7"/>
        <s:v/>
      </s:c>
      <s:c r="X914" s="85" t="str">
        <s:f>IF(B914="","",IF(W914&lt;'04_Настройки'!$B$26,"",ROUND((IF(ISBLANK(T914),0,T914*'04_Настройки'!$B$16)+IF(ISBLANK(U914),0,U914*'04_Настройки'!$B$17)+IF(ISBLANK(V914),0,V914*'04_Настройки'!$B$18)+IF(ISBLANK(M914),0,M914/5*100*'04_Настройки'!$B$19)+IF(ISBLANK(N914),0,N914/5*100*'04_Настройки'!$B$20))/(IF(ISBLANK(T914),0,'04_Настройки'!$B$16)+IF(ISBLANK(U914),0,'04_Настройки'!$B$17)+IF(ISBLANK(V914),0,'04_Настройки'!$B$18)+IF(ISBLANK(M914),0,'04_Настройки'!$B$19)+IF(ISBLANK(N914),0,'04_Настройки'!$B$20)),1)))</s:f>
        <s:v/>
      </s:c>
      <s:c r="Y914" s="77" t="str">
        <s:f>IF(B914="","",IF(ISBLANK(X914),"Недостаточно данных",IF(X914&gt;='04_Настройки'!$B$24,"Высокий",IF(X914&gt;='04_Настройки'!$B$25,"Средний","Низкий"))))</s:f>
        <s:v/>
      </s:c>
      <s:c r="Z914" s="80">
        <s:f t="shared" si="8"/>
        <s:v>904</s:v>
      </s:c>
      <s:c r="AA914" s="93" t="str">
        <s:f>IF(B914="","",IF(S914&gt;1,"Проверить и объединить дубли",IF(W914&lt;'04_Настройки'!$B$26,"Дополнить исходные данные",IF(AND(M914&lt;&gt;"",M914&lt;=2),"Проверить соответствие запросу и бизнесу",IF(AND(G914&lt;&gt;"",G914&lt;=IF(J914="",'04_Настройки'!$B$14,J914)),"Удерживать позицию и обновлять контент",IF(Y914="Высокий",IF(O914="","Создать или назначить посадочную страницу","Оптимизировать страницу и усилить содержание"),IF(Y914="Средний","Включить в контент-план","Наблюдать или отложить")))))))</s:f>
        <s:v/>
      </s:c>
    </s:row>
    <s:row r="915" ht="22.5" customHeight="1">
      <s:c r="A915" s="70" t="str">
        <s:f t="shared" si="1"/>
        <s:v/>
      </s:c>
      <s:c r="B915" s="71"/>
      <s:c r="C915" s="71"/>
      <s:c r="D915" s="71"/>
      <s:c r="E915" s="95"/>
      <s:c r="F915" s="77" t="str">
        <s:f>IF(ISBLANK(E915),"",IF(E915&gt;='04_Настройки'!$B$11,"ВЧ",IF(E915&gt;='04_Настройки'!$B$12,"СЧ","НЧ")))</s:f>
      </s:c>
      <s:c r="G915" s="78"/>
      <s:c r="H915" s="78"/>
      <s:c r="I915" s="80" t="str">
        <s:f t="shared" si="2"/>
        <s:v/>
      </s:c>
      <s:c r="J915" s="78"/>
      <s:c r="K915" s="81"/>
      <s:c r="L915" s="78"/>
      <s:c r="M915" s="78"/>
      <s:c r="N915" s="78"/>
      <s:c r="O915" s="83"/>
      <s:c r="P915" s="84"/>
      <s:c r="Q915" s="84"/>
      <s:c r="R915" s="77" t="str">
        <s:f t="shared" si="3"/>
        <s:v/>
      </s:c>
      <s:c r="S915" s="85" t="str">
        <s:f t="shared" si="4"/>
        <s:v/>
      </s:c>
      <s:c r="T915" s="85" t="str">
        <s:f t="shared" si="5"/>
        <s:v/>
      </s:c>
      <s:c r="U915" s="85" t="str">
        <s:f>IF(OR(B915="",G915=""),"",ROUND(MAX(0,MIN(100,(G915-IF(J915="",'04_Настройки'!$B$14,J915))/(100-IF(J915="",'04_Настройки'!$B$14,J915))*100)),1))</s:f>
        <s:v/>
      </s:c>
      <s:c r="V915" s="85" t="str">
        <s:f t="shared" si="6"/>
        <s:v/>
      </s:c>
      <s:c r="W915" s="88" t="str">
        <s:f t="shared" si="7"/>
        <s:v/>
      </s:c>
      <s:c r="X915" s="85" t="str">
        <s:f>IF(B915="","",IF(W915&lt;'04_Настройки'!$B$26,"",ROUND((IF(ISBLANK(T915),0,T915*'04_Настройки'!$B$16)+IF(ISBLANK(U915),0,U915*'04_Настройки'!$B$17)+IF(ISBLANK(V915),0,V915*'04_Настройки'!$B$18)+IF(ISBLANK(M915),0,M915/5*100*'04_Настройки'!$B$19)+IF(ISBLANK(N915),0,N915/5*100*'04_Настройки'!$B$20))/(IF(ISBLANK(T915),0,'04_Настройки'!$B$16)+IF(ISBLANK(U915),0,'04_Настройки'!$B$17)+IF(ISBLANK(V915),0,'04_Настройки'!$B$18)+IF(ISBLANK(M915),0,'04_Настройки'!$B$19)+IF(ISBLANK(N915),0,'04_Настройки'!$B$20)),1)))</s:f>
        <s:v/>
      </s:c>
      <s:c r="Y915" s="77" t="str">
        <s:f>IF(B915="","",IF(ISBLANK(X915),"Недостаточно данных",IF(X915&gt;='04_Настройки'!$B$24,"Высокий",IF(X915&gt;='04_Настройки'!$B$25,"Средний","Низкий"))))</s:f>
        <s:v/>
      </s:c>
      <s:c r="Z915" s="80">
        <s:f t="shared" si="8"/>
        <s:v>905</s:v>
      </s:c>
      <s:c r="AA915" s="93" t="str">
        <s:f>IF(B915="","",IF(S915&gt;1,"Проверить и объединить дубли",IF(W915&lt;'04_Настройки'!$B$26,"Дополнить исходные данные",IF(AND(M915&lt;&gt;"",M915&lt;=2),"Проверить соответствие запросу и бизнесу",IF(AND(G915&lt;&gt;"",G915&lt;=IF(J915="",'04_Настройки'!$B$14,J915)),"Удерживать позицию и обновлять контент",IF(Y915="Высокий",IF(O915="","Создать или назначить посадочную страницу","Оптимизировать страницу и усилить содержание"),IF(Y915="Средний","Включить в контент-план","Наблюдать или отложить")))))))</s:f>
        <s:v/>
      </s:c>
    </s:row>
    <s:row r="916" ht="22.5" customHeight="1">
      <s:c r="A916" s="70" t="str">
        <s:f t="shared" si="1"/>
        <s:v/>
      </s:c>
      <s:c r="B916" s="71"/>
      <s:c r="C916" s="71"/>
      <s:c r="D916" s="71"/>
      <s:c r="E916" s="95"/>
      <s:c r="F916" s="77" t="str">
        <s:f>IF(ISBLANK(E916),"",IF(E916&gt;='04_Настройки'!$B$11,"ВЧ",IF(E916&gt;='04_Настройки'!$B$12,"СЧ","НЧ")))</s:f>
      </s:c>
      <s:c r="G916" s="78"/>
      <s:c r="H916" s="78"/>
      <s:c r="I916" s="80" t="str">
        <s:f t="shared" si="2"/>
        <s:v/>
      </s:c>
      <s:c r="J916" s="78"/>
      <s:c r="K916" s="81"/>
      <s:c r="L916" s="78"/>
      <s:c r="M916" s="78"/>
      <s:c r="N916" s="78"/>
      <s:c r="O916" s="83"/>
      <s:c r="P916" s="84"/>
      <s:c r="Q916" s="84"/>
      <s:c r="R916" s="77" t="str">
        <s:f t="shared" si="3"/>
        <s:v/>
      </s:c>
      <s:c r="S916" s="85" t="str">
        <s:f t="shared" si="4"/>
        <s:v/>
      </s:c>
      <s:c r="T916" s="85" t="str">
        <s:f t="shared" si="5"/>
        <s:v/>
      </s:c>
      <s:c r="U916" s="85" t="str">
        <s:f>IF(OR(B916="",G916=""),"",ROUND(MAX(0,MIN(100,(G916-IF(J916="",'04_Настройки'!$B$14,J916))/(100-IF(J916="",'04_Настройки'!$B$14,J916))*100)),1))</s:f>
        <s:v/>
      </s:c>
      <s:c r="V916" s="85" t="str">
        <s:f t="shared" si="6"/>
        <s:v/>
      </s:c>
      <s:c r="W916" s="88" t="str">
        <s:f t="shared" si="7"/>
        <s:v/>
      </s:c>
      <s:c r="X916" s="85" t="str">
        <s:f>IF(B916="","",IF(W916&lt;'04_Настройки'!$B$26,"",ROUND((IF(ISBLANK(T916),0,T916*'04_Настройки'!$B$16)+IF(ISBLANK(U916),0,U916*'04_Настройки'!$B$17)+IF(ISBLANK(V916),0,V916*'04_Настройки'!$B$18)+IF(ISBLANK(M916),0,M916/5*100*'04_Настройки'!$B$19)+IF(ISBLANK(N916),0,N916/5*100*'04_Настройки'!$B$20))/(IF(ISBLANK(T916),0,'04_Настройки'!$B$16)+IF(ISBLANK(U916),0,'04_Настройки'!$B$17)+IF(ISBLANK(V916),0,'04_Настройки'!$B$18)+IF(ISBLANK(M916),0,'04_Настройки'!$B$19)+IF(ISBLANK(N916),0,'04_Настройки'!$B$20)),1)))</s:f>
        <s:v/>
      </s:c>
      <s:c r="Y916" s="77" t="str">
        <s:f>IF(B916="","",IF(ISBLANK(X916),"Недостаточно данных",IF(X916&gt;='04_Настройки'!$B$24,"Высокий",IF(X916&gt;='04_Настройки'!$B$25,"Средний","Низкий"))))</s:f>
        <s:v/>
      </s:c>
      <s:c r="Z916" s="80">
        <s:f t="shared" si="8"/>
        <s:v>906</s:v>
      </s:c>
      <s:c r="AA916" s="93" t="str">
        <s:f>IF(B916="","",IF(S916&gt;1,"Проверить и объединить дубли",IF(W916&lt;'04_Настройки'!$B$26,"Дополнить исходные данные",IF(AND(M916&lt;&gt;"",M916&lt;=2),"Проверить соответствие запросу и бизнесу",IF(AND(G916&lt;&gt;"",G916&lt;=IF(J916="",'04_Настройки'!$B$14,J916)),"Удерживать позицию и обновлять контент",IF(Y916="Высокий",IF(O916="","Создать или назначить посадочную страницу","Оптимизировать страницу и усилить содержание"),IF(Y916="Средний","Включить в контент-план","Наблюдать или отложить")))))))</s:f>
        <s:v/>
      </s:c>
    </s:row>
    <s:row r="917" ht="22.5" customHeight="1">
      <s:c r="A917" s="70" t="str">
        <s:f t="shared" si="1"/>
        <s:v/>
      </s:c>
      <s:c r="B917" s="71"/>
      <s:c r="C917" s="71"/>
      <s:c r="D917" s="71"/>
      <s:c r="E917" s="95"/>
      <s:c r="F917" s="77" t="str">
        <s:f>IF(ISBLANK(E917),"",IF(E917&gt;='04_Настройки'!$B$11,"ВЧ",IF(E917&gt;='04_Настройки'!$B$12,"СЧ","НЧ")))</s:f>
      </s:c>
      <s:c r="G917" s="78"/>
      <s:c r="H917" s="78"/>
      <s:c r="I917" s="80" t="str">
        <s:f t="shared" si="2"/>
        <s:v/>
      </s:c>
      <s:c r="J917" s="78"/>
      <s:c r="K917" s="81"/>
      <s:c r="L917" s="78"/>
      <s:c r="M917" s="78"/>
      <s:c r="N917" s="78"/>
      <s:c r="O917" s="83"/>
      <s:c r="P917" s="84"/>
      <s:c r="Q917" s="84"/>
      <s:c r="R917" s="77" t="str">
        <s:f t="shared" si="3"/>
        <s:v/>
      </s:c>
      <s:c r="S917" s="85" t="str">
        <s:f t="shared" si="4"/>
        <s:v/>
      </s:c>
      <s:c r="T917" s="85" t="str">
        <s:f t="shared" si="5"/>
        <s:v/>
      </s:c>
      <s:c r="U917" s="85" t="str">
        <s:f>IF(OR(B917="",G917=""),"",ROUND(MAX(0,MIN(100,(G917-IF(J917="",'04_Настройки'!$B$14,J917))/(100-IF(J917="",'04_Настройки'!$B$14,J917))*100)),1))</s:f>
        <s:v/>
      </s:c>
      <s:c r="V917" s="85" t="str">
        <s:f t="shared" si="6"/>
        <s:v/>
      </s:c>
      <s:c r="W917" s="88" t="str">
        <s:f t="shared" si="7"/>
        <s:v/>
      </s:c>
      <s:c r="X917" s="85" t="str">
        <s:f>IF(B917="","",IF(W917&lt;'04_Настройки'!$B$26,"",ROUND((IF(ISBLANK(T917),0,T917*'04_Настройки'!$B$16)+IF(ISBLANK(U917),0,U917*'04_Настройки'!$B$17)+IF(ISBLANK(V917),0,V917*'04_Настройки'!$B$18)+IF(ISBLANK(M917),0,M917/5*100*'04_Настройки'!$B$19)+IF(ISBLANK(N917),0,N917/5*100*'04_Настройки'!$B$20))/(IF(ISBLANK(T917),0,'04_Настройки'!$B$16)+IF(ISBLANK(U917),0,'04_Настройки'!$B$17)+IF(ISBLANK(V917),0,'04_Настройки'!$B$18)+IF(ISBLANK(M917),0,'04_Настройки'!$B$19)+IF(ISBLANK(N917),0,'04_Настройки'!$B$20)),1)))</s:f>
        <s:v/>
      </s:c>
      <s:c r="Y917" s="77" t="str">
        <s:f>IF(B917="","",IF(ISBLANK(X917),"Недостаточно данных",IF(X917&gt;='04_Настройки'!$B$24,"Высокий",IF(X917&gt;='04_Настройки'!$B$25,"Средний","Низкий"))))</s:f>
        <s:v/>
      </s:c>
      <s:c r="Z917" s="80">
        <s:f t="shared" si="8"/>
        <s:v>907</s:v>
      </s:c>
      <s:c r="AA917" s="93" t="str">
        <s:f>IF(B917="","",IF(S917&gt;1,"Проверить и объединить дубли",IF(W917&lt;'04_Настройки'!$B$26,"Дополнить исходные данные",IF(AND(M917&lt;&gt;"",M917&lt;=2),"Проверить соответствие запросу и бизнесу",IF(AND(G917&lt;&gt;"",G917&lt;=IF(J917="",'04_Настройки'!$B$14,J917)),"Удерживать позицию и обновлять контент",IF(Y917="Высокий",IF(O917="","Создать или назначить посадочную страницу","Оптимизировать страницу и усилить содержание"),IF(Y917="Средний","Включить в контент-план","Наблюдать или отложить")))))))</s:f>
        <s:v/>
      </s:c>
    </s:row>
    <s:row r="918" ht="22.5" customHeight="1">
      <s:c r="A918" s="70" t="str">
        <s:f t="shared" si="1"/>
        <s:v/>
      </s:c>
      <s:c r="B918" s="71"/>
      <s:c r="C918" s="71"/>
      <s:c r="D918" s="71"/>
      <s:c r="E918" s="95"/>
      <s:c r="F918" s="77" t="str">
        <s:f>IF(ISBLANK(E918),"",IF(E918&gt;='04_Настройки'!$B$11,"ВЧ",IF(E918&gt;='04_Настройки'!$B$12,"СЧ","НЧ")))</s:f>
      </s:c>
      <s:c r="G918" s="78"/>
      <s:c r="H918" s="78"/>
      <s:c r="I918" s="80" t="str">
        <s:f t="shared" si="2"/>
        <s:v/>
      </s:c>
      <s:c r="J918" s="78"/>
      <s:c r="K918" s="81"/>
      <s:c r="L918" s="78"/>
      <s:c r="M918" s="78"/>
      <s:c r="N918" s="78"/>
      <s:c r="O918" s="83"/>
      <s:c r="P918" s="84"/>
      <s:c r="Q918" s="84"/>
      <s:c r="R918" s="77" t="str">
        <s:f t="shared" si="3"/>
        <s:v/>
      </s:c>
      <s:c r="S918" s="85" t="str">
        <s:f t="shared" si="4"/>
        <s:v/>
      </s:c>
      <s:c r="T918" s="85" t="str">
        <s:f t="shared" si="5"/>
        <s:v/>
      </s:c>
      <s:c r="U918" s="85" t="str">
        <s:f>IF(OR(B918="",G918=""),"",ROUND(MAX(0,MIN(100,(G918-IF(J918="",'04_Настройки'!$B$14,J918))/(100-IF(J918="",'04_Настройки'!$B$14,J918))*100)),1))</s:f>
        <s:v/>
      </s:c>
      <s:c r="V918" s="85" t="str">
        <s:f t="shared" si="6"/>
        <s:v/>
      </s:c>
      <s:c r="W918" s="88" t="str">
        <s:f t="shared" si="7"/>
        <s:v/>
      </s:c>
      <s:c r="X918" s="85" t="str">
        <s:f>IF(B918="","",IF(W918&lt;'04_Настройки'!$B$26,"",ROUND((IF(ISBLANK(T918),0,T918*'04_Настройки'!$B$16)+IF(ISBLANK(U918),0,U918*'04_Настройки'!$B$17)+IF(ISBLANK(V918),0,V918*'04_Настройки'!$B$18)+IF(ISBLANK(M918),0,M918/5*100*'04_Настройки'!$B$19)+IF(ISBLANK(N918),0,N918/5*100*'04_Настройки'!$B$20))/(IF(ISBLANK(T918),0,'04_Настройки'!$B$16)+IF(ISBLANK(U918),0,'04_Настройки'!$B$17)+IF(ISBLANK(V918),0,'04_Настройки'!$B$18)+IF(ISBLANK(M918),0,'04_Настройки'!$B$19)+IF(ISBLANK(N918),0,'04_Настройки'!$B$20)),1)))</s:f>
        <s:v/>
      </s:c>
      <s:c r="Y918" s="77" t="str">
        <s:f>IF(B918="","",IF(ISBLANK(X918),"Недостаточно данных",IF(X918&gt;='04_Настройки'!$B$24,"Высокий",IF(X918&gt;='04_Настройки'!$B$25,"Средний","Низкий"))))</s:f>
        <s:v/>
      </s:c>
      <s:c r="Z918" s="80">
        <s:f t="shared" si="8"/>
        <s:v>908</s:v>
      </s:c>
      <s:c r="AA918" s="93" t="str">
        <s:f>IF(B918="","",IF(S918&gt;1,"Проверить и объединить дубли",IF(W918&lt;'04_Настройки'!$B$26,"Дополнить исходные данные",IF(AND(M918&lt;&gt;"",M918&lt;=2),"Проверить соответствие запросу и бизнесу",IF(AND(G918&lt;&gt;"",G918&lt;=IF(J918="",'04_Настройки'!$B$14,J918)),"Удерживать позицию и обновлять контент",IF(Y918="Высокий",IF(O918="","Создать или назначить посадочную страницу","Оптимизировать страницу и усилить содержание"),IF(Y918="Средний","Включить в контент-план","Наблюдать или отложить")))))))</s:f>
        <s:v/>
      </s:c>
    </s:row>
    <s:row r="919" ht="22.5" customHeight="1">
      <s:c r="A919" s="70" t="str">
        <s:f t="shared" si="1"/>
        <s:v/>
      </s:c>
      <s:c r="B919" s="71"/>
      <s:c r="C919" s="71"/>
      <s:c r="D919" s="71"/>
      <s:c r="E919" s="95"/>
      <s:c r="F919" s="77" t="str">
        <s:f>IF(ISBLANK(E919),"",IF(E919&gt;='04_Настройки'!$B$11,"ВЧ",IF(E919&gt;='04_Настройки'!$B$12,"СЧ","НЧ")))</s:f>
      </s:c>
      <s:c r="G919" s="78"/>
      <s:c r="H919" s="78"/>
      <s:c r="I919" s="80" t="str">
        <s:f t="shared" si="2"/>
        <s:v/>
      </s:c>
      <s:c r="J919" s="78"/>
      <s:c r="K919" s="81"/>
      <s:c r="L919" s="78"/>
      <s:c r="M919" s="78"/>
      <s:c r="N919" s="78"/>
      <s:c r="O919" s="83"/>
      <s:c r="P919" s="84"/>
      <s:c r="Q919" s="84"/>
      <s:c r="R919" s="77" t="str">
        <s:f t="shared" si="3"/>
        <s:v/>
      </s:c>
      <s:c r="S919" s="85" t="str">
        <s:f t="shared" si="4"/>
        <s:v/>
      </s:c>
      <s:c r="T919" s="85" t="str">
        <s:f t="shared" si="5"/>
        <s:v/>
      </s:c>
      <s:c r="U919" s="85" t="str">
        <s:f>IF(OR(B919="",G919=""),"",ROUND(MAX(0,MIN(100,(G919-IF(J919="",'04_Настройки'!$B$14,J919))/(100-IF(J919="",'04_Настройки'!$B$14,J919))*100)),1))</s:f>
        <s:v/>
      </s:c>
      <s:c r="V919" s="85" t="str">
        <s:f t="shared" si="6"/>
        <s:v/>
      </s:c>
      <s:c r="W919" s="88" t="str">
        <s:f t="shared" si="7"/>
        <s:v/>
      </s:c>
      <s:c r="X919" s="85" t="str">
        <s:f>IF(B919="","",IF(W919&lt;'04_Настройки'!$B$26,"",ROUND((IF(ISBLANK(T919),0,T919*'04_Настройки'!$B$16)+IF(ISBLANK(U919),0,U919*'04_Настройки'!$B$17)+IF(ISBLANK(V919),0,V919*'04_Настройки'!$B$18)+IF(ISBLANK(M919),0,M919/5*100*'04_Настройки'!$B$19)+IF(ISBLANK(N919),0,N919/5*100*'04_Настройки'!$B$20))/(IF(ISBLANK(T919),0,'04_Настройки'!$B$16)+IF(ISBLANK(U919),0,'04_Настройки'!$B$17)+IF(ISBLANK(V919),0,'04_Настройки'!$B$18)+IF(ISBLANK(M919),0,'04_Настройки'!$B$19)+IF(ISBLANK(N919),0,'04_Настройки'!$B$20)),1)))</s:f>
        <s:v/>
      </s:c>
      <s:c r="Y919" s="77" t="str">
        <s:f>IF(B919="","",IF(ISBLANK(X919),"Недостаточно данных",IF(X919&gt;='04_Настройки'!$B$24,"Высокий",IF(X919&gt;='04_Настройки'!$B$25,"Средний","Низкий"))))</s:f>
        <s:v/>
      </s:c>
      <s:c r="Z919" s="80">
        <s:f t="shared" si="8"/>
        <s:v>909</s:v>
      </s:c>
      <s:c r="AA919" s="93" t="str">
        <s:f>IF(B919="","",IF(S919&gt;1,"Проверить и объединить дубли",IF(W919&lt;'04_Настройки'!$B$26,"Дополнить исходные данные",IF(AND(M919&lt;&gt;"",M919&lt;=2),"Проверить соответствие запросу и бизнесу",IF(AND(G919&lt;&gt;"",G919&lt;=IF(J919="",'04_Настройки'!$B$14,J919)),"Удерживать позицию и обновлять контент",IF(Y919="Высокий",IF(O919="","Создать или назначить посадочную страницу","Оптимизировать страницу и усилить содержание"),IF(Y919="Средний","Включить в контент-план","Наблюдать или отложить")))))))</s:f>
        <s:v/>
      </s:c>
    </s:row>
    <s:row r="920" ht="22.5" customHeight="1">
      <s:c r="A920" s="70" t="str">
        <s:f t="shared" si="1"/>
        <s:v/>
      </s:c>
      <s:c r="B920" s="71"/>
      <s:c r="C920" s="71"/>
      <s:c r="D920" s="71"/>
      <s:c r="E920" s="95"/>
      <s:c r="F920" s="77" t="str">
        <s:f>IF(ISBLANK(E920),"",IF(E920&gt;='04_Настройки'!$B$11,"ВЧ",IF(E920&gt;='04_Настройки'!$B$12,"СЧ","НЧ")))</s:f>
      </s:c>
      <s:c r="G920" s="78"/>
      <s:c r="H920" s="78"/>
      <s:c r="I920" s="80" t="str">
        <s:f t="shared" si="2"/>
        <s:v/>
      </s:c>
      <s:c r="J920" s="78"/>
      <s:c r="K920" s="81"/>
      <s:c r="L920" s="78"/>
      <s:c r="M920" s="78"/>
      <s:c r="N920" s="78"/>
      <s:c r="O920" s="83"/>
      <s:c r="P920" s="84"/>
      <s:c r="Q920" s="84"/>
      <s:c r="R920" s="77" t="str">
        <s:f t="shared" si="3"/>
        <s:v/>
      </s:c>
      <s:c r="S920" s="85" t="str">
        <s:f t="shared" si="4"/>
        <s:v/>
      </s:c>
      <s:c r="T920" s="85" t="str">
        <s:f t="shared" si="5"/>
        <s:v/>
      </s:c>
      <s:c r="U920" s="85" t="str">
        <s:f>IF(OR(B920="",G920=""),"",ROUND(MAX(0,MIN(100,(G920-IF(J920="",'04_Настройки'!$B$14,J920))/(100-IF(J920="",'04_Настройки'!$B$14,J920))*100)),1))</s:f>
        <s:v/>
      </s:c>
      <s:c r="V920" s="85" t="str">
        <s:f t="shared" si="6"/>
        <s:v/>
      </s:c>
      <s:c r="W920" s="88" t="str">
        <s:f t="shared" si="7"/>
        <s:v/>
      </s:c>
      <s:c r="X920" s="85" t="str">
        <s:f>IF(B920="","",IF(W920&lt;'04_Настройки'!$B$26,"",ROUND((IF(ISBLANK(T920),0,T920*'04_Настройки'!$B$16)+IF(ISBLANK(U920),0,U920*'04_Настройки'!$B$17)+IF(ISBLANK(V920),0,V920*'04_Настройки'!$B$18)+IF(ISBLANK(M920),0,M920/5*100*'04_Настройки'!$B$19)+IF(ISBLANK(N920),0,N920/5*100*'04_Настройки'!$B$20))/(IF(ISBLANK(T920),0,'04_Настройки'!$B$16)+IF(ISBLANK(U920),0,'04_Настройки'!$B$17)+IF(ISBLANK(V920),0,'04_Настройки'!$B$18)+IF(ISBLANK(M920),0,'04_Настройки'!$B$19)+IF(ISBLANK(N920),0,'04_Настройки'!$B$20)),1)))</s:f>
        <s:v/>
      </s:c>
      <s:c r="Y920" s="77" t="str">
        <s:f>IF(B920="","",IF(ISBLANK(X920),"Недостаточно данных",IF(X920&gt;='04_Настройки'!$B$24,"Высокий",IF(X920&gt;='04_Настройки'!$B$25,"Средний","Низкий"))))</s:f>
        <s:v/>
      </s:c>
      <s:c r="Z920" s="80">
        <s:f t="shared" si="8"/>
        <s:v>910</s:v>
      </s:c>
      <s:c r="AA920" s="93" t="str">
        <s:f>IF(B920="","",IF(S920&gt;1,"Проверить и объединить дубли",IF(W920&lt;'04_Настройки'!$B$26,"Дополнить исходные данные",IF(AND(M920&lt;&gt;"",M920&lt;=2),"Проверить соответствие запросу и бизнесу",IF(AND(G920&lt;&gt;"",G920&lt;=IF(J920="",'04_Настройки'!$B$14,J920)),"Удерживать позицию и обновлять контент",IF(Y920="Высокий",IF(O920="","Создать или назначить посадочную страницу","Оптимизировать страницу и усилить содержание"),IF(Y920="Средний","Включить в контент-план","Наблюдать или отложить")))))))</s:f>
        <s:v/>
      </s:c>
    </s:row>
    <s:row r="921" ht="22.5" customHeight="1">
      <s:c r="A921" s="70" t="str">
        <s:f t="shared" si="1"/>
        <s:v/>
      </s:c>
      <s:c r="B921" s="71"/>
      <s:c r="C921" s="71"/>
      <s:c r="D921" s="71"/>
      <s:c r="E921" s="95"/>
      <s:c r="F921" s="77" t="str">
        <s:f>IF(ISBLANK(E921),"",IF(E921&gt;='04_Настройки'!$B$11,"ВЧ",IF(E921&gt;='04_Настройки'!$B$12,"СЧ","НЧ")))</s:f>
      </s:c>
      <s:c r="G921" s="78"/>
      <s:c r="H921" s="78"/>
      <s:c r="I921" s="80" t="str">
        <s:f t="shared" si="2"/>
        <s:v/>
      </s:c>
      <s:c r="J921" s="78"/>
      <s:c r="K921" s="81"/>
      <s:c r="L921" s="78"/>
      <s:c r="M921" s="78"/>
      <s:c r="N921" s="78"/>
      <s:c r="O921" s="83"/>
      <s:c r="P921" s="84"/>
      <s:c r="Q921" s="84"/>
      <s:c r="R921" s="77" t="str">
        <s:f t="shared" si="3"/>
        <s:v/>
      </s:c>
      <s:c r="S921" s="85" t="str">
        <s:f t="shared" si="4"/>
        <s:v/>
      </s:c>
      <s:c r="T921" s="85" t="str">
        <s:f t="shared" si="5"/>
        <s:v/>
      </s:c>
      <s:c r="U921" s="85" t="str">
        <s:f>IF(OR(B921="",G921=""),"",ROUND(MAX(0,MIN(100,(G921-IF(J921="",'04_Настройки'!$B$14,J921))/(100-IF(J921="",'04_Настройки'!$B$14,J921))*100)),1))</s:f>
        <s:v/>
      </s:c>
      <s:c r="V921" s="85" t="str">
        <s:f t="shared" si="6"/>
        <s:v/>
      </s:c>
      <s:c r="W921" s="88" t="str">
        <s:f t="shared" si="7"/>
        <s:v/>
      </s:c>
      <s:c r="X921" s="85" t="str">
        <s:f>IF(B921="","",IF(W921&lt;'04_Настройки'!$B$26,"",ROUND((IF(ISBLANK(T921),0,T921*'04_Настройки'!$B$16)+IF(ISBLANK(U921),0,U921*'04_Настройки'!$B$17)+IF(ISBLANK(V921),0,V921*'04_Настройки'!$B$18)+IF(ISBLANK(M921),0,M921/5*100*'04_Настройки'!$B$19)+IF(ISBLANK(N921),0,N921/5*100*'04_Настройки'!$B$20))/(IF(ISBLANK(T921),0,'04_Настройки'!$B$16)+IF(ISBLANK(U921),0,'04_Настройки'!$B$17)+IF(ISBLANK(V921),0,'04_Настройки'!$B$18)+IF(ISBLANK(M921),0,'04_Настройки'!$B$19)+IF(ISBLANK(N921),0,'04_Настройки'!$B$20)),1)))</s:f>
        <s:v/>
      </s:c>
      <s:c r="Y921" s="77" t="str">
        <s:f>IF(B921="","",IF(ISBLANK(X921),"Недостаточно данных",IF(X921&gt;='04_Настройки'!$B$24,"Высокий",IF(X921&gt;='04_Настройки'!$B$25,"Средний","Низкий"))))</s:f>
        <s:v/>
      </s:c>
      <s:c r="Z921" s="80">
        <s:f t="shared" si="8"/>
        <s:v>911</s:v>
      </s:c>
      <s:c r="AA921" s="93" t="str">
        <s:f>IF(B921="","",IF(S921&gt;1,"Проверить и объединить дубли",IF(W921&lt;'04_Настройки'!$B$26,"Дополнить исходные данные",IF(AND(M921&lt;&gt;"",M921&lt;=2),"Проверить соответствие запросу и бизнесу",IF(AND(G921&lt;&gt;"",G921&lt;=IF(J921="",'04_Настройки'!$B$14,J921)),"Удерживать позицию и обновлять контент",IF(Y921="Высокий",IF(O921="","Создать или назначить посадочную страницу","Оптимизировать страницу и усилить содержание"),IF(Y921="Средний","Включить в контент-план","Наблюдать или отложить")))))))</s:f>
        <s:v/>
      </s:c>
    </s:row>
    <s:row r="922" ht="22.5" customHeight="1">
      <s:c r="A922" s="70" t="str">
        <s:f t="shared" si="1"/>
        <s:v/>
      </s:c>
      <s:c r="B922" s="71"/>
      <s:c r="C922" s="71"/>
      <s:c r="D922" s="71"/>
      <s:c r="E922" s="95"/>
      <s:c r="F922" s="77" t="str">
        <s:f>IF(ISBLANK(E922),"",IF(E922&gt;='04_Настройки'!$B$11,"ВЧ",IF(E922&gt;='04_Настройки'!$B$12,"СЧ","НЧ")))</s:f>
      </s:c>
      <s:c r="G922" s="78"/>
      <s:c r="H922" s="78"/>
      <s:c r="I922" s="80" t="str">
        <s:f t="shared" si="2"/>
        <s:v/>
      </s:c>
      <s:c r="J922" s="78"/>
      <s:c r="K922" s="81"/>
      <s:c r="L922" s="78"/>
      <s:c r="M922" s="78"/>
      <s:c r="N922" s="78"/>
      <s:c r="O922" s="83"/>
      <s:c r="P922" s="84"/>
      <s:c r="Q922" s="84"/>
      <s:c r="R922" s="77" t="str">
        <s:f t="shared" si="3"/>
        <s:v/>
      </s:c>
      <s:c r="S922" s="85" t="str">
        <s:f t="shared" si="4"/>
        <s:v/>
      </s:c>
      <s:c r="T922" s="85" t="str">
        <s:f t="shared" si="5"/>
        <s:v/>
      </s:c>
      <s:c r="U922" s="85" t="str">
        <s:f>IF(OR(B922="",G922=""),"",ROUND(MAX(0,MIN(100,(G922-IF(J922="",'04_Настройки'!$B$14,J922))/(100-IF(J922="",'04_Настройки'!$B$14,J922))*100)),1))</s:f>
        <s:v/>
      </s:c>
      <s:c r="V922" s="85" t="str">
        <s:f t="shared" si="6"/>
        <s:v/>
      </s:c>
      <s:c r="W922" s="88" t="str">
        <s:f t="shared" si="7"/>
        <s:v/>
      </s:c>
      <s:c r="X922" s="85" t="str">
        <s:f>IF(B922="","",IF(W922&lt;'04_Настройки'!$B$26,"",ROUND((IF(ISBLANK(T922),0,T922*'04_Настройки'!$B$16)+IF(ISBLANK(U922),0,U922*'04_Настройки'!$B$17)+IF(ISBLANK(V922),0,V922*'04_Настройки'!$B$18)+IF(ISBLANK(M922),0,M922/5*100*'04_Настройки'!$B$19)+IF(ISBLANK(N922),0,N922/5*100*'04_Настройки'!$B$20))/(IF(ISBLANK(T922),0,'04_Настройки'!$B$16)+IF(ISBLANK(U922),0,'04_Настройки'!$B$17)+IF(ISBLANK(V922),0,'04_Настройки'!$B$18)+IF(ISBLANK(M922),0,'04_Настройки'!$B$19)+IF(ISBLANK(N922),0,'04_Настройки'!$B$20)),1)))</s:f>
        <s:v/>
      </s:c>
      <s:c r="Y922" s="77" t="str">
        <s:f>IF(B922="","",IF(ISBLANK(X922),"Недостаточно данных",IF(X922&gt;='04_Настройки'!$B$24,"Высокий",IF(X922&gt;='04_Настройки'!$B$25,"Средний","Низкий"))))</s:f>
        <s:v/>
      </s:c>
      <s:c r="Z922" s="80">
        <s:f t="shared" si="8"/>
        <s:v>912</s:v>
      </s:c>
      <s:c r="AA922" s="93" t="str">
        <s:f>IF(B922="","",IF(S922&gt;1,"Проверить и объединить дубли",IF(W922&lt;'04_Настройки'!$B$26,"Дополнить исходные данные",IF(AND(M922&lt;&gt;"",M922&lt;=2),"Проверить соответствие запросу и бизнесу",IF(AND(G922&lt;&gt;"",G922&lt;=IF(J922="",'04_Настройки'!$B$14,J922)),"Удерживать позицию и обновлять контент",IF(Y922="Высокий",IF(O922="","Создать или назначить посадочную страницу","Оптимизировать страницу и усилить содержание"),IF(Y922="Средний","Включить в контент-план","Наблюдать или отложить")))))))</s:f>
        <s:v/>
      </s:c>
    </s:row>
    <s:row r="923" ht="22.5" customHeight="1">
      <s:c r="A923" s="70" t="str">
        <s:f t="shared" si="1"/>
        <s:v/>
      </s:c>
      <s:c r="B923" s="71"/>
      <s:c r="C923" s="71"/>
      <s:c r="D923" s="71"/>
      <s:c r="E923" s="95"/>
      <s:c r="F923" s="77" t="str">
        <s:f>IF(ISBLANK(E923),"",IF(E923&gt;='04_Настройки'!$B$11,"ВЧ",IF(E923&gt;='04_Настройки'!$B$12,"СЧ","НЧ")))</s:f>
      </s:c>
      <s:c r="G923" s="78"/>
      <s:c r="H923" s="78"/>
      <s:c r="I923" s="80" t="str">
        <s:f t="shared" si="2"/>
        <s:v/>
      </s:c>
      <s:c r="J923" s="78"/>
      <s:c r="K923" s="81"/>
      <s:c r="L923" s="78"/>
      <s:c r="M923" s="78"/>
      <s:c r="N923" s="78"/>
      <s:c r="O923" s="83"/>
      <s:c r="P923" s="84"/>
      <s:c r="Q923" s="84"/>
      <s:c r="R923" s="77" t="str">
        <s:f t="shared" si="3"/>
        <s:v/>
      </s:c>
      <s:c r="S923" s="85" t="str">
        <s:f t="shared" si="4"/>
        <s:v/>
      </s:c>
      <s:c r="T923" s="85" t="str">
        <s:f t="shared" si="5"/>
        <s:v/>
      </s:c>
      <s:c r="U923" s="85" t="str">
        <s:f>IF(OR(B923="",G923=""),"",ROUND(MAX(0,MIN(100,(G923-IF(J923="",'04_Настройки'!$B$14,J923))/(100-IF(J923="",'04_Настройки'!$B$14,J923))*100)),1))</s:f>
        <s:v/>
      </s:c>
      <s:c r="V923" s="85" t="str">
        <s:f t="shared" si="6"/>
        <s:v/>
      </s:c>
      <s:c r="W923" s="88" t="str">
        <s:f t="shared" si="7"/>
        <s:v/>
      </s:c>
      <s:c r="X923" s="85" t="str">
        <s:f>IF(B923="","",IF(W923&lt;'04_Настройки'!$B$26,"",ROUND((IF(ISBLANK(T923),0,T923*'04_Настройки'!$B$16)+IF(ISBLANK(U923),0,U923*'04_Настройки'!$B$17)+IF(ISBLANK(V923),0,V923*'04_Настройки'!$B$18)+IF(ISBLANK(M923),0,M923/5*100*'04_Настройки'!$B$19)+IF(ISBLANK(N923),0,N923/5*100*'04_Настройки'!$B$20))/(IF(ISBLANK(T923),0,'04_Настройки'!$B$16)+IF(ISBLANK(U923),0,'04_Настройки'!$B$17)+IF(ISBLANK(V923),0,'04_Настройки'!$B$18)+IF(ISBLANK(M923),0,'04_Настройки'!$B$19)+IF(ISBLANK(N923),0,'04_Настройки'!$B$20)),1)))</s:f>
        <s:v/>
      </s:c>
      <s:c r="Y923" s="77" t="str">
        <s:f>IF(B923="","",IF(ISBLANK(X923),"Недостаточно данных",IF(X923&gt;='04_Настройки'!$B$24,"Высокий",IF(X923&gt;='04_Настройки'!$B$25,"Средний","Низкий"))))</s:f>
        <s:v/>
      </s:c>
      <s:c r="Z923" s="80">
        <s:f t="shared" si="8"/>
        <s:v>913</s:v>
      </s:c>
      <s:c r="AA923" s="93" t="str">
        <s:f>IF(B923="","",IF(S923&gt;1,"Проверить и объединить дубли",IF(W923&lt;'04_Настройки'!$B$26,"Дополнить исходные данные",IF(AND(M923&lt;&gt;"",M923&lt;=2),"Проверить соответствие запросу и бизнесу",IF(AND(G923&lt;&gt;"",G923&lt;=IF(J923="",'04_Настройки'!$B$14,J923)),"Удерживать позицию и обновлять контент",IF(Y923="Высокий",IF(O923="","Создать или назначить посадочную страницу","Оптимизировать страницу и усилить содержание"),IF(Y923="Средний","Включить в контент-план","Наблюдать или отложить")))))))</s:f>
        <s:v/>
      </s:c>
    </s:row>
    <s:row r="924" ht="22.5" customHeight="1">
      <s:c r="A924" s="70" t="str">
        <s:f t="shared" si="1"/>
        <s:v/>
      </s:c>
      <s:c r="B924" s="71"/>
      <s:c r="C924" s="71"/>
      <s:c r="D924" s="71"/>
      <s:c r="E924" s="95"/>
      <s:c r="F924" s="77" t="str">
        <s:f>IF(ISBLANK(E924),"",IF(E924&gt;='04_Настройки'!$B$11,"ВЧ",IF(E924&gt;='04_Настройки'!$B$12,"СЧ","НЧ")))</s:f>
      </s:c>
      <s:c r="G924" s="78"/>
      <s:c r="H924" s="78"/>
      <s:c r="I924" s="80" t="str">
        <s:f t="shared" si="2"/>
        <s:v/>
      </s:c>
      <s:c r="J924" s="78"/>
      <s:c r="K924" s="81"/>
      <s:c r="L924" s="78"/>
      <s:c r="M924" s="78"/>
      <s:c r="N924" s="78"/>
      <s:c r="O924" s="83"/>
      <s:c r="P924" s="84"/>
      <s:c r="Q924" s="84"/>
      <s:c r="R924" s="77" t="str">
        <s:f t="shared" si="3"/>
        <s:v/>
      </s:c>
      <s:c r="S924" s="85" t="str">
        <s:f t="shared" si="4"/>
        <s:v/>
      </s:c>
      <s:c r="T924" s="85" t="str">
        <s:f t="shared" si="5"/>
        <s:v/>
      </s:c>
      <s:c r="U924" s="85" t="str">
        <s:f>IF(OR(B924="",G924=""),"",ROUND(MAX(0,MIN(100,(G924-IF(J924="",'04_Настройки'!$B$14,J924))/(100-IF(J924="",'04_Настройки'!$B$14,J924))*100)),1))</s:f>
        <s:v/>
      </s:c>
      <s:c r="V924" s="85" t="str">
        <s:f t="shared" si="6"/>
        <s:v/>
      </s:c>
      <s:c r="W924" s="88" t="str">
        <s:f t="shared" si="7"/>
        <s:v/>
      </s:c>
      <s:c r="X924" s="85" t="str">
        <s:f>IF(B924="","",IF(W924&lt;'04_Настройки'!$B$26,"",ROUND((IF(ISBLANK(T924),0,T924*'04_Настройки'!$B$16)+IF(ISBLANK(U924),0,U924*'04_Настройки'!$B$17)+IF(ISBLANK(V924),0,V924*'04_Настройки'!$B$18)+IF(ISBLANK(M924),0,M924/5*100*'04_Настройки'!$B$19)+IF(ISBLANK(N924),0,N924/5*100*'04_Настройки'!$B$20))/(IF(ISBLANK(T924),0,'04_Настройки'!$B$16)+IF(ISBLANK(U924),0,'04_Настройки'!$B$17)+IF(ISBLANK(V924),0,'04_Настройки'!$B$18)+IF(ISBLANK(M924),0,'04_Настройки'!$B$19)+IF(ISBLANK(N924),0,'04_Настройки'!$B$20)),1)))</s:f>
        <s:v/>
      </s:c>
      <s:c r="Y924" s="77" t="str">
        <s:f>IF(B924="","",IF(ISBLANK(X924),"Недостаточно данных",IF(X924&gt;='04_Настройки'!$B$24,"Высокий",IF(X924&gt;='04_Настройки'!$B$25,"Средний","Низкий"))))</s:f>
        <s:v/>
      </s:c>
      <s:c r="Z924" s="80">
        <s:f t="shared" si="8"/>
        <s:v>914</s:v>
      </s:c>
      <s:c r="AA924" s="93" t="str">
        <s:f>IF(B924="","",IF(S924&gt;1,"Проверить и объединить дубли",IF(W924&lt;'04_Настройки'!$B$26,"Дополнить исходные данные",IF(AND(M924&lt;&gt;"",M924&lt;=2),"Проверить соответствие запросу и бизнесу",IF(AND(G924&lt;&gt;"",G924&lt;=IF(J924="",'04_Настройки'!$B$14,J924)),"Удерживать позицию и обновлять контент",IF(Y924="Высокий",IF(O924="","Создать или назначить посадочную страницу","Оптимизировать страницу и усилить содержание"),IF(Y924="Средний","Включить в контент-план","Наблюдать или отложить")))))))</s:f>
        <s:v/>
      </s:c>
    </s:row>
    <s:row r="925" ht="22.5" customHeight="1">
      <s:c r="A925" s="70" t="str">
        <s:f t="shared" si="1"/>
        <s:v/>
      </s:c>
      <s:c r="B925" s="71"/>
      <s:c r="C925" s="71"/>
      <s:c r="D925" s="71"/>
      <s:c r="E925" s="95"/>
      <s:c r="F925" s="77" t="str">
        <s:f>IF(ISBLANK(E925),"",IF(E925&gt;='04_Настройки'!$B$11,"ВЧ",IF(E925&gt;='04_Настройки'!$B$12,"СЧ","НЧ")))</s:f>
      </s:c>
      <s:c r="G925" s="78"/>
      <s:c r="H925" s="78"/>
      <s:c r="I925" s="80" t="str">
        <s:f t="shared" si="2"/>
        <s:v/>
      </s:c>
      <s:c r="J925" s="78"/>
      <s:c r="K925" s="81"/>
      <s:c r="L925" s="78"/>
      <s:c r="M925" s="78"/>
      <s:c r="N925" s="78"/>
      <s:c r="O925" s="83"/>
      <s:c r="P925" s="84"/>
      <s:c r="Q925" s="84"/>
      <s:c r="R925" s="77" t="str">
        <s:f t="shared" si="3"/>
        <s:v/>
      </s:c>
      <s:c r="S925" s="85" t="str">
        <s:f t="shared" si="4"/>
        <s:v/>
      </s:c>
      <s:c r="T925" s="85" t="str">
        <s:f t="shared" si="5"/>
        <s:v/>
      </s:c>
      <s:c r="U925" s="85" t="str">
        <s:f>IF(OR(B925="",G925=""),"",ROUND(MAX(0,MIN(100,(G925-IF(J925="",'04_Настройки'!$B$14,J925))/(100-IF(J925="",'04_Настройки'!$B$14,J925))*100)),1))</s:f>
        <s:v/>
      </s:c>
      <s:c r="V925" s="85" t="str">
        <s:f t="shared" si="6"/>
        <s:v/>
      </s:c>
      <s:c r="W925" s="88" t="str">
        <s:f t="shared" si="7"/>
        <s:v/>
      </s:c>
      <s:c r="X925" s="85" t="str">
        <s:f>IF(B925="","",IF(W925&lt;'04_Настройки'!$B$26,"",ROUND((IF(ISBLANK(T925),0,T925*'04_Настройки'!$B$16)+IF(ISBLANK(U925),0,U925*'04_Настройки'!$B$17)+IF(ISBLANK(V925),0,V925*'04_Настройки'!$B$18)+IF(ISBLANK(M925),0,M925/5*100*'04_Настройки'!$B$19)+IF(ISBLANK(N925),0,N925/5*100*'04_Настройки'!$B$20))/(IF(ISBLANK(T925),0,'04_Настройки'!$B$16)+IF(ISBLANK(U925),0,'04_Настройки'!$B$17)+IF(ISBLANK(V925),0,'04_Настройки'!$B$18)+IF(ISBLANK(M925),0,'04_Настройки'!$B$19)+IF(ISBLANK(N925),0,'04_Настройки'!$B$20)),1)))</s:f>
        <s:v/>
      </s:c>
      <s:c r="Y925" s="77" t="str">
        <s:f>IF(B925="","",IF(ISBLANK(X925),"Недостаточно данных",IF(X925&gt;='04_Настройки'!$B$24,"Высокий",IF(X925&gt;='04_Настройки'!$B$25,"Средний","Низкий"))))</s:f>
        <s:v/>
      </s:c>
      <s:c r="Z925" s="80">
        <s:f t="shared" si="8"/>
        <s:v>915</s:v>
      </s:c>
      <s:c r="AA925" s="93" t="str">
        <s:f>IF(B925="","",IF(S925&gt;1,"Проверить и объединить дубли",IF(W925&lt;'04_Настройки'!$B$26,"Дополнить исходные данные",IF(AND(M925&lt;&gt;"",M925&lt;=2),"Проверить соответствие запросу и бизнесу",IF(AND(G925&lt;&gt;"",G925&lt;=IF(J925="",'04_Настройки'!$B$14,J925)),"Удерживать позицию и обновлять контент",IF(Y925="Высокий",IF(O925="","Создать или назначить посадочную страницу","Оптимизировать страницу и усилить содержание"),IF(Y925="Средний","Включить в контент-план","Наблюдать или отложить")))))))</s:f>
        <s:v/>
      </s:c>
    </s:row>
    <s:row r="926" ht="22.5" customHeight="1">
      <s:c r="A926" s="70" t="str">
        <s:f t="shared" si="1"/>
        <s:v/>
      </s:c>
      <s:c r="B926" s="71"/>
      <s:c r="C926" s="71"/>
      <s:c r="D926" s="71"/>
      <s:c r="E926" s="95"/>
      <s:c r="F926" s="77" t="str">
        <s:f>IF(ISBLANK(E926),"",IF(E926&gt;='04_Настройки'!$B$11,"ВЧ",IF(E926&gt;='04_Настройки'!$B$12,"СЧ","НЧ")))</s:f>
      </s:c>
      <s:c r="G926" s="78"/>
      <s:c r="H926" s="78"/>
      <s:c r="I926" s="80" t="str">
        <s:f t="shared" si="2"/>
        <s:v/>
      </s:c>
      <s:c r="J926" s="78"/>
      <s:c r="K926" s="81"/>
      <s:c r="L926" s="78"/>
      <s:c r="M926" s="78"/>
      <s:c r="N926" s="78"/>
      <s:c r="O926" s="83"/>
      <s:c r="P926" s="84"/>
      <s:c r="Q926" s="84"/>
      <s:c r="R926" s="77" t="str">
        <s:f t="shared" si="3"/>
        <s:v/>
      </s:c>
      <s:c r="S926" s="85" t="str">
        <s:f t="shared" si="4"/>
        <s:v/>
      </s:c>
      <s:c r="T926" s="85" t="str">
        <s:f t="shared" si="5"/>
        <s:v/>
      </s:c>
      <s:c r="U926" s="85" t="str">
        <s:f>IF(OR(B926="",G926=""),"",ROUND(MAX(0,MIN(100,(G926-IF(J926="",'04_Настройки'!$B$14,J926))/(100-IF(J926="",'04_Настройки'!$B$14,J926))*100)),1))</s:f>
        <s:v/>
      </s:c>
      <s:c r="V926" s="85" t="str">
        <s:f t="shared" si="6"/>
        <s:v/>
      </s:c>
      <s:c r="W926" s="88" t="str">
        <s:f t="shared" si="7"/>
        <s:v/>
      </s:c>
      <s:c r="X926" s="85" t="str">
        <s:f>IF(B926="","",IF(W926&lt;'04_Настройки'!$B$26,"",ROUND((IF(ISBLANK(T926),0,T926*'04_Настройки'!$B$16)+IF(ISBLANK(U926),0,U926*'04_Настройки'!$B$17)+IF(ISBLANK(V926),0,V926*'04_Настройки'!$B$18)+IF(ISBLANK(M926),0,M926/5*100*'04_Настройки'!$B$19)+IF(ISBLANK(N926),0,N926/5*100*'04_Настройки'!$B$20))/(IF(ISBLANK(T926),0,'04_Настройки'!$B$16)+IF(ISBLANK(U926),0,'04_Настройки'!$B$17)+IF(ISBLANK(V926),0,'04_Настройки'!$B$18)+IF(ISBLANK(M926),0,'04_Настройки'!$B$19)+IF(ISBLANK(N926),0,'04_Настройки'!$B$20)),1)))</s:f>
        <s:v/>
      </s:c>
      <s:c r="Y926" s="77" t="str">
        <s:f>IF(B926="","",IF(ISBLANK(X926),"Недостаточно данных",IF(X926&gt;='04_Настройки'!$B$24,"Высокий",IF(X926&gt;='04_Настройки'!$B$25,"Средний","Низкий"))))</s:f>
        <s:v/>
      </s:c>
      <s:c r="Z926" s="80">
        <s:f t="shared" si="8"/>
        <s:v>916</s:v>
      </s:c>
      <s:c r="AA926" s="93" t="str">
        <s:f>IF(B926="","",IF(S926&gt;1,"Проверить и объединить дубли",IF(W926&lt;'04_Настройки'!$B$26,"Дополнить исходные данные",IF(AND(M926&lt;&gt;"",M926&lt;=2),"Проверить соответствие запросу и бизнесу",IF(AND(G926&lt;&gt;"",G926&lt;=IF(J926="",'04_Настройки'!$B$14,J926)),"Удерживать позицию и обновлять контент",IF(Y926="Высокий",IF(O926="","Создать или назначить посадочную страницу","Оптимизировать страницу и усилить содержание"),IF(Y926="Средний","Включить в контент-план","Наблюдать или отложить")))))))</s:f>
        <s:v/>
      </s:c>
    </s:row>
    <s:row r="927" ht="22.5" customHeight="1">
      <s:c r="A927" s="70" t="str">
        <s:f t="shared" si="1"/>
        <s:v/>
      </s:c>
      <s:c r="B927" s="71"/>
      <s:c r="C927" s="71"/>
      <s:c r="D927" s="71"/>
      <s:c r="E927" s="95"/>
      <s:c r="F927" s="77" t="str">
        <s:f>IF(ISBLANK(E927),"",IF(E927&gt;='04_Настройки'!$B$11,"ВЧ",IF(E927&gt;='04_Настройки'!$B$12,"СЧ","НЧ")))</s:f>
      </s:c>
      <s:c r="G927" s="78"/>
      <s:c r="H927" s="78"/>
      <s:c r="I927" s="80" t="str">
        <s:f t="shared" si="2"/>
        <s:v/>
      </s:c>
      <s:c r="J927" s="78"/>
      <s:c r="K927" s="81"/>
      <s:c r="L927" s="78"/>
      <s:c r="M927" s="78"/>
      <s:c r="N927" s="78"/>
      <s:c r="O927" s="83"/>
      <s:c r="P927" s="84"/>
      <s:c r="Q927" s="84"/>
      <s:c r="R927" s="77" t="str">
        <s:f t="shared" si="3"/>
        <s:v/>
      </s:c>
      <s:c r="S927" s="85" t="str">
        <s:f t="shared" si="4"/>
        <s:v/>
      </s:c>
      <s:c r="T927" s="85" t="str">
        <s:f t="shared" si="5"/>
        <s:v/>
      </s:c>
      <s:c r="U927" s="85" t="str">
        <s:f>IF(OR(B927="",G927=""),"",ROUND(MAX(0,MIN(100,(G927-IF(J927="",'04_Настройки'!$B$14,J927))/(100-IF(J927="",'04_Настройки'!$B$14,J927))*100)),1))</s:f>
        <s:v/>
      </s:c>
      <s:c r="V927" s="85" t="str">
        <s:f t="shared" si="6"/>
        <s:v/>
      </s:c>
      <s:c r="W927" s="88" t="str">
        <s:f t="shared" si="7"/>
        <s:v/>
      </s:c>
      <s:c r="X927" s="85" t="str">
        <s:f>IF(B927="","",IF(W927&lt;'04_Настройки'!$B$26,"",ROUND((IF(ISBLANK(T927),0,T927*'04_Настройки'!$B$16)+IF(ISBLANK(U927),0,U927*'04_Настройки'!$B$17)+IF(ISBLANK(V927),0,V927*'04_Настройки'!$B$18)+IF(ISBLANK(M927),0,M927/5*100*'04_Настройки'!$B$19)+IF(ISBLANK(N927),0,N927/5*100*'04_Настройки'!$B$20))/(IF(ISBLANK(T927),0,'04_Настройки'!$B$16)+IF(ISBLANK(U927),0,'04_Настройки'!$B$17)+IF(ISBLANK(V927),0,'04_Настройки'!$B$18)+IF(ISBLANK(M927),0,'04_Настройки'!$B$19)+IF(ISBLANK(N927),0,'04_Настройки'!$B$20)),1)))</s:f>
        <s:v/>
      </s:c>
      <s:c r="Y927" s="77" t="str">
        <s:f>IF(B927="","",IF(ISBLANK(X927),"Недостаточно данных",IF(X927&gt;='04_Настройки'!$B$24,"Высокий",IF(X927&gt;='04_Настройки'!$B$25,"Средний","Низкий"))))</s:f>
        <s:v/>
      </s:c>
      <s:c r="Z927" s="80">
        <s:f t="shared" si="8"/>
        <s:v>917</s:v>
      </s:c>
      <s:c r="AA927" s="93" t="str">
        <s:f>IF(B927="","",IF(S927&gt;1,"Проверить и объединить дубли",IF(W927&lt;'04_Настройки'!$B$26,"Дополнить исходные данные",IF(AND(M927&lt;&gt;"",M927&lt;=2),"Проверить соответствие запросу и бизнесу",IF(AND(G927&lt;&gt;"",G927&lt;=IF(J927="",'04_Настройки'!$B$14,J927)),"Удерживать позицию и обновлять контент",IF(Y927="Высокий",IF(O927="","Создать или назначить посадочную страницу","Оптимизировать страницу и усилить содержание"),IF(Y927="Средний","Включить в контент-план","Наблюдать или отложить")))))))</s:f>
        <s:v/>
      </s:c>
    </s:row>
    <s:row r="928" ht="22.5" customHeight="1">
      <s:c r="A928" s="70" t="str">
        <s:f t="shared" si="1"/>
        <s:v/>
      </s:c>
      <s:c r="B928" s="71"/>
      <s:c r="C928" s="71"/>
      <s:c r="D928" s="71"/>
      <s:c r="E928" s="95"/>
      <s:c r="F928" s="77" t="str">
        <s:f>IF(ISBLANK(E928),"",IF(E928&gt;='04_Настройки'!$B$11,"ВЧ",IF(E928&gt;='04_Настройки'!$B$12,"СЧ","НЧ")))</s:f>
      </s:c>
      <s:c r="G928" s="78"/>
      <s:c r="H928" s="78"/>
      <s:c r="I928" s="80" t="str">
        <s:f t="shared" si="2"/>
        <s:v/>
      </s:c>
      <s:c r="J928" s="78"/>
      <s:c r="K928" s="81"/>
      <s:c r="L928" s="78"/>
      <s:c r="M928" s="78"/>
      <s:c r="N928" s="78"/>
      <s:c r="O928" s="83"/>
      <s:c r="P928" s="84"/>
      <s:c r="Q928" s="84"/>
      <s:c r="R928" s="77" t="str">
        <s:f t="shared" si="3"/>
        <s:v/>
      </s:c>
      <s:c r="S928" s="85" t="str">
        <s:f t="shared" si="4"/>
        <s:v/>
      </s:c>
      <s:c r="T928" s="85" t="str">
        <s:f t="shared" si="5"/>
        <s:v/>
      </s:c>
      <s:c r="U928" s="85" t="str">
        <s:f>IF(OR(B928="",G928=""),"",ROUND(MAX(0,MIN(100,(G928-IF(J928="",'04_Настройки'!$B$14,J928))/(100-IF(J928="",'04_Настройки'!$B$14,J928))*100)),1))</s:f>
        <s:v/>
      </s:c>
      <s:c r="V928" s="85" t="str">
        <s:f t="shared" si="6"/>
        <s:v/>
      </s:c>
      <s:c r="W928" s="88" t="str">
        <s:f t="shared" si="7"/>
        <s:v/>
      </s:c>
      <s:c r="X928" s="85" t="str">
        <s:f>IF(B928="","",IF(W928&lt;'04_Настройки'!$B$26,"",ROUND((IF(ISBLANK(T928),0,T928*'04_Настройки'!$B$16)+IF(ISBLANK(U928),0,U928*'04_Настройки'!$B$17)+IF(ISBLANK(V928),0,V928*'04_Настройки'!$B$18)+IF(ISBLANK(M928),0,M928/5*100*'04_Настройки'!$B$19)+IF(ISBLANK(N928),0,N928/5*100*'04_Настройки'!$B$20))/(IF(ISBLANK(T928),0,'04_Настройки'!$B$16)+IF(ISBLANK(U928),0,'04_Настройки'!$B$17)+IF(ISBLANK(V928),0,'04_Настройки'!$B$18)+IF(ISBLANK(M928),0,'04_Настройки'!$B$19)+IF(ISBLANK(N928),0,'04_Настройки'!$B$20)),1)))</s:f>
        <s:v/>
      </s:c>
      <s:c r="Y928" s="77" t="str">
        <s:f>IF(B928="","",IF(ISBLANK(X928),"Недостаточно данных",IF(X928&gt;='04_Настройки'!$B$24,"Высокий",IF(X928&gt;='04_Настройки'!$B$25,"Средний","Низкий"))))</s:f>
        <s:v/>
      </s:c>
      <s:c r="Z928" s="80">
        <s:f t="shared" si="8"/>
        <s:v>918</s:v>
      </s:c>
      <s:c r="AA928" s="93" t="str">
        <s:f>IF(B928="","",IF(S928&gt;1,"Проверить и объединить дубли",IF(W928&lt;'04_Настройки'!$B$26,"Дополнить исходные данные",IF(AND(M928&lt;&gt;"",M928&lt;=2),"Проверить соответствие запросу и бизнесу",IF(AND(G928&lt;&gt;"",G928&lt;=IF(J928="",'04_Настройки'!$B$14,J928)),"Удерживать позицию и обновлять контент",IF(Y928="Высокий",IF(O928="","Создать или назначить посадочную страницу","Оптимизировать страницу и усилить содержание"),IF(Y928="Средний","Включить в контент-план","Наблюдать или отложить")))))))</s:f>
        <s:v/>
      </s:c>
    </s:row>
    <s:row r="929" ht="22.5" customHeight="1">
      <s:c r="A929" s="70" t="str">
        <s:f t="shared" si="1"/>
        <s:v/>
      </s:c>
      <s:c r="B929" s="71"/>
      <s:c r="C929" s="71"/>
      <s:c r="D929" s="71"/>
      <s:c r="E929" s="95"/>
      <s:c r="F929" s="77" t="str">
        <s:f>IF(ISBLANK(E929),"",IF(E929&gt;='04_Настройки'!$B$11,"ВЧ",IF(E929&gt;='04_Настройки'!$B$12,"СЧ","НЧ")))</s:f>
      </s:c>
      <s:c r="G929" s="78"/>
      <s:c r="H929" s="78"/>
      <s:c r="I929" s="80" t="str">
        <s:f t="shared" si="2"/>
        <s:v/>
      </s:c>
      <s:c r="J929" s="78"/>
      <s:c r="K929" s="81"/>
      <s:c r="L929" s="78"/>
      <s:c r="M929" s="78"/>
      <s:c r="N929" s="78"/>
      <s:c r="O929" s="83"/>
      <s:c r="P929" s="84"/>
      <s:c r="Q929" s="84"/>
      <s:c r="R929" s="77" t="str">
        <s:f t="shared" si="3"/>
        <s:v/>
      </s:c>
      <s:c r="S929" s="85" t="str">
        <s:f t="shared" si="4"/>
        <s:v/>
      </s:c>
      <s:c r="T929" s="85" t="str">
        <s:f t="shared" si="5"/>
        <s:v/>
      </s:c>
      <s:c r="U929" s="85" t="str">
        <s:f>IF(OR(B929="",G929=""),"",ROUND(MAX(0,MIN(100,(G929-IF(J929="",'04_Настройки'!$B$14,J929))/(100-IF(J929="",'04_Настройки'!$B$14,J929))*100)),1))</s:f>
        <s:v/>
      </s:c>
      <s:c r="V929" s="85" t="str">
        <s:f t="shared" si="6"/>
        <s:v/>
      </s:c>
      <s:c r="W929" s="88" t="str">
        <s:f t="shared" si="7"/>
        <s:v/>
      </s:c>
      <s:c r="X929" s="85" t="str">
        <s:f>IF(B929="","",IF(W929&lt;'04_Настройки'!$B$26,"",ROUND((IF(ISBLANK(T929),0,T929*'04_Настройки'!$B$16)+IF(ISBLANK(U929),0,U929*'04_Настройки'!$B$17)+IF(ISBLANK(V929),0,V929*'04_Настройки'!$B$18)+IF(ISBLANK(M929),0,M929/5*100*'04_Настройки'!$B$19)+IF(ISBLANK(N929),0,N929/5*100*'04_Настройки'!$B$20))/(IF(ISBLANK(T929),0,'04_Настройки'!$B$16)+IF(ISBLANK(U929),0,'04_Настройки'!$B$17)+IF(ISBLANK(V929),0,'04_Настройки'!$B$18)+IF(ISBLANK(M929),0,'04_Настройки'!$B$19)+IF(ISBLANK(N929),0,'04_Настройки'!$B$20)),1)))</s:f>
        <s:v/>
      </s:c>
      <s:c r="Y929" s="77" t="str">
        <s:f>IF(B929="","",IF(ISBLANK(X929),"Недостаточно данных",IF(X929&gt;='04_Настройки'!$B$24,"Высокий",IF(X929&gt;='04_Настройки'!$B$25,"Средний","Низкий"))))</s:f>
        <s:v/>
      </s:c>
      <s:c r="Z929" s="80">
        <s:f t="shared" si="8"/>
        <s:v>919</s:v>
      </s:c>
      <s:c r="AA929" s="93" t="str">
        <s:f>IF(B929="","",IF(S929&gt;1,"Проверить и объединить дубли",IF(W929&lt;'04_Настройки'!$B$26,"Дополнить исходные данные",IF(AND(M929&lt;&gt;"",M929&lt;=2),"Проверить соответствие запросу и бизнесу",IF(AND(G929&lt;&gt;"",G929&lt;=IF(J929="",'04_Настройки'!$B$14,J929)),"Удерживать позицию и обновлять контент",IF(Y929="Высокий",IF(O929="","Создать или назначить посадочную страницу","Оптимизировать страницу и усилить содержание"),IF(Y929="Средний","Включить в контент-план","Наблюдать или отложить")))))))</s:f>
        <s:v/>
      </s:c>
    </s:row>
    <s:row r="930" ht="22.5" customHeight="1">
      <s:c r="A930" s="70" t="str">
        <s:f t="shared" si="1"/>
        <s:v/>
      </s:c>
      <s:c r="B930" s="71"/>
      <s:c r="C930" s="71"/>
      <s:c r="D930" s="71"/>
      <s:c r="E930" s="95"/>
      <s:c r="F930" s="77" t="str">
        <s:f>IF(ISBLANK(E930),"",IF(E930&gt;='04_Настройки'!$B$11,"ВЧ",IF(E930&gt;='04_Настройки'!$B$12,"СЧ","НЧ")))</s:f>
      </s:c>
      <s:c r="G930" s="78"/>
      <s:c r="H930" s="78"/>
      <s:c r="I930" s="80" t="str">
        <s:f t="shared" si="2"/>
        <s:v/>
      </s:c>
      <s:c r="J930" s="78"/>
      <s:c r="K930" s="81"/>
      <s:c r="L930" s="78"/>
      <s:c r="M930" s="78"/>
      <s:c r="N930" s="78"/>
      <s:c r="O930" s="83"/>
      <s:c r="P930" s="84"/>
      <s:c r="Q930" s="84"/>
      <s:c r="R930" s="77" t="str">
        <s:f t="shared" si="3"/>
        <s:v/>
      </s:c>
      <s:c r="S930" s="85" t="str">
        <s:f t="shared" si="4"/>
        <s:v/>
      </s:c>
      <s:c r="T930" s="85" t="str">
        <s:f t="shared" si="5"/>
        <s:v/>
      </s:c>
      <s:c r="U930" s="85" t="str">
        <s:f>IF(OR(B930="",G930=""),"",ROUND(MAX(0,MIN(100,(G930-IF(J930="",'04_Настройки'!$B$14,J930))/(100-IF(J930="",'04_Настройки'!$B$14,J930))*100)),1))</s:f>
        <s:v/>
      </s:c>
      <s:c r="V930" s="85" t="str">
        <s:f t="shared" si="6"/>
        <s:v/>
      </s:c>
      <s:c r="W930" s="88" t="str">
        <s:f t="shared" si="7"/>
        <s:v/>
      </s:c>
      <s:c r="X930" s="85" t="str">
        <s:f>IF(B930="","",IF(W930&lt;'04_Настройки'!$B$26,"",ROUND((IF(ISBLANK(T930),0,T930*'04_Настройки'!$B$16)+IF(ISBLANK(U930),0,U930*'04_Настройки'!$B$17)+IF(ISBLANK(V930),0,V930*'04_Настройки'!$B$18)+IF(ISBLANK(M930),0,M930/5*100*'04_Настройки'!$B$19)+IF(ISBLANK(N930),0,N930/5*100*'04_Настройки'!$B$20))/(IF(ISBLANK(T930),0,'04_Настройки'!$B$16)+IF(ISBLANK(U930),0,'04_Настройки'!$B$17)+IF(ISBLANK(V930),0,'04_Настройки'!$B$18)+IF(ISBLANK(M930),0,'04_Настройки'!$B$19)+IF(ISBLANK(N930),0,'04_Настройки'!$B$20)),1)))</s:f>
        <s:v/>
      </s:c>
      <s:c r="Y930" s="77" t="str">
        <s:f>IF(B930="","",IF(ISBLANK(X930),"Недостаточно данных",IF(X930&gt;='04_Настройки'!$B$24,"Высокий",IF(X930&gt;='04_Настройки'!$B$25,"Средний","Низкий"))))</s:f>
        <s:v/>
      </s:c>
      <s:c r="Z930" s="80">
        <s:f t="shared" si="8"/>
        <s:v>920</s:v>
      </s:c>
      <s:c r="AA930" s="93" t="str">
        <s:f>IF(B930="","",IF(S930&gt;1,"Проверить и объединить дубли",IF(W930&lt;'04_Настройки'!$B$26,"Дополнить исходные данные",IF(AND(M930&lt;&gt;"",M930&lt;=2),"Проверить соответствие запросу и бизнесу",IF(AND(G930&lt;&gt;"",G930&lt;=IF(J930="",'04_Настройки'!$B$14,J930)),"Удерживать позицию и обновлять контент",IF(Y930="Высокий",IF(O930="","Создать или назначить посадочную страницу","Оптимизировать страницу и усилить содержание"),IF(Y930="Средний","Включить в контент-план","Наблюдать или отложить")))))))</s:f>
        <s:v/>
      </s:c>
    </s:row>
    <s:row r="931" ht="22.5" customHeight="1">
      <s:c r="A931" s="70" t="str">
        <s:f t="shared" si="1"/>
        <s:v/>
      </s:c>
      <s:c r="B931" s="71"/>
      <s:c r="C931" s="71"/>
      <s:c r="D931" s="71"/>
      <s:c r="E931" s="95"/>
      <s:c r="F931" s="77" t="str">
        <s:f>IF(ISBLANK(E931),"",IF(E931&gt;='04_Настройки'!$B$11,"ВЧ",IF(E931&gt;='04_Настройки'!$B$12,"СЧ","НЧ")))</s:f>
      </s:c>
      <s:c r="G931" s="78"/>
      <s:c r="H931" s="78"/>
      <s:c r="I931" s="80" t="str">
        <s:f t="shared" si="2"/>
        <s:v/>
      </s:c>
      <s:c r="J931" s="78"/>
      <s:c r="K931" s="81"/>
      <s:c r="L931" s="78"/>
      <s:c r="M931" s="78"/>
      <s:c r="N931" s="78"/>
      <s:c r="O931" s="83"/>
      <s:c r="P931" s="84"/>
      <s:c r="Q931" s="84"/>
      <s:c r="R931" s="77" t="str">
        <s:f t="shared" si="3"/>
        <s:v/>
      </s:c>
      <s:c r="S931" s="85" t="str">
        <s:f t="shared" si="4"/>
        <s:v/>
      </s:c>
      <s:c r="T931" s="85" t="str">
        <s:f t="shared" si="5"/>
        <s:v/>
      </s:c>
      <s:c r="U931" s="85" t="str">
        <s:f>IF(OR(B931="",G931=""),"",ROUND(MAX(0,MIN(100,(G931-IF(J931="",'04_Настройки'!$B$14,J931))/(100-IF(J931="",'04_Настройки'!$B$14,J931))*100)),1))</s:f>
        <s:v/>
      </s:c>
      <s:c r="V931" s="85" t="str">
        <s:f t="shared" si="6"/>
        <s:v/>
      </s:c>
      <s:c r="W931" s="88" t="str">
        <s:f t="shared" si="7"/>
        <s:v/>
      </s:c>
      <s:c r="X931" s="85" t="str">
        <s:f>IF(B931="","",IF(W931&lt;'04_Настройки'!$B$26,"",ROUND((IF(ISBLANK(T931),0,T931*'04_Настройки'!$B$16)+IF(ISBLANK(U931),0,U931*'04_Настройки'!$B$17)+IF(ISBLANK(V931),0,V931*'04_Настройки'!$B$18)+IF(ISBLANK(M931),0,M931/5*100*'04_Настройки'!$B$19)+IF(ISBLANK(N931),0,N931/5*100*'04_Настройки'!$B$20))/(IF(ISBLANK(T931),0,'04_Настройки'!$B$16)+IF(ISBLANK(U931),0,'04_Настройки'!$B$17)+IF(ISBLANK(V931),0,'04_Настройки'!$B$18)+IF(ISBLANK(M931),0,'04_Настройки'!$B$19)+IF(ISBLANK(N931),0,'04_Настройки'!$B$20)),1)))</s:f>
        <s:v/>
      </s:c>
      <s:c r="Y931" s="77" t="str">
        <s:f>IF(B931="","",IF(ISBLANK(X931),"Недостаточно данных",IF(X931&gt;='04_Настройки'!$B$24,"Высокий",IF(X931&gt;='04_Настройки'!$B$25,"Средний","Низкий"))))</s:f>
        <s:v/>
      </s:c>
      <s:c r="Z931" s="80">
        <s:f t="shared" si="8"/>
        <s:v>921</s:v>
      </s:c>
      <s:c r="AA931" s="93" t="str">
        <s:f>IF(B931="","",IF(S931&gt;1,"Проверить и объединить дубли",IF(W931&lt;'04_Настройки'!$B$26,"Дополнить исходные данные",IF(AND(M931&lt;&gt;"",M931&lt;=2),"Проверить соответствие запросу и бизнесу",IF(AND(G931&lt;&gt;"",G931&lt;=IF(J931="",'04_Настройки'!$B$14,J931)),"Удерживать позицию и обновлять контент",IF(Y931="Высокий",IF(O931="","Создать или назначить посадочную страницу","Оптимизировать страницу и усилить содержание"),IF(Y931="Средний","Включить в контент-план","Наблюдать или отложить")))))))</s:f>
        <s:v/>
      </s:c>
    </s:row>
    <s:row r="932" ht="22.5" customHeight="1">
      <s:c r="A932" s="70" t="str">
        <s:f t="shared" si="1"/>
        <s:v/>
      </s:c>
      <s:c r="B932" s="71"/>
      <s:c r="C932" s="71"/>
      <s:c r="D932" s="71"/>
      <s:c r="E932" s="95"/>
      <s:c r="F932" s="77" t="str">
        <s:f>IF(ISBLANK(E932),"",IF(E932&gt;='04_Настройки'!$B$11,"ВЧ",IF(E932&gt;='04_Настройки'!$B$12,"СЧ","НЧ")))</s:f>
      </s:c>
      <s:c r="G932" s="78"/>
      <s:c r="H932" s="78"/>
      <s:c r="I932" s="80" t="str">
        <s:f t="shared" si="2"/>
        <s:v/>
      </s:c>
      <s:c r="J932" s="78"/>
      <s:c r="K932" s="81"/>
      <s:c r="L932" s="78"/>
      <s:c r="M932" s="78"/>
      <s:c r="N932" s="78"/>
      <s:c r="O932" s="83"/>
      <s:c r="P932" s="84"/>
      <s:c r="Q932" s="84"/>
      <s:c r="R932" s="77" t="str">
        <s:f t="shared" si="3"/>
        <s:v/>
      </s:c>
      <s:c r="S932" s="85" t="str">
        <s:f t="shared" si="4"/>
        <s:v/>
      </s:c>
      <s:c r="T932" s="85" t="str">
        <s:f t="shared" si="5"/>
        <s:v/>
      </s:c>
      <s:c r="U932" s="85" t="str">
        <s:f>IF(OR(B932="",G932=""),"",ROUND(MAX(0,MIN(100,(G932-IF(J932="",'04_Настройки'!$B$14,J932))/(100-IF(J932="",'04_Настройки'!$B$14,J932))*100)),1))</s:f>
        <s:v/>
      </s:c>
      <s:c r="V932" s="85" t="str">
        <s:f t="shared" si="6"/>
        <s:v/>
      </s:c>
      <s:c r="W932" s="88" t="str">
        <s:f t="shared" si="7"/>
        <s:v/>
      </s:c>
      <s:c r="X932" s="85" t="str">
        <s:f>IF(B932="","",IF(W932&lt;'04_Настройки'!$B$26,"",ROUND((IF(ISBLANK(T932),0,T932*'04_Настройки'!$B$16)+IF(ISBLANK(U932),0,U932*'04_Настройки'!$B$17)+IF(ISBLANK(V932),0,V932*'04_Настройки'!$B$18)+IF(ISBLANK(M932),0,M932/5*100*'04_Настройки'!$B$19)+IF(ISBLANK(N932),0,N932/5*100*'04_Настройки'!$B$20))/(IF(ISBLANK(T932),0,'04_Настройки'!$B$16)+IF(ISBLANK(U932),0,'04_Настройки'!$B$17)+IF(ISBLANK(V932),0,'04_Настройки'!$B$18)+IF(ISBLANK(M932),0,'04_Настройки'!$B$19)+IF(ISBLANK(N932),0,'04_Настройки'!$B$20)),1)))</s:f>
        <s:v/>
      </s:c>
      <s:c r="Y932" s="77" t="str">
        <s:f>IF(B932="","",IF(ISBLANK(X932),"Недостаточно данных",IF(X932&gt;='04_Настройки'!$B$24,"Высокий",IF(X932&gt;='04_Настройки'!$B$25,"Средний","Низкий"))))</s:f>
        <s:v/>
      </s:c>
      <s:c r="Z932" s="80">
        <s:f t="shared" si="8"/>
        <s:v>922</s:v>
      </s:c>
      <s:c r="AA932" s="93" t="str">
        <s:f>IF(B932="","",IF(S932&gt;1,"Проверить и объединить дубли",IF(W932&lt;'04_Настройки'!$B$26,"Дополнить исходные данные",IF(AND(M932&lt;&gt;"",M932&lt;=2),"Проверить соответствие запросу и бизнесу",IF(AND(G932&lt;&gt;"",G932&lt;=IF(J932="",'04_Настройки'!$B$14,J932)),"Удерживать позицию и обновлять контент",IF(Y932="Высокий",IF(O932="","Создать или назначить посадочную страницу","Оптимизировать страницу и усилить содержание"),IF(Y932="Средний","Включить в контент-план","Наблюдать или отложить")))))))</s:f>
        <s:v/>
      </s:c>
    </s:row>
    <s:row r="933" ht="22.5" customHeight="1">
      <s:c r="A933" s="70" t="str">
        <s:f t="shared" si="1"/>
        <s:v/>
      </s:c>
      <s:c r="B933" s="71"/>
      <s:c r="C933" s="71"/>
      <s:c r="D933" s="71"/>
      <s:c r="E933" s="95"/>
      <s:c r="F933" s="77" t="str">
        <s:f>IF(ISBLANK(E933),"",IF(E933&gt;='04_Настройки'!$B$11,"ВЧ",IF(E933&gt;='04_Настройки'!$B$12,"СЧ","НЧ")))</s:f>
      </s:c>
      <s:c r="G933" s="78"/>
      <s:c r="H933" s="78"/>
      <s:c r="I933" s="80" t="str">
        <s:f t="shared" si="2"/>
        <s:v/>
      </s:c>
      <s:c r="J933" s="78"/>
      <s:c r="K933" s="81"/>
      <s:c r="L933" s="78"/>
      <s:c r="M933" s="78"/>
      <s:c r="N933" s="78"/>
      <s:c r="O933" s="83"/>
      <s:c r="P933" s="84"/>
      <s:c r="Q933" s="84"/>
      <s:c r="R933" s="77" t="str">
        <s:f t="shared" si="3"/>
        <s:v/>
      </s:c>
      <s:c r="S933" s="85" t="str">
        <s:f t="shared" si="4"/>
        <s:v/>
      </s:c>
      <s:c r="T933" s="85" t="str">
        <s:f t="shared" si="5"/>
        <s:v/>
      </s:c>
      <s:c r="U933" s="85" t="str">
        <s:f>IF(OR(B933="",G933=""),"",ROUND(MAX(0,MIN(100,(G933-IF(J933="",'04_Настройки'!$B$14,J933))/(100-IF(J933="",'04_Настройки'!$B$14,J933))*100)),1))</s:f>
        <s:v/>
      </s:c>
      <s:c r="V933" s="85" t="str">
        <s:f t="shared" si="6"/>
        <s:v/>
      </s:c>
      <s:c r="W933" s="88" t="str">
        <s:f t="shared" si="7"/>
        <s:v/>
      </s:c>
      <s:c r="X933" s="85" t="str">
        <s:f>IF(B933="","",IF(W933&lt;'04_Настройки'!$B$26,"",ROUND((IF(ISBLANK(T933),0,T933*'04_Настройки'!$B$16)+IF(ISBLANK(U933),0,U933*'04_Настройки'!$B$17)+IF(ISBLANK(V933),0,V933*'04_Настройки'!$B$18)+IF(ISBLANK(M933),0,M933/5*100*'04_Настройки'!$B$19)+IF(ISBLANK(N933),0,N933/5*100*'04_Настройки'!$B$20))/(IF(ISBLANK(T933),0,'04_Настройки'!$B$16)+IF(ISBLANK(U933),0,'04_Настройки'!$B$17)+IF(ISBLANK(V933),0,'04_Настройки'!$B$18)+IF(ISBLANK(M933),0,'04_Настройки'!$B$19)+IF(ISBLANK(N933),0,'04_Настройки'!$B$20)),1)))</s:f>
        <s:v/>
      </s:c>
      <s:c r="Y933" s="77" t="str">
        <s:f>IF(B933="","",IF(ISBLANK(X933),"Недостаточно данных",IF(X933&gt;='04_Настройки'!$B$24,"Высокий",IF(X933&gt;='04_Настройки'!$B$25,"Средний","Низкий"))))</s:f>
        <s:v/>
      </s:c>
      <s:c r="Z933" s="80">
        <s:f t="shared" si="8"/>
        <s:v>923</s:v>
      </s:c>
      <s:c r="AA933" s="93" t="str">
        <s:f>IF(B933="","",IF(S933&gt;1,"Проверить и объединить дубли",IF(W933&lt;'04_Настройки'!$B$26,"Дополнить исходные данные",IF(AND(M933&lt;&gt;"",M933&lt;=2),"Проверить соответствие запросу и бизнесу",IF(AND(G933&lt;&gt;"",G933&lt;=IF(J933="",'04_Настройки'!$B$14,J933)),"Удерживать позицию и обновлять контент",IF(Y933="Высокий",IF(O933="","Создать или назначить посадочную страницу","Оптимизировать страницу и усилить содержание"),IF(Y933="Средний","Включить в контент-план","Наблюдать или отложить")))))))</s:f>
        <s:v/>
      </s:c>
    </s:row>
    <s:row r="934" ht="22.5" customHeight="1">
      <s:c r="A934" s="70" t="str">
        <s:f t="shared" si="1"/>
        <s:v/>
      </s:c>
      <s:c r="B934" s="71"/>
      <s:c r="C934" s="71"/>
      <s:c r="D934" s="71"/>
      <s:c r="E934" s="95"/>
      <s:c r="F934" s="77" t="str">
        <s:f>IF(ISBLANK(E934),"",IF(E934&gt;='04_Настройки'!$B$11,"ВЧ",IF(E934&gt;='04_Настройки'!$B$12,"СЧ","НЧ")))</s:f>
      </s:c>
      <s:c r="G934" s="78"/>
      <s:c r="H934" s="78"/>
      <s:c r="I934" s="80" t="str">
        <s:f t="shared" si="2"/>
        <s:v/>
      </s:c>
      <s:c r="J934" s="78"/>
      <s:c r="K934" s="81"/>
      <s:c r="L934" s="78"/>
      <s:c r="M934" s="78"/>
      <s:c r="N934" s="78"/>
      <s:c r="O934" s="83"/>
      <s:c r="P934" s="84"/>
      <s:c r="Q934" s="84"/>
      <s:c r="R934" s="77" t="str">
        <s:f t="shared" si="3"/>
        <s:v/>
      </s:c>
      <s:c r="S934" s="85" t="str">
        <s:f t="shared" si="4"/>
        <s:v/>
      </s:c>
      <s:c r="T934" s="85" t="str">
        <s:f t="shared" si="5"/>
        <s:v/>
      </s:c>
      <s:c r="U934" s="85" t="str">
        <s:f>IF(OR(B934="",G934=""),"",ROUND(MAX(0,MIN(100,(G934-IF(J934="",'04_Настройки'!$B$14,J934))/(100-IF(J934="",'04_Настройки'!$B$14,J934))*100)),1))</s:f>
        <s:v/>
      </s:c>
      <s:c r="V934" s="85" t="str">
        <s:f t="shared" si="6"/>
        <s:v/>
      </s:c>
      <s:c r="W934" s="88" t="str">
        <s:f t="shared" si="7"/>
        <s:v/>
      </s:c>
      <s:c r="X934" s="85" t="str">
        <s:f>IF(B934="","",IF(W934&lt;'04_Настройки'!$B$26,"",ROUND((IF(ISBLANK(T934),0,T934*'04_Настройки'!$B$16)+IF(ISBLANK(U934),0,U934*'04_Настройки'!$B$17)+IF(ISBLANK(V934),0,V934*'04_Настройки'!$B$18)+IF(ISBLANK(M934),0,M934/5*100*'04_Настройки'!$B$19)+IF(ISBLANK(N934),0,N934/5*100*'04_Настройки'!$B$20))/(IF(ISBLANK(T934),0,'04_Настройки'!$B$16)+IF(ISBLANK(U934),0,'04_Настройки'!$B$17)+IF(ISBLANK(V934),0,'04_Настройки'!$B$18)+IF(ISBLANK(M934),0,'04_Настройки'!$B$19)+IF(ISBLANK(N934),0,'04_Настройки'!$B$20)),1)))</s:f>
        <s:v/>
      </s:c>
      <s:c r="Y934" s="77" t="str">
        <s:f>IF(B934="","",IF(ISBLANK(X934),"Недостаточно данных",IF(X934&gt;='04_Настройки'!$B$24,"Высокий",IF(X934&gt;='04_Настройки'!$B$25,"Средний","Низкий"))))</s:f>
        <s:v/>
      </s:c>
      <s:c r="Z934" s="80">
        <s:f t="shared" si="8"/>
        <s:v>924</s:v>
      </s:c>
      <s:c r="AA934" s="93" t="str">
        <s:f>IF(B934="","",IF(S934&gt;1,"Проверить и объединить дубли",IF(W934&lt;'04_Настройки'!$B$26,"Дополнить исходные данные",IF(AND(M934&lt;&gt;"",M934&lt;=2),"Проверить соответствие запросу и бизнесу",IF(AND(G934&lt;&gt;"",G934&lt;=IF(J934="",'04_Настройки'!$B$14,J934)),"Удерживать позицию и обновлять контент",IF(Y934="Высокий",IF(O934="","Создать или назначить посадочную страницу","Оптимизировать страницу и усилить содержание"),IF(Y934="Средний","Включить в контент-план","Наблюдать или отложить")))))))</s:f>
        <s:v/>
      </s:c>
    </s:row>
    <s:row r="935" ht="22.5" customHeight="1">
      <s:c r="A935" s="70" t="str">
        <s:f t="shared" si="1"/>
        <s:v/>
      </s:c>
      <s:c r="B935" s="71"/>
      <s:c r="C935" s="71"/>
      <s:c r="D935" s="71"/>
      <s:c r="E935" s="95"/>
      <s:c r="F935" s="77" t="str">
        <s:f>IF(ISBLANK(E935),"",IF(E935&gt;='04_Настройки'!$B$11,"ВЧ",IF(E935&gt;='04_Настройки'!$B$12,"СЧ","НЧ")))</s:f>
      </s:c>
      <s:c r="G935" s="78"/>
      <s:c r="H935" s="78"/>
      <s:c r="I935" s="80" t="str">
        <s:f t="shared" si="2"/>
        <s:v/>
      </s:c>
      <s:c r="J935" s="78"/>
      <s:c r="K935" s="81"/>
      <s:c r="L935" s="78"/>
      <s:c r="M935" s="78"/>
      <s:c r="N935" s="78"/>
      <s:c r="O935" s="83"/>
      <s:c r="P935" s="84"/>
      <s:c r="Q935" s="84"/>
      <s:c r="R935" s="77" t="str">
        <s:f t="shared" si="3"/>
        <s:v/>
      </s:c>
      <s:c r="S935" s="85" t="str">
        <s:f t="shared" si="4"/>
        <s:v/>
      </s:c>
      <s:c r="T935" s="85" t="str">
        <s:f t="shared" si="5"/>
        <s:v/>
      </s:c>
      <s:c r="U935" s="85" t="str">
        <s:f>IF(OR(B935="",G935=""),"",ROUND(MAX(0,MIN(100,(G935-IF(J935="",'04_Настройки'!$B$14,J935))/(100-IF(J935="",'04_Настройки'!$B$14,J935))*100)),1))</s:f>
        <s:v/>
      </s:c>
      <s:c r="V935" s="85" t="str">
        <s:f t="shared" si="6"/>
        <s:v/>
      </s:c>
      <s:c r="W935" s="88" t="str">
        <s:f t="shared" si="7"/>
        <s:v/>
      </s:c>
      <s:c r="X935" s="85" t="str">
        <s:f>IF(B935="","",IF(W935&lt;'04_Настройки'!$B$26,"",ROUND((IF(ISBLANK(T935),0,T935*'04_Настройки'!$B$16)+IF(ISBLANK(U935),0,U935*'04_Настройки'!$B$17)+IF(ISBLANK(V935),0,V935*'04_Настройки'!$B$18)+IF(ISBLANK(M935),0,M935/5*100*'04_Настройки'!$B$19)+IF(ISBLANK(N935),0,N935/5*100*'04_Настройки'!$B$20))/(IF(ISBLANK(T935),0,'04_Настройки'!$B$16)+IF(ISBLANK(U935),0,'04_Настройки'!$B$17)+IF(ISBLANK(V935),0,'04_Настройки'!$B$18)+IF(ISBLANK(M935),0,'04_Настройки'!$B$19)+IF(ISBLANK(N935),0,'04_Настройки'!$B$20)),1)))</s:f>
        <s:v/>
      </s:c>
      <s:c r="Y935" s="77" t="str">
        <s:f>IF(B935="","",IF(ISBLANK(X935),"Недостаточно данных",IF(X935&gt;='04_Настройки'!$B$24,"Высокий",IF(X935&gt;='04_Настройки'!$B$25,"Средний","Низкий"))))</s:f>
        <s:v/>
      </s:c>
      <s:c r="Z935" s="80">
        <s:f t="shared" si="8"/>
        <s:v>925</s:v>
      </s:c>
      <s:c r="AA935" s="93" t="str">
        <s:f>IF(B935="","",IF(S935&gt;1,"Проверить и объединить дубли",IF(W935&lt;'04_Настройки'!$B$26,"Дополнить исходные данные",IF(AND(M935&lt;&gt;"",M935&lt;=2),"Проверить соответствие запросу и бизнесу",IF(AND(G935&lt;&gt;"",G935&lt;=IF(J935="",'04_Настройки'!$B$14,J935)),"Удерживать позицию и обновлять контент",IF(Y935="Высокий",IF(O935="","Создать или назначить посадочную страницу","Оптимизировать страницу и усилить содержание"),IF(Y935="Средний","Включить в контент-план","Наблюдать или отложить")))))))</s:f>
        <s:v/>
      </s:c>
    </s:row>
    <s:row r="936" ht="22.5" customHeight="1">
      <s:c r="A936" s="70" t="str">
        <s:f t="shared" si="1"/>
        <s:v/>
      </s:c>
      <s:c r="B936" s="71"/>
      <s:c r="C936" s="71"/>
      <s:c r="D936" s="71"/>
      <s:c r="E936" s="95"/>
      <s:c r="F936" s="77" t="str">
        <s:f>IF(ISBLANK(E936),"",IF(E936&gt;='04_Настройки'!$B$11,"ВЧ",IF(E936&gt;='04_Настройки'!$B$12,"СЧ","НЧ")))</s:f>
      </s:c>
      <s:c r="G936" s="78"/>
      <s:c r="H936" s="78"/>
      <s:c r="I936" s="80" t="str">
        <s:f t="shared" si="2"/>
        <s:v/>
      </s:c>
      <s:c r="J936" s="78"/>
      <s:c r="K936" s="81"/>
      <s:c r="L936" s="78"/>
      <s:c r="M936" s="78"/>
      <s:c r="N936" s="78"/>
      <s:c r="O936" s="83"/>
      <s:c r="P936" s="84"/>
      <s:c r="Q936" s="84"/>
      <s:c r="R936" s="77" t="str">
        <s:f t="shared" si="3"/>
        <s:v/>
      </s:c>
      <s:c r="S936" s="85" t="str">
        <s:f t="shared" si="4"/>
        <s:v/>
      </s:c>
      <s:c r="T936" s="85" t="str">
        <s:f t="shared" si="5"/>
        <s:v/>
      </s:c>
      <s:c r="U936" s="85" t="str">
        <s:f>IF(OR(B936="",G936=""),"",ROUND(MAX(0,MIN(100,(G936-IF(J936="",'04_Настройки'!$B$14,J936))/(100-IF(J936="",'04_Настройки'!$B$14,J936))*100)),1))</s:f>
        <s:v/>
      </s:c>
      <s:c r="V936" s="85" t="str">
        <s:f t="shared" si="6"/>
        <s:v/>
      </s:c>
      <s:c r="W936" s="88" t="str">
        <s:f t="shared" si="7"/>
        <s:v/>
      </s:c>
      <s:c r="X936" s="85" t="str">
        <s:f>IF(B936="","",IF(W936&lt;'04_Настройки'!$B$26,"",ROUND((IF(ISBLANK(T936),0,T936*'04_Настройки'!$B$16)+IF(ISBLANK(U936),0,U936*'04_Настройки'!$B$17)+IF(ISBLANK(V936),0,V936*'04_Настройки'!$B$18)+IF(ISBLANK(M936),0,M936/5*100*'04_Настройки'!$B$19)+IF(ISBLANK(N936),0,N936/5*100*'04_Настройки'!$B$20))/(IF(ISBLANK(T936),0,'04_Настройки'!$B$16)+IF(ISBLANK(U936),0,'04_Настройки'!$B$17)+IF(ISBLANK(V936),0,'04_Настройки'!$B$18)+IF(ISBLANK(M936),0,'04_Настройки'!$B$19)+IF(ISBLANK(N936),0,'04_Настройки'!$B$20)),1)))</s:f>
        <s:v/>
      </s:c>
      <s:c r="Y936" s="77" t="str">
        <s:f>IF(B936="","",IF(ISBLANK(X936),"Недостаточно данных",IF(X936&gt;='04_Настройки'!$B$24,"Высокий",IF(X936&gt;='04_Настройки'!$B$25,"Средний","Низкий"))))</s:f>
        <s:v/>
      </s:c>
      <s:c r="Z936" s="80">
        <s:f t="shared" si="8"/>
        <s:v>926</s:v>
      </s:c>
      <s:c r="AA936" s="93" t="str">
        <s:f>IF(B936="","",IF(S936&gt;1,"Проверить и объединить дубли",IF(W936&lt;'04_Настройки'!$B$26,"Дополнить исходные данные",IF(AND(M936&lt;&gt;"",M936&lt;=2),"Проверить соответствие запросу и бизнесу",IF(AND(G936&lt;&gt;"",G936&lt;=IF(J936="",'04_Настройки'!$B$14,J936)),"Удерживать позицию и обновлять контент",IF(Y936="Высокий",IF(O936="","Создать или назначить посадочную страницу","Оптимизировать страницу и усилить содержание"),IF(Y936="Средний","Включить в контент-план","Наблюдать или отложить")))))))</s:f>
        <s:v/>
      </s:c>
    </s:row>
    <s:row r="937" ht="22.5" customHeight="1">
      <s:c r="A937" s="70" t="str">
        <s:f t="shared" si="1"/>
        <s:v/>
      </s:c>
      <s:c r="B937" s="71"/>
      <s:c r="C937" s="71"/>
      <s:c r="D937" s="71"/>
      <s:c r="E937" s="95"/>
      <s:c r="F937" s="77" t="str">
        <s:f>IF(ISBLANK(E937),"",IF(E937&gt;='04_Настройки'!$B$11,"ВЧ",IF(E937&gt;='04_Настройки'!$B$12,"СЧ","НЧ")))</s:f>
      </s:c>
      <s:c r="G937" s="78"/>
      <s:c r="H937" s="78"/>
      <s:c r="I937" s="80" t="str">
        <s:f t="shared" si="2"/>
        <s:v/>
      </s:c>
      <s:c r="J937" s="78"/>
      <s:c r="K937" s="81"/>
      <s:c r="L937" s="78"/>
      <s:c r="M937" s="78"/>
      <s:c r="N937" s="78"/>
      <s:c r="O937" s="83"/>
      <s:c r="P937" s="84"/>
      <s:c r="Q937" s="84"/>
      <s:c r="R937" s="77" t="str">
        <s:f t="shared" si="3"/>
        <s:v/>
      </s:c>
      <s:c r="S937" s="85" t="str">
        <s:f t="shared" si="4"/>
        <s:v/>
      </s:c>
      <s:c r="T937" s="85" t="str">
        <s:f t="shared" si="5"/>
        <s:v/>
      </s:c>
      <s:c r="U937" s="85" t="str">
        <s:f>IF(OR(B937="",G937=""),"",ROUND(MAX(0,MIN(100,(G937-IF(J937="",'04_Настройки'!$B$14,J937))/(100-IF(J937="",'04_Настройки'!$B$14,J937))*100)),1))</s:f>
        <s:v/>
      </s:c>
      <s:c r="V937" s="85" t="str">
        <s:f t="shared" si="6"/>
        <s:v/>
      </s:c>
      <s:c r="W937" s="88" t="str">
        <s:f t="shared" si="7"/>
        <s:v/>
      </s:c>
      <s:c r="X937" s="85" t="str">
        <s:f>IF(B937="","",IF(W937&lt;'04_Настройки'!$B$26,"",ROUND((IF(ISBLANK(T937),0,T937*'04_Настройки'!$B$16)+IF(ISBLANK(U937),0,U937*'04_Настройки'!$B$17)+IF(ISBLANK(V937),0,V937*'04_Настройки'!$B$18)+IF(ISBLANK(M937),0,M937/5*100*'04_Настройки'!$B$19)+IF(ISBLANK(N937),0,N937/5*100*'04_Настройки'!$B$20))/(IF(ISBLANK(T937),0,'04_Настройки'!$B$16)+IF(ISBLANK(U937),0,'04_Настройки'!$B$17)+IF(ISBLANK(V937),0,'04_Настройки'!$B$18)+IF(ISBLANK(M937),0,'04_Настройки'!$B$19)+IF(ISBLANK(N937),0,'04_Настройки'!$B$20)),1)))</s:f>
        <s:v/>
      </s:c>
      <s:c r="Y937" s="77" t="str">
        <s:f>IF(B937="","",IF(ISBLANK(X937),"Недостаточно данных",IF(X937&gt;='04_Настройки'!$B$24,"Высокий",IF(X937&gt;='04_Настройки'!$B$25,"Средний","Низкий"))))</s:f>
        <s:v/>
      </s:c>
      <s:c r="Z937" s="80">
        <s:f t="shared" si="8"/>
        <s:v>927</s:v>
      </s:c>
      <s:c r="AA937" s="93" t="str">
        <s:f>IF(B937="","",IF(S937&gt;1,"Проверить и объединить дубли",IF(W937&lt;'04_Настройки'!$B$26,"Дополнить исходные данные",IF(AND(M937&lt;&gt;"",M937&lt;=2),"Проверить соответствие запросу и бизнесу",IF(AND(G937&lt;&gt;"",G937&lt;=IF(J937="",'04_Настройки'!$B$14,J937)),"Удерживать позицию и обновлять контент",IF(Y937="Высокий",IF(O937="","Создать или назначить посадочную страницу","Оптимизировать страницу и усилить содержание"),IF(Y937="Средний","Включить в контент-план","Наблюдать или отложить")))))))</s:f>
        <s:v/>
      </s:c>
    </s:row>
    <s:row r="938" ht="22.5" customHeight="1">
      <s:c r="A938" s="70" t="str">
        <s:f t="shared" si="1"/>
        <s:v/>
      </s:c>
      <s:c r="B938" s="71"/>
      <s:c r="C938" s="71"/>
      <s:c r="D938" s="71"/>
      <s:c r="E938" s="95"/>
      <s:c r="F938" s="77" t="str">
        <s:f>IF(ISBLANK(E938),"",IF(E938&gt;='04_Настройки'!$B$11,"ВЧ",IF(E938&gt;='04_Настройки'!$B$12,"СЧ","НЧ")))</s:f>
      </s:c>
      <s:c r="G938" s="78"/>
      <s:c r="H938" s="78"/>
      <s:c r="I938" s="80" t="str">
        <s:f t="shared" si="2"/>
        <s:v/>
      </s:c>
      <s:c r="J938" s="78"/>
      <s:c r="K938" s="81"/>
      <s:c r="L938" s="78"/>
      <s:c r="M938" s="78"/>
      <s:c r="N938" s="78"/>
      <s:c r="O938" s="83"/>
      <s:c r="P938" s="84"/>
      <s:c r="Q938" s="84"/>
      <s:c r="R938" s="77" t="str">
        <s:f t="shared" si="3"/>
        <s:v/>
      </s:c>
      <s:c r="S938" s="85" t="str">
        <s:f t="shared" si="4"/>
        <s:v/>
      </s:c>
      <s:c r="T938" s="85" t="str">
        <s:f t="shared" si="5"/>
        <s:v/>
      </s:c>
      <s:c r="U938" s="85" t="str">
        <s:f>IF(OR(B938="",G938=""),"",ROUND(MAX(0,MIN(100,(G938-IF(J938="",'04_Настройки'!$B$14,J938))/(100-IF(J938="",'04_Настройки'!$B$14,J938))*100)),1))</s:f>
        <s:v/>
      </s:c>
      <s:c r="V938" s="85" t="str">
        <s:f t="shared" si="6"/>
        <s:v/>
      </s:c>
      <s:c r="W938" s="88" t="str">
        <s:f t="shared" si="7"/>
        <s:v/>
      </s:c>
      <s:c r="X938" s="85" t="str">
        <s:f>IF(B938="","",IF(W938&lt;'04_Настройки'!$B$26,"",ROUND((IF(ISBLANK(T938),0,T938*'04_Настройки'!$B$16)+IF(ISBLANK(U938),0,U938*'04_Настройки'!$B$17)+IF(ISBLANK(V938),0,V938*'04_Настройки'!$B$18)+IF(ISBLANK(M938),0,M938/5*100*'04_Настройки'!$B$19)+IF(ISBLANK(N938),0,N938/5*100*'04_Настройки'!$B$20))/(IF(ISBLANK(T938),0,'04_Настройки'!$B$16)+IF(ISBLANK(U938),0,'04_Настройки'!$B$17)+IF(ISBLANK(V938),0,'04_Настройки'!$B$18)+IF(ISBLANK(M938),0,'04_Настройки'!$B$19)+IF(ISBLANK(N938),0,'04_Настройки'!$B$20)),1)))</s:f>
        <s:v/>
      </s:c>
      <s:c r="Y938" s="77" t="str">
        <s:f>IF(B938="","",IF(ISBLANK(X938),"Недостаточно данных",IF(X938&gt;='04_Настройки'!$B$24,"Высокий",IF(X938&gt;='04_Настройки'!$B$25,"Средний","Низкий"))))</s:f>
        <s:v/>
      </s:c>
      <s:c r="Z938" s="80">
        <s:f t="shared" si="8"/>
        <s:v>928</s:v>
      </s:c>
      <s:c r="AA938" s="93" t="str">
        <s:f>IF(B938="","",IF(S938&gt;1,"Проверить и объединить дубли",IF(W938&lt;'04_Настройки'!$B$26,"Дополнить исходные данные",IF(AND(M938&lt;&gt;"",M938&lt;=2),"Проверить соответствие запросу и бизнесу",IF(AND(G938&lt;&gt;"",G938&lt;=IF(J938="",'04_Настройки'!$B$14,J938)),"Удерживать позицию и обновлять контент",IF(Y938="Высокий",IF(O938="","Создать или назначить посадочную страницу","Оптимизировать страницу и усилить содержание"),IF(Y938="Средний","Включить в контент-план","Наблюдать или отложить")))))))</s:f>
        <s:v/>
      </s:c>
    </s:row>
    <s:row r="939" ht="22.5" customHeight="1">
      <s:c r="A939" s="70" t="str">
        <s:f t="shared" si="1"/>
        <s:v/>
      </s:c>
      <s:c r="B939" s="71"/>
      <s:c r="C939" s="71"/>
      <s:c r="D939" s="71"/>
      <s:c r="E939" s="95"/>
      <s:c r="F939" s="77" t="str">
        <s:f>IF(ISBLANK(E939),"",IF(E939&gt;='04_Настройки'!$B$11,"ВЧ",IF(E939&gt;='04_Настройки'!$B$12,"СЧ","НЧ")))</s:f>
      </s:c>
      <s:c r="G939" s="78"/>
      <s:c r="H939" s="78"/>
      <s:c r="I939" s="80" t="str">
        <s:f t="shared" si="2"/>
        <s:v/>
      </s:c>
      <s:c r="J939" s="78"/>
      <s:c r="K939" s="81"/>
      <s:c r="L939" s="78"/>
      <s:c r="M939" s="78"/>
      <s:c r="N939" s="78"/>
      <s:c r="O939" s="83"/>
      <s:c r="P939" s="84"/>
      <s:c r="Q939" s="84"/>
      <s:c r="R939" s="77" t="str">
        <s:f t="shared" si="3"/>
        <s:v/>
      </s:c>
      <s:c r="S939" s="85" t="str">
        <s:f t="shared" si="4"/>
        <s:v/>
      </s:c>
      <s:c r="T939" s="85" t="str">
        <s:f t="shared" si="5"/>
        <s:v/>
      </s:c>
      <s:c r="U939" s="85" t="str">
        <s:f>IF(OR(B939="",G939=""),"",ROUND(MAX(0,MIN(100,(G939-IF(J939="",'04_Настройки'!$B$14,J939))/(100-IF(J939="",'04_Настройки'!$B$14,J939))*100)),1))</s:f>
        <s:v/>
      </s:c>
      <s:c r="V939" s="85" t="str">
        <s:f t="shared" si="6"/>
        <s:v/>
      </s:c>
      <s:c r="W939" s="88" t="str">
        <s:f t="shared" si="7"/>
        <s:v/>
      </s:c>
      <s:c r="X939" s="85" t="str">
        <s:f>IF(B939="","",IF(W939&lt;'04_Настройки'!$B$26,"",ROUND((IF(ISBLANK(T939),0,T939*'04_Настройки'!$B$16)+IF(ISBLANK(U939),0,U939*'04_Настройки'!$B$17)+IF(ISBLANK(V939),0,V939*'04_Настройки'!$B$18)+IF(ISBLANK(M939),0,M939/5*100*'04_Настройки'!$B$19)+IF(ISBLANK(N939),0,N939/5*100*'04_Настройки'!$B$20))/(IF(ISBLANK(T939),0,'04_Настройки'!$B$16)+IF(ISBLANK(U939),0,'04_Настройки'!$B$17)+IF(ISBLANK(V939),0,'04_Настройки'!$B$18)+IF(ISBLANK(M939),0,'04_Настройки'!$B$19)+IF(ISBLANK(N939),0,'04_Настройки'!$B$20)),1)))</s:f>
        <s:v/>
      </s:c>
      <s:c r="Y939" s="77" t="str">
        <s:f>IF(B939="","",IF(ISBLANK(X939),"Недостаточно данных",IF(X939&gt;='04_Настройки'!$B$24,"Высокий",IF(X939&gt;='04_Настройки'!$B$25,"Средний","Низкий"))))</s:f>
        <s:v/>
      </s:c>
      <s:c r="Z939" s="80">
        <s:f t="shared" si="8"/>
        <s:v>929</s:v>
      </s:c>
      <s:c r="AA939" s="93" t="str">
        <s:f>IF(B939="","",IF(S939&gt;1,"Проверить и объединить дубли",IF(W939&lt;'04_Настройки'!$B$26,"Дополнить исходные данные",IF(AND(M939&lt;&gt;"",M939&lt;=2),"Проверить соответствие запросу и бизнесу",IF(AND(G939&lt;&gt;"",G939&lt;=IF(J939="",'04_Настройки'!$B$14,J939)),"Удерживать позицию и обновлять контент",IF(Y939="Высокий",IF(O939="","Создать или назначить посадочную страницу","Оптимизировать страницу и усилить содержание"),IF(Y939="Средний","Включить в контент-план","Наблюдать или отложить")))))))</s:f>
        <s:v/>
      </s:c>
    </s:row>
    <s:row r="940" ht="22.5" customHeight="1">
      <s:c r="A940" s="70" t="str">
        <s:f t="shared" si="1"/>
        <s:v/>
      </s:c>
      <s:c r="B940" s="71"/>
      <s:c r="C940" s="71"/>
      <s:c r="D940" s="71"/>
      <s:c r="E940" s="95"/>
      <s:c r="F940" s="77" t="str">
        <s:f>IF(ISBLANK(E940),"",IF(E940&gt;='04_Настройки'!$B$11,"ВЧ",IF(E940&gt;='04_Настройки'!$B$12,"СЧ","НЧ")))</s:f>
      </s:c>
      <s:c r="G940" s="78"/>
      <s:c r="H940" s="78"/>
      <s:c r="I940" s="80" t="str">
        <s:f t="shared" si="2"/>
        <s:v/>
      </s:c>
      <s:c r="J940" s="78"/>
      <s:c r="K940" s="81"/>
      <s:c r="L940" s="78"/>
      <s:c r="M940" s="78"/>
      <s:c r="N940" s="78"/>
      <s:c r="O940" s="83"/>
      <s:c r="P940" s="84"/>
      <s:c r="Q940" s="84"/>
      <s:c r="R940" s="77" t="str">
        <s:f t="shared" si="3"/>
        <s:v/>
      </s:c>
      <s:c r="S940" s="85" t="str">
        <s:f t="shared" si="4"/>
        <s:v/>
      </s:c>
      <s:c r="T940" s="85" t="str">
        <s:f t="shared" si="5"/>
        <s:v/>
      </s:c>
      <s:c r="U940" s="85" t="str">
        <s:f>IF(OR(B940="",G940=""),"",ROUND(MAX(0,MIN(100,(G940-IF(J940="",'04_Настройки'!$B$14,J940))/(100-IF(J940="",'04_Настройки'!$B$14,J940))*100)),1))</s:f>
        <s:v/>
      </s:c>
      <s:c r="V940" s="85" t="str">
        <s:f t="shared" si="6"/>
        <s:v/>
      </s:c>
      <s:c r="W940" s="88" t="str">
        <s:f t="shared" si="7"/>
        <s:v/>
      </s:c>
      <s:c r="X940" s="85" t="str">
        <s:f>IF(B940="","",IF(W940&lt;'04_Настройки'!$B$26,"",ROUND((IF(ISBLANK(T940),0,T940*'04_Настройки'!$B$16)+IF(ISBLANK(U940),0,U940*'04_Настройки'!$B$17)+IF(ISBLANK(V940),0,V940*'04_Настройки'!$B$18)+IF(ISBLANK(M940),0,M940/5*100*'04_Настройки'!$B$19)+IF(ISBLANK(N940),0,N940/5*100*'04_Настройки'!$B$20))/(IF(ISBLANK(T940),0,'04_Настройки'!$B$16)+IF(ISBLANK(U940),0,'04_Настройки'!$B$17)+IF(ISBLANK(V940),0,'04_Настройки'!$B$18)+IF(ISBLANK(M940),0,'04_Настройки'!$B$19)+IF(ISBLANK(N940),0,'04_Настройки'!$B$20)),1)))</s:f>
        <s:v/>
      </s:c>
      <s:c r="Y940" s="77" t="str">
        <s:f>IF(B940="","",IF(ISBLANK(X940),"Недостаточно данных",IF(X940&gt;='04_Настройки'!$B$24,"Высокий",IF(X940&gt;='04_Настройки'!$B$25,"Средний","Низкий"))))</s:f>
        <s:v/>
      </s:c>
      <s:c r="Z940" s="80">
        <s:f t="shared" si="8"/>
        <s:v>930</s:v>
      </s:c>
      <s:c r="AA940" s="93" t="str">
        <s:f>IF(B940="","",IF(S940&gt;1,"Проверить и объединить дубли",IF(W940&lt;'04_Настройки'!$B$26,"Дополнить исходные данные",IF(AND(M940&lt;&gt;"",M940&lt;=2),"Проверить соответствие запросу и бизнесу",IF(AND(G940&lt;&gt;"",G940&lt;=IF(J940="",'04_Настройки'!$B$14,J940)),"Удерживать позицию и обновлять контент",IF(Y940="Высокий",IF(O940="","Создать или назначить посадочную страницу","Оптимизировать страницу и усилить содержание"),IF(Y940="Средний","Включить в контент-план","Наблюдать или отложить")))))))</s:f>
        <s:v/>
      </s:c>
    </s:row>
    <s:row r="941" ht="22.5" customHeight="1">
      <s:c r="A941" s="70" t="str">
        <s:f t="shared" si="1"/>
        <s:v/>
      </s:c>
      <s:c r="B941" s="71"/>
      <s:c r="C941" s="71"/>
      <s:c r="D941" s="71"/>
      <s:c r="E941" s="95"/>
      <s:c r="F941" s="77" t="str">
        <s:f>IF(ISBLANK(E941),"",IF(E941&gt;='04_Настройки'!$B$11,"ВЧ",IF(E941&gt;='04_Настройки'!$B$12,"СЧ","НЧ")))</s:f>
      </s:c>
      <s:c r="G941" s="78"/>
      <s:c r="H941" s="78"/>
      <s:c r="I941" s="80" t="str">
        <s:f t="shared" si="2"/>
        <s:v/>
      </s:c>
      <s:c r="J941" s="78"/>
      <s:c r="K941" s="81"/>
      <s:c r="L941" s="78"/>
      <s:c r="M941" s="78"/>
      <s:c r="N941" s="78"/>
      <s:c r="O941" s="83"/>
      <s:c r="P941" s="84"/>
      <s:c r="Q941" s="84"/>
      <s:c r="R941" s="77" t="str">
        <s:f t="shared" si="3"/>
        <s:v/>
      </s:c>
      <s:c r="S941" s="85" t="str">
        <s:f t="shared" si="4"/>
        <s:v/>
      </s:c>
      <s:c r="T941" s="85" t="str">
        <s:f t="shared" si="5"/>
        <s:v/>
      </s:c>
      <s:c r="U941" s="85" t="str">
        <s:f>IF(OR(B941="",G941=""),"",ROUND(MAX(0,MIN(100,(G941-IF(J941="",'04_Настройки'!$B$14,J941))/(100-IF(J941="",'04_Настройки'!$B$14,J941))*100)),1))</s:f>
        <s:v/>
      </s:c>
      <s:c r="V941" s="85" t="str">
        <s:f t="shared" si="6"/>
        <s:v/>
      </s:c>
      <s:c r="W941" s="88" t="str">
        <s:f t="shared" si="7"/>
        <s:v/>
      </s:c>
      <s:c r="X941" s="85" t="str">
        <s:f>IF(B941="","",IF(W941&lt;'04_Настройки'!$B$26,"",ROUND((IF(ISBLANK(T941),0,T941*'04_Настройки'!$B$16)+IF(ISBLANK(U941),0,U941*'04_Настройки'!$B$17)+IF(ISBLANK(V941),0,V941*'04_Настройки'!$B$18)+IF(ISBLANK(M941),0,M941/5*100*'04_Настройки'!$B$19)+IF(ISBLANK(N941),0,N941/5*100*'04_Настройки'!$B$20))/(IF(ISBLANK(T941),0,'04_Настройки'!$B$16)+IF(ISBLANK(U941),0,'04_Настройки'!$B$17)+IF(ISBLANK(V941),0,'04_Настройки'!$B$18)+IF(ISBLANK(M941),0,'04_Настройки'!$B$19)+IF(ISBLANK(N941),0,'04_Настройки'!$B$20)),1)))</s:f>
        <s:v/>
      </s:c>
      <s:c r="Y941" s="77" t="str">
        <s:f>IF(B941="","",IF(ISBLANK(X941),"Недостаточно данных",IF(X941&gt;='04_Настройки'!$B$24,"Высокий",IF(X941&gt;='04_Настройки'!$B$25,"Средний","Низкий"))))</s:f>
        <s:v/>
      </s:c>
      <s:c r="Z941" s="80">
        <s:f t="shared" si="8"/>
        <s:v>931</s:v>
      </s:c>
      <s:c r="AA941" s="93" t="str">
        <s:f>IF(B941="","",IF(S941&gt;1,"Проверить и объединить дубли",IF(W941&lt;'04_Настройки'!$B$26,"Дополнить исходные данные",IF(AND(M941&lt;&gt;"",M941&lt;=2),"Проверить соответствие запросу и бизнесу",IF(AND(G941&lt;&gt;"",G941&lt;=IF(J941="",'04_Настройки'!$B$14,J941)),"Удерживать позицию и обновлять контент",IF(Y941="Высокий",IF(O941="","Создать или назначить посадочную страницу","Оптимизировать страницу и усилить содержание"),IF(Y941="Средний","Включить в контент-план","Наблюдать или отложить")))))))</s:f>
        <s:v/>
      </s:c>
    </s:row>
    <s:row r="942" ht="22.5" customHeight="1">
      <s:c r="A942" s="70" t="str">
        <s:f t="shared" si="1"/>
        <s:v/>
      </s:c>
      <s:c r="B942" s="71"/>
      <s:c r="C942" s="71"/>
      <s:c r="D942" s="71"/>
      <s:c r="E942" s="95"/>
      <s:c r="F942" s="77" t="str">
        <s:f>IF(ISBLANK(E942),"",IF(E942&gt;='04_Настройки'!$B$11,"ВЧ",IF(E942&gt;='04_Настройки'!$B$12,"СЧ","НЧ")))</s:f>
      </s:c>
      <s:c r="G942" s="78"/>
      <s:c r="H942" s="78"/>
      <s:c r="I942" s="80" t="str">
        <s:f t="shared" si="2"/>
        <s:v/>
      </s:c>
      <s:c r="J942" s="78"/>
      <s:c r="K942" s="81"/>
      <s:c r="L942" s="78"/>
      <s:c r="M942" s="78"/>
      <s:c r="N942" s="78"/>
      <s:c r="O942" s="83"/>
      <s:c r="P942" s="84"/>
      <s:c r="Q942" s="84"/>
      <s:c r="R942" s="77" t="str">
        <s:f t="shared" si="3"/>
        <s:v/>
      </s:c>
      <s:c r="S942" s="85" t="str">
        <s:f t="shared" si="4"/>
        <s:v/>
      </s:c>
      <s:c r="T942" s="85" t="str">
        <s:f t="shared" si="5"/>
        <s:v/>
      </s:c>
      <s:c r="U942" s="85" t="str">
        <s:f>IF(OR(B942="",G942=""),"",ROUND(MAX(0,MIN(100,(G942-IF(J942="",'04_Настройки'!$B$14,J942))/(100-IF(J942="",'04_Настройки'!$B$14,J942))*100)),1))</s:f>
        <s:v/>
      </s:c>
      <s:c r="V942" s="85" t="str">
        <s:f t="shared" si="6"/>
        <s:v/>
      </s:c>
      <s:c r="W942" s="88" t="str">
        <s:f t="shared" si="7"/>
        <s:v/>
      </s:c>
      <s:c r="X942" s="85" t="str">
        <s:f>IF(B942="","",IF(W942&lt;'04_Настройки'!$B$26,"",ROUND((IF(ISBLANK(T942),0,T942*'04_Настройки'!$B$16)+IF(ISBLANK(U942),0,U942*'04_Настройки'!$B$17)+IF(ISBLANK(V942),0,V942*'04_Настройки'!$B$18)+IF(ISBLANK(M942),0,M942/5*100*'04_Настройки'!$B$19)+IF(ISBLANK(N942),0,N942/5*100*'04_Настройки'!$B$20))/(IF(ISBLANK(T942),0,'04_Настройки'!$B$16)+IF(ISBLANK(U942),0,'04_Настройки'!$B$17)+IF(ISBLANK(V942),0,'04_Настройки'!$B$18)+IF(ISBLANK(M942),0,'04_Настройки'!$B$19)+IF(ISBLANK(N942),0,'04_Настройки'!$B$20)),1)))</s:f>
        <s:v/>
      </s:c>
      <s:c r="Y942" s="77" t="str">
        <s:f>IF(B942="","",IF(ISBLANK(X942),"Недостаточно данных",IF(X942&gt;='04_Настройки'!$B$24,"Высокий",IF(X942&gt;='04_Настройки'!$B$25,"Средний","Низкий"))))</s:f>
        <s:v/>
      </s:c>
      <s:c r="Z942" s="80">
        <s:f t="shared" si="8"/>
        <s:v>932</s:v>
      </s:c>
      <s:c r="AA942" s="93" t="str">
        <s:f>IF(B942="","",IF(S942&gt;1,"Проверить и объединить дубли",IF(W942&lt;'04_Настройки'!$B$26,"Дополнить исходные данные",IF(AND(M942&lt;&gt;"",M942&lt;=2),"Проверить соответствие запросу и бизнесу",IF(AND(G942&lt;&gt;"",G942&lt;=IF(J942="",'04_Настройки'!$B$14,J942)),"Удерживать позицию и обновлять контент",IF(Y942="Высокий",IF(O942="","Создать или назначить посадочную страницу","Оптимизировать страницу и усилить содержание"),IF(Y942="Средний","Включить в контент-план","Наблюдать или отложить")))))))</s:f>
        <s:v/>
      </s:c>
    </s:row>
    <s:row r="943" ht="22.5" customHeight="1">
      <s:c r="A943" s="70" t="str">
        <s:f t="shared" si="1"/>
        <s:v/>
      </s:c>
      <s:c r="B943" s="71"/>
      <s:c r="C943" s="71"/>
      <s:c r="D943" s="71"/>
      <s:c r="E943" s="95"/>
      <s:c r="F943" s="77" t="str">
        <s:f>IF(ISBLANK(E943),"",IF(E943&gt;='04_Настройки'!$B$11,"ВЧ",IF(E943&gt;='04_Настройки'!$B$12,"СЧ","НЧ")))</s:f>
      </s:c>
      <s:c r="G943" s="78"/>
      <s:c r="H943" s="78"/>
      <s:c r="I943" s="80" t="str">
        <s:f t="shared" si="2"/>
        <s:v/>
      </s:c>
      <s:c r="J943" s="78"/>
      <s:c r="K943" s="81"/>
      <s:c r="L943" s="78"/>
      <s:c r="M943" s="78"/>
      <s:c r="N943" s="78"/>
      <s:c r="O943" s="83"/>
      <s:c r="P943" s="84"/>
      <s:c r="Q943" s="84"/>
      <s:c r="R943" s="77" t="str">
        <s:f t="shared" si="3"/>
        <s:v/>
      </s:c>
      <s:c r="S943" s="85" t="str">
        <s:f t="shared" si="4"/>
        <s:v/>
      </s:c>
      <s:c r="T943" s="85" t="str">
        <s:f t="shared" si="5"/>
        <s:v/>
      </s:c>
      <s:c r="U943" s="85" t="str">
        <s:f>IF(OR(B943="",G943=""),"",ROUND(MAX(0,MIN(100,(G943-IF(J943="",'04_Настройки'!$B$14,J943))/(100-IF(J943="",'04_Настройки'!$B$14,J943))*100)),1))</s:f>
        <s:v/>
      </s:c>
      <s:c r="V943" s="85" t="str">
        <s:f t="shared" si="6"/>
        <s:v/>
      </s:c>
      <s:c r="W943" s="88" t="str">
        <s:f t="shared" si="7"/>
        <s:v/>
      </s:c>
      <s:c r="X943" s="85" t="str">
        <s:f>IF(B943="","",IF(W943&lt;'04_Настройки'!$B$26,"",ROUND((IF(ISBLANK(T943),0,T943*'04_Настройки'!$B$16)+IF(ISBLANK(U943),0,U943*'04_Настройки'!$B$17)+IF(ISBLANK(V943),0,V943*'04_Настройки'!$B$18)+IF(ISBLANK(M943),0,M943/5*100*'04_Настройки'!$B$19)+IF(ISBLANK(N943),0,N943/5*100*'04_Настройки'!$B$20))/(IF(ISBLANK(T943),0,'04_Настройки'!$B$16)+IF(ISBLANK(U943),0,'04_Настройки'!$B$17)+IF(ISBLANK(V943),0,'04_Настройки'!$B$18)+IF(ISBLANK(M943),0,'04_Настройки'!$B$19)+IF(ISBLANK(N943),0,'04_Настройки'!$B$20)),1)))</s:f>
        <s:v/>
      </s:c>
      <s:c r="Y943" s="77" t="str">
        <s:f>IF(B943="","",IF(ISBLANK(X943),"Недостаточно данных",IF(X943&gt;='04_Настройки'!$B$24,"Высокий",IF(X943&gt;='04_Настройки'!$B$25,"Средний","Низкий"))))</s:f>
        <s:v/>
      </s:c>
      <s:c r="Z943" s="80">
        <s:f t="shared" si="8"/>
        <s:v>933</s:v>
      </s:c>
      <s:c r="AA943" s="93" t="str">
        <s:f>IF(B943="","",IF(S943&gt;1,"Проверить и объединить дубли",IF(W943&lt;'04_Настройки'!$B$26,"Дополнить исходные данные",IF(AND(M943&lt;&gt;"",M943&lt;=2),"Проверить соответствие запросу и бизнесу",IF(AND(G943&lt;&gt;"",G943&lt;=IF(J943="",'04_Настройки'!$B$14,J943)),"Удерживать позицию и обновлять контент",IF(Y943="Высокий",IF(O943="","Создать или назначить посадочную страницу","Оптимизировать страницу и усилить содержание"),IF(Y943="Средний","Включить в контент-план","Наблюдать или отложить")))))))</s:f>
        <s:v/>
      </s:c>
    </s:row>
    <s:row r="944" ht="22.5" customHeight="1">
      <s:c r="A944" s="70" t="str">
        <s:f t="shared" si="1"/>
        <s:v/>
      </s:c>
      <s:c r="B944" s="71"/>
      <s:c r="C944" s="71"/>
      <s:c r="D944" s="71"/>
      <s:c r="E944" s="95"/>
      <s:c r="F944" s="77" t="str">
        <s:f>IF(ISBLANK(E944),"",IF(E944&gt;='04_Настройки'!$B$11,"ВЧ",IF(E944&gt;='04_Настройки'!$B$12,"СЧ","НЧ")))</s:f>
      </s:c>
      <s:c r="G944" s="78"/>
      <s:c r="H944" s="78"/>
      <s:c r="I944" s="80" t="str">
        <s:f t="shared" si="2"/>
        <s:v/>
      </s:c>
      <s:c r="J944" s="78"/>
      <s:c r="K944" s="81"/>
      <s:c r="L944" s="78"/>
      <s:c r="M944" s="78"/>
      <s:c r="N944" s="78"/>
      <s:c r="O944" s="83"/>
      <s:c r="P944" s="84"/>
      <s:c r="Q944" s="84"/>
      <s:c r="R944" s="77" t="str">
        <s:f t="shared" si="3"/>
        <s:v/>
      </s:c>
      <s:c r="S944" s="85" t="str">
        <s:f t="shared" si="4"/>
        <s:v/>
      </s:c>
      <s:c r="T944" s="85" t="str">
        <s:f t="shared" si="5"/>
        <s:v/>
      </s:c>
      <s:c r="U944" s="85" t="str">
        <s:f>IF(OR(B944="",G944=""),"",ROUND(MAX(0,MIN(100,(G944-IF(J944="",'04_Настройки'!$B$14,J944))/(100-IF(J944="",'04_Настройки'!$B$14,J944))*100)),1))</s:f>
        <s:v/>
      </s:c>
      <s:c r="V944" s="85" t="str">
        <s:f t="shared" si="6"/>
        <s:v/>
      </s:c>
      <s:c r="W944" s="88" t="str">
        <s:f t="shared" si="7"/>
        <s:v/>
      </s:c>
      <s:c r="X944" s="85" t="str">
        <s:f>IF(B944="","",IF(W944&lt;'04_Настройки'!$B$26,"",ROUND((IF(ISBLANK(T944),0,T944*'04_Настройки'!$B$16)+IF(ISBLANK(U944),0,U944*'04_Настройки'!$B$17)+IF(ISBLANK(V944),0,V944*'04_Настройки'!$B$18)+IF(ISBLANK(M944),0,M944/5*100*'04_Настройки'!$B$19)+IF(ISBLANK(N944),0,N944/5*100*'04_Настройки'!$B$20))/(IF(ISBLANK(T944),0,'04_Настройки'!$B$16)+IF(ISBLANK(U944),0,'04_Настройки'!$B$17)+IF(ISBLANK(V944),0,'04_Настройки'!$B$18)+IF(ISBLANK(M944),0,'04_Настройки'!$B$19)+IF(ISBLANK(N944),0,'04_Настройки'!$B$20)),1)))</s:f>
        <s:v/>
      </s:c>
      <s:c r="Y944" s="77" t="str">
        <s:f>IF(B944="","",IF(ISBLANK(X944),"Недостаточно данных",IF(X944&gt;='04_Настройки'!$B$24,"Высокий",IF(X944&gt;='04_Настройки'!$B$25,"Средний","Низкий"))))</s:f>
        <s:v/>
      </s:c>
      <s:c r="Z944" s="80">
        <s:f t="shared" si="8"/>
        <s:v>934</s:v>
      </s:c>
      <s:c r="AA944" s="93" t="str">
        <s:f>IF(B944="","",IF(S944&gt;1,"Проверить и объединить дубли",IF(W944&lt;'04_Настройки'!$B$26,"Дополнить исходные данные",IF(AND(M944&lt;&gt;"",M944&lt;=2),"Проверить соответствие запросу и бизнесу",IF(AND(G944&lt;&gt;"",G944&lt;=IF(J944="",'04_Настройки'!$B$14,J944)),"Удерживать позицию и обновлять контент",IF(Y944="Высокий",IF(O944="","Создать или назначить посадочную страницу","Оптимизировать страницу и усилить содержание"),IF(Y944="Средний","Включить в контент-план","Наблюдать или отложить")))))))</s:f>
        <s:v/>
      </s:c>
    </s:row>
    <s:row r="945" ht="22.5" customHeight="1">
      <s:c r="A945" s="70" t="str">
        <s:f t="shared" si="1"/>
        <s:v/>
      </s:c>
      <s:c r="B945" s="71"/>
      <s:c r="C945" s="71"/>
      <s:c r="D945" s="71"/>
      <s:c r="E945" s="95"/>
      <s:c r="F945" s="77" t="str">
        <s:f>IF(ISBLANK(E945),"",IF(E945&gt;='04_Настройки'!$B$11,"ВЧ",IF(E945&gt;='04_Настройки'!$B$12,"СЧ","НЧ")))</s:f>
      </s:c>
      <s:c r="G945" s="78"/>
      <s:c r="H945" s="78"/>
      <s:c r="I945" s="80" t="str">
        <s:f t="shared" si="2"/>
        <s:v/>
      </s:c>
      <s:c r="J945" s="78"/>
      <s:c r="K945" s="81"/>
      <s:c r="L945" s="78"/>
      <s:c r="M945" s="78"/>
      <s:c r="N945" s="78"/>
      <s:c r="O945" s="83"/>
      <s:c r="P945" s="84"/>
      <s:c r="Q945" s="84"/>
      <s:c r="R945" s="77" t="str">
        <s:f t="shared" si="3"/>
        <s:v/>
      </s:c>
      <s:c r="S945" s="85" t="str">
        <s:f t="shared" si="4"/>
        <s:v/>
      </s:c>
      <s:c r="T945" s="85" t="str">
        <s:f t="shared" si="5"/>
        <s:v/>
      </s:c>
      <s:c r="U945" s="85" t="str">
        <s:f>IF(OR(B945="",G945=""),"",ROUND(MAX(0,MIN(100,(G945-IF(J945="",'04_Настройки'!$B$14,J945))/(100-IF(J945="",'04_Настройки'!$B$14,J945))*100)),1))</s:f>
        <s:v/>
      </s:c>
      <s:c r="V945" s="85" t="str">
        <s:f t="shared" si="6"/>
        <s:v/>
      </s:c>
      <s:c r="W945" s="88" t="str">
        <s:f t="shared" si="7"/>
        <s:v/>
      </s:c>
      <s:c r="X945" s="85" t="str">
        <s:f>IF(B945="","",IF(W945&lt;'04_Настройки'!$B$26,"",ROUND((IF(ISBLANK(T945),0,T945*'04_Настройки'!$B$16)+IF(ISBLANK(U945),0,U945*'04_Настройки'!$B$17)+IF(ISBLANK(V945),0,V945*'04_Настройки'!$B$18)+IF(ISBLANK(M945),0,M945/5*100*'04_Настройки'!$B$19)+IF(ISBLANK(N945),0,N945/5*100*'04_Настройки'!$B$20))/(IF(ISBLANK(T945),0,'04_Настройки'!$B$16)+IF(ISBLANK(U945),0,'04_Настройки'!$B$17)+IF(ISBLANK(V945),0,'04_Настройки'!$B$18)+IF(ISBLANK(M945),0,'04_Настройки'!$B$19)+IF(ISBLANK(N945),0,'04_Настройки'!$B$20)),1)))</s:f>
        <s:v/>
      </s:c>
      <s:c r="Y945" s="77" t="str">
        <s:f>IF(B945="","",IF(ISBLANK(X945),"Недостаточно данных",IF(X945&gt;='04_Настройки'!$B$24,"Высокий",IF(X945&gt;='04_Настройки'!$B$25,"Средний","Низкий"))))</s:f>
        <s:v/>
      </s:c>
      <s:c r="Z945" s="80">
        <s:f t="shared" si="8"/>
        <s:v>935</s:v>
      </s:c>
      <s:c r="AA945" s="93" t="str">
        <s:f>IF(B945="","",IF(S945&gt;1,"Проверить и объединить дубли",IF(W945&lt;'04_Настройки'!$B$26,"Дополнить исходные данные",IF(AND(M945&lt;&gt;"",M945&lt;=2),"Проверить соответствие запросу и бизнесу",IF(AND(G945&lt;&gt;"",G945&lt;=IF(J945="",'04_Настройки'!$B$14,J945)),"Удерживать позицию и обновлять контент",IF(Y945="Высокий",IF(O945="","Создать или назначить посадочную страницу","Оптимизировать страницу и усилить содержание"),IF(Y945="Средний","Включить в контент-план","Наблюдать или отложить")))))))</s:f>
        <s:v/>
      </s:c>
    </s:row>
    <s:row r="946" ht="22.5" customHeight="1">
      <s:c r="A946" s="70" t="str">
        <s:f t="shared" si="1"/>
        <s:v/>
      </s:c>
      <s:c r="B946" s="71"/>
      <s:c r="C946" s="71"/>
      <s:c r="D946" s="71"/>
      <s:c r="E946" s="95"/>
      <s:c r="F946" s="77" t="str">
        <s:f>IF(ISBLANK(E946),"",IF(E946&gt;='04_Настройки'!$B$11,"ВЧ",IF(E946&gt;='04_Настройки'!$B$12,"СЧ","НЧ")))</s:f>
      </s:c>
      <s:c r="G946" s="78"/>
      <s:c r="H946" s="78"/>
      <s:c r="I946" s="80" t="str">
        <s:f t="shared" si="2"/>
        <s:v/>
      </s:c>
      <s:c r="J946" s="78"/>
      <s:c r="K946" s="81"/>
      <s:c r="L946" s="78"/>
      <s:c r="M946" s="78"/>
      <s:c r="N946" s="78"/>
      <s:c r="O946" s="83"/>
      <s:c r="P946" s="84"/>
      <s:c r="Q946" s="84"/>
      <s:c r="R946" s="77" t="str">
        <s:f t="shared" si="3"/>
        <s:v/>
      </s:c>
      <s:c r="S946" s="85" t="str">
        <s:f t="shared" si="4"/>
        <s:v/>
      </s:c>
      <s:c r="T946" s="85" t="str">
        <s:f t="shared" si="5"/>
        <s:v/>
      </s:c>
      <s:c r="U946" s="85" t="str">
        <s:f>IF(OR(B946="",G946=""),"",ROUND(MAX(0,MIN(100,(G946-IF(J946="",'04_Настройки'!$B$14,J946))/(100-IF(J946="",'04_Настройки'!$B$14,J946))*100)),1))</s:f>
        <s:v/>
      </s:c>
      <s:c r="V946" s="85" t="str">
        <s:f t="shared" si="6"/>
        <s:v/>
      </s:c>
      <s:c r="W946" s="88" t="str">
        <s:f t="shared" si="7"/>
        <s:v/>
      </s:c>
      <s:c r="X946" s="85" t="str">
        <s:f>IF(B946="","",IF(W946&lt;'04_Настройки'!$B$26,"",ROUND((IF(ISBLANK(T946),0,T946*'04_Настройки'!$B$16)+IF(ISBLANK(U946),0,U946*'04_Настройки'!$B$17)+IF(ISBLANK(V946),0,V946*'04_Настройки'!$B$18)+IF(ISBLANK(M946),0,M946/5*100*'04_Настройки'!$B$19)+IF(ISBLANK(N946),0,N946/5*100*'04_Настройки'!$B$20))/(IF(ISBLANK(T946),0,'04_Настройки'!$B$16)+IF(ISBLANK(U946),0,'04_Настройки'!$B$17)+IF(ISBLANK(V946),0,'04_Настройки'!$B$18)+IF(ISBLANK(M946),0,'04_Настройки'!$B$19)+IF(ISBLANK(N946),0,'04_Настройки'!$B$20)),1)))</s:f>
        <s:v/>
      </s:c>
      <s:c r="Y946" s="77" t="str">
        <s:f>IF(B946="","",IF(ISBLANK(X946),"Недостаточно данных",IF(X946&gt;='04_Настройки'!$B$24,"Высокий",IF(X946&gt;='04_Настройки'!$B$25,"Средний","Низкий"))))</s:f>
        <s:v/>
      </s:c>
      <s:c r="Z946" s="80">
        <s:f t="shared" si="8"/>
        <s:v>936</s:v>
      </s:c>
      <s:c r="AA946" s="93" t="str">
        <s:f>IF(B946="","",IF(S946&gt;1,"Проверить и объединить дубли",IF(W946&lt;'04_Настройки'!$B$26,"Дополнить исходные данные",IF(AND(M946&lt;&gt;"",M946&lt;=2),"Проверить соответствие запросу и бизнесу",IF(AND(G946&lt;&gt;"",G946&lt;=IF(J946="",'04_Настройки'!$B$14,J946)),"Удерживать позицию и обновлять контент",IF(Y946="Высокий",IF(O946="","Создать или назначить посадочную страницу","Оптимизировать страницу и усилить содержание"),IF(Y946="Средний","Включить в контент-план","Наблюдать или отложить")))))))</s:f>
        <s:v/>
      </s:c>
    </s:row>
    <s:row r="947" ht="22.5" customHeight="1">
      <s:c r="A947" s="70" t="str">
        <s:f t="shared" si="1"/>
        <s:v/>
      </s:c>
      <s:c r="B947" s="71"/>
      <s:c r="C947" s="71"/>
      <s:c r="D947" s="71"/>
      <s:c r="E947" s="95"/>
      <s:c r="F947" s="77" t="str">
        <s:f>IF(ISBLANK(E947),"",IF(E947&gt;='04_Настройки'!$B$11,"ВЧ",IF(E947&gt;='04_Настройки'!$B$12,"СЧ","НЧ")))</s:f>
      </s:c>
      <s:c r="G947" s="78"/>
      <s:c r="H947" s="78"/>
      <s:c r="I947" s="80" t="str">
        <s:f t="shared" si="2"/>
        <s:v/>
      </s:c>
      <s:c r="J947" s="78"/>
      <s:c r="K947" s="81"/>
      <s:c r="L947" s="78"/>
      <s:c r="M947" s="78"/>
      <s:c r="N947" s="78"/>
      <s:c r="O947" s="83"/>
      <s:c r="P947" s="84"/>
      <s:c r="Q947" s="84"/>
      <s:c r="R947" s="77" t="str">
        <s:f t="shared" si="3"/>
        <s:v/>
      </s:c>
      <s:c r="S947" s="85" t="str">
        <s:f t="shared" si="4"/>
        <s:v/>
      </s:c>
      <s:c r="T947" s="85" t="str">
        <s:f t="shared" si="5"/>
        <s:v/>
      </s:c>
      <s:c r="U947" s="85" t="str">
        <s:f>IF(OR(B947="",G947=""),"",ROUND(MAX(0,MIN(100,(G947-IF(J947="",'04_Настройки'!$B$14,J947))/(100-IF(J947="",'04_Настройки'!$B$14,J947))*100)),1))</s:f>
        <s:v/>
      </s:c>
      <s:c r="V947" s="85" t="str">
        <s:f t="shared" si="6"/>
        <s:v/>
      </s:c>
      <s:c r="W947" s="88" t="str">
        <s:f t="shared" si="7"/>
        <s:v/>
      </s:c>
      <s:c r="X947" s="85" t="str">
        <s:f>IF(B947="","",IF(W947&lt;'04_Настройки'!$B$26,"",ROUND((IF(ISBLANK(T947),0,T947*'04_Настройки'!$B$16)+IF(ISBLANK(U947),0,U947*'04_Настройки'!$B$17)+IF(ISBLANK(V947),0,V947*'04_Настройки'!$B$18)+IF(ISBLANK(M947),0,M947/5*100*'04_Настройки'!$B$19)+IF(ISBLANK(N947),0,N947/5*100*'04_Настройки'!$B$20))/(IF(ISBLANK(T947),0,'04_Настройки'!$B$16)+IF(ISBLANK(U947),0,'04_Настройки'!$B$17)+IF(ISBLANK(V947),0,'04_Настройки'!$B$18)+IF(ISBLANK(M947),0,'04_Настройки'!$B$19)+IF(ISBLANK(N947),0,'04_Настройки'!$B$20)),1)))</s:f>
        <s:v/>
      </s:c>
      <s:c r="Y947" s="77" t="str">
        <s:f>IF(B947="","",IF(ISBLANK(X947),"Недостаточно данных",IF(X947&gt;='04_Настройки'!$B$24,"Высокий",IF(X947&gt;='04_Настройки'!$B$25,"Средний","Низкий"))))</s:f>
        <s:v/>
      </s:c>
      <s:c r="Z947" s="80">
        <s:f t="shared" si="8"/>
        <s:v>937</s:v>
      </s:c>
      <s:c r="AA947" s="93" t="str">
        <s:f>IF(B947="","",IF(S947&gt;1,"Проверить и объединить дубли",IF(W947&lt;'04_Настройки'!$B$26,"Дополнить исходные данные",IF(AND(M947&lt;&gt;"",M947&lt;=2),"Проверить соответствие запросу и бизнесу",IF(AND(G947&lt;&gt;"",G947&lt;=IF(J947="",'04_Настройки'!$B$14,J947)),"Удерживать позицию и обновлять контент",IF(Y947="Высокий",IF(O947="","Создать или назначить посадочную страницу","Оптимизировать страницу и усилить содержание"),IF(Y947="Средний","Включить в контент-план","Наблюдать или отложить")))))))</s:f>
        <s:v/>
      </s:c>
    </s:row>
    <s:row r="948" ht="22.5" customHeight="1">
      <s:c r="A948" s="70" t="str">
        <s:f t="shared" si="1"/>
        <s:v/>
      </s:c>
      <s:c r="B948" s="71"/>
      <s:c r="C948" s="71"/>
      <s:c r="D948" s="71"/>
      <s:c r="E948" s="95"/>
      <s:c r="F948" s="77" t="str">
        <s:f>IF(ISBLANK(E948),"",IF(E948&gt;='04_Настройки'!$B$11,"ВЧ",IF(E948&gt;='04_Настройки'!$B$12,"СЧ","НЧ")))</s:f>
      </s:c>
      <s:c r="G948" s="78"/>
      <s:c r="H948" s="78"/>
      <s:c r="I948" s="80" t="str">
        <s:f t="shared" si="2"/>
        <s:v/>
      </s:c>
      <s:c r="J948" s="78"/>
      <s:c r="K948" s="81"/>
      <s:c r="L948" s="78"/>
      <s:c r="M948" s="78"/>
      <s:c r="N948" s="78"/>
      <s:c r="O948" s="83"/>
      <s:c r="P948" s="84"/>
      <s:c r="Q948" s="84"/>
      <s:c r="R948" s="77" t="str">
        <s:f t="shared" si="3"/>
        <s:v/>
      </s:c>
      <s:c r="S948" s="85" t="str">
        <s:f t="shared" si="4"/>
        <s:v/>
      </s:c>
      <s:c r="T948" s="85" t="str">
        <s:f t="shared" si="5"/>
        <s:v/>
      </s:c>
      <s:c r="U948" s="85" t="str">
        <s:f>IF(OR(B948="",G948=""),"",ROUND(MAX(0,MIN(100,(G948-IF(J948="",'04_Настройки'!$B$14,J948))/(100-IF(J948="",'04_Настройки'!$B$14,J948))*100)),1))</s:f>
        <s:v/>
      </s:c>
      <s:c r="V948" s="85" t="str">
        <s:f t="shared" si="6"/>
        <s:v/>
      </s:c>
      <s:c r="W948" s="88" t="str">
        <s:f t="shared" si="7"/>
        <s:v/>
      </s:c>
      <s:c r="X948" s="85" t="str">
        <s:f>IF(B948="","",IF(W948&lt;'04_Настройки'!$B$26,"",ROUND((IF(ISBLANK(T948),0,T948*'04_Настройки'!$B$16)+IF(ISBLANK(U948),0,U948*'04_Настройки'!$B$17)+IF(ISBLANK(V948),0,V948*'04_Настройки'!$B$18)+IF(ISBLANK(M948),0,M948/5*100*'04_Настройки'!$B$19)+IF(ISBLANK(N948),0,N948/5*100*'04_Настройки'!$B$20))/(IF(ISBLANK(T948),0,'04_Настройки'!$B$16)+IF(ISBLANK(U948),0,'04_Настройки'!$B$17)+IF(ISBLANK(V948),0,'04_Настройки'!$B$18)+IF(ISBLANK(M948),0,'04_Настройки'!$B$19)+IF(ISBLANK(N948),0,'04_Настройки'!$B$20)),1)))</s:f>
        <s:v/>
      </s:c>
      <s:c r="Y948" s="77" t="str">
        <s:f>IF(B948="","",IF(ISBLANK(X948),"Недостаточно данных",IF(X948&gt;='04_Настройки'!$B$24,"Высокий",IF(X948&gt;='04_Настройки'!$B$25,"Средний","Низкий"))))</s:f>
        <s:v/>
      </s:c>
      <s:c r="Z948" s="80">
        <s:f t="shared" si="8"/>
        <s:v>938</s:v>
      </s:c>
      <s:c r="AA948" s="93" t="str">
        <s:f>IF(B948="","",IF(S948&gt;1,"Проверить и объединить дубли",IF(W948&lt;'04_Настройки'!$B$26,"Дополнить исходные данные",IF(AND(M948&lt;&gt;"",M948&lt;=2),"Проверить соответствие запросу и бизнесу",IF(AND(G948&lt;&gt;"",G948&lt;=IF(J948="",'04_Настройки'!$B$14,J948)),"Удерживать позицию и обновлять контент",IF(Y948="Высокий",IF(O948="","Создать или назначить посадочную страницу","Оптимизировать страницу и усилить содержание"),IF(Y948="Средний","Включить в контент-план","Наблюдать или отложить")))))))</s:f>
        <s:v/>
      </s:c>
    </s:row>
    <s:row r="949" ht="22.5" customHeight="1">
      <s:c r="A949" s="70" t="str">
        <s:f t="shared" si="1"/>
        <s:v/>
      </s:c>
      <s:c r="B949" s="71"/>
      <s:c r="C949" s="71"/>
      <s:c r="D949" s="71"/>
      <s:c r="E949" s="95"/>
      <s:c r="F949" s="77" t="str">
        <s:f>IF(ISBLANK(E949),"",IF(E949&gt;='04_Настройки'!$B$11,"ВЧ",IF(E949&gt;='04_Настройки'!$B$12,"СЧ","НЧ")))</s:f>
      </s:c>
      <s:c r="G949" s="78"/>
      <s:c r="H949" s="78"/>
      <s:c r="I949" s="80" t="str">
        <s:f t="shared" si="2"/>
        <s:v/>
      </s:c>
      <s:c r="J949" s="78"/>
      <s:c r="K949" s="81"/>
      <s:c r="L949" s="78"/>
      <s:c r="M949" s="78"/>
      <s:c r="N949" s="78"/>
      <s:c r="O949" s="83"/>
      <s:c r="P949" s="84"/>
      <s:c r="Q949" s="84"/>
      <s:c r="R949" s="77" t="str">
        <s:f t="shared" si="3"/>
        <s:v/>
      </s:c>
      <s:c r="S949" s="85" t="str">
        <s:f t="shared" si="4"/>
        <s:v/>
      </s:c>
      <s:c r="T949" s="85" t="str">
        <s:f t="shared" si="5"/>
        <s:v/>
      </s:c>
      <s:c r="U949" s="85" t="str">
        <s:f>IF(OR(B949="",G949=""),"",ROUND(MAX(0,MIN(100,(G949-IF(J949="",'04_Настройки'!$B$14,J949))/(100-IF(J949="",'04_Настройки'!$B$14,J949))*100)),1))</s:f>
        <s:v/>
      </s:c>
      <s:c r="V949" s="85" t="str">
        <s:f t="shared" si="6"/>
        <s:v/>
      </s:c>
      <s:c r="W949" s="88" t="str">
        <s:f t="shared" si="7"/>
        <s:v/>
      </s:c>
      <s:c r="X949" s="85" t="str">
        <s:f>IF(B949="","",IF(W949&lt;'04_Настройки'!$B$26,"",ROUND((IF(ISBLANK(T949),0,T949*'04_Настройки'!$B$16)+IF(ISBLANK(U949),0,U949*'04_Настройки'!$B$17)+IF(ISBLANK(V949),0,V949*'04_Настройки'!$B$18)+IF(ISBLANK(M949),0,M949/5*100*'04_Настройки'!$B$19)+IF(ISBLANK(N949),0,N949/5*100*'04_Настройки'!$B$20))/(IF(ISBLANK(T949),0,'04_Настройки'!$B$16)+IF(ISBLANK(U949),0,'04_Настройки'!$B$17)+IF(ISBLANK(V949),0,'04_Настройки'!$B$18)+IF(ISBLANK(M949),0,'04_Настройки'!$B$19)+IF(ISBLANK(N949),0,'04_Настройки'!$B$20)),1)))</s:f>
        <s:v/>
      </s:c>
      <s:c r="Y949" s="77" t="str">
        <s:f>IF(B949="","",IF(ISBLANK(X949),"Недостаточно данных",IF(X949&gt;='04_Настройки'!$B$24,"Высокий",IF(X949&gt;='04_Настройки'!$B$25,"Средний","Низкий"))))</s:f>
        <s:v/>
      </s:c>
      <s:c r="Z949" s="80">
        <s:f t="shared" si="8"/>
        <s:v>939</s:v>
      </s:c>
      <s:c r="AA949" s="93" t="str">
        <s:f>IF(B949="","",IF(S949&gt;1,"Проверить и объединить дубли",IF(W949&lt;'04_Настройки'!$B$26,"Дополнить исходные данные",IF(AND(M949&lt;&gt;"",M949&lt;=2),"Проверить соответствие запросу и бизнесу",IF(AND(G949&lt;&gt;"",G949&lt;=IF(J949="",'04_Настройки'!$B$14,J949)),"Удерживать позицию и обновлять контент",IF(Y949="Высокий",IF(O949="","Создать или назначить посадочную страницу","Оптимизировать страницу и усилить содержание"),IF(Y949="Средний","Включить в контент-план","Наблюдать или отложить")))))))</s:f>
        <s:v/>
      </s:c>
    </s:row>
    <s:row r="950" ht="22.5" customHeight="1">
      <s:c r="A950" s="70" t="str">
        <s:f t="shared" si="1"/>
        <s:v/>
      </s:c>
      <s:c r="B950" s="71"/>
      <s:c r="C950" s="71"/>
      <s:c r="D950" s="71"/>
      <s:c r="E950" s="95"/>
      <s:c r="F950" s="77" t="str">
        <s:f>IF(ISBLANK(E950),"",IF(E950&gt;='04_Настройки'!$B$11,"ВЧ",IF(E950&gt;='04_Настройки'!$B$12,"СЧ","НЧ")))</s:f>
      </s:c>
      <s:c r="G950" s="78"/>
      <s:c r="H950" s="78"/>
      <s:c r="I950" s="80" t="str">
        <s:f t="shared" si="2"/>
        <s:v/>
      </s:c>
      <s:c r="J950" s="78"/>
      <s:c r="K950" s="81"/>
      <s:c r="L950" s="78"/>
      <s:c r="M950" s="78"/>
      <s:c r="N950" s="78"/>
      <s:c r="O950" s="83"/>
      <s:c r="P950" s="84"/>
      <s:c r="Q950" s="84"/>
      <s:c r="R950" s="77" t="str">
        <s:f t="shared" si="3"/>
        <s:v/>
      </s:c>
      <s:c r="S950" s="85" t="str">
        <s:f t="shared" si="4"/>
        <s:v/>
      </s:c>
      <s:c r="T950" s="85" t="str">
        <s:f t="shared" si="5"/>
        <s:v/>
      </s:c>
      <s:c r="U950" s="85" t="str">
        <s:f>IF(OR(B950="",G950=""),"",ROUND(MAX(0,MIN(100,(G950-IF(J950="",'04_Настройки'!$B$14,J950))/(100-IF(J950="",'04_Настройки'!$B$14,J950))*100)),1))</s:f>
        <s:v/>
      </s:c>
      <s:c r="V950" s="85" t="str">
        <s:f t="shared" si="6"/>
        <s:v/>
      </s:c>
      <s:c r="W950" s="88" t="str">
        <s:f t="shared" si="7"/>
        <s:v/>
      </s:c>
      <s:c r="X950" s="85" t="str">
        <s:f>IF(B950="","",IF(W950&lt;'04_Настройки'!$B$26,"",ROUND((IF(ISBLANK(T950),0,T950*'04_Настройки'!$B$16)+IF(ISBLANK(U950),0,U950*'04_Настройки'!$B$17)+IF(ISBLANK(V950),0,V950*'04_Настройки'!$B$18)+IF(ISBLANK(M950),0,M950/5*100*'04_Настройки'!$B$19)+IF(ISBLANK(N950),0,N950/5*100*'04_Настройки'!$B$20))/(IF(ISBLANK(T950),0,'04_Настройки'!$B$16)+IF(ISBLANK(U950),0,'04_Настройки'!$B$17)+IF(ISBLANK(V950),0,'04_Настройки'!$B$18)+IF(ISBLANK(M950),0,'04_Настройки'!$B$19)+IF(ISBLANK(N950),0,'04_Настройки'!$B$20)),1)))</s:f>
        <s:v/>
      </s:c>
      <s:c r="Y950" s="77" t="str">
        <s:f>IF(B950="","",IF(ISBLANK(X950),"Недостаточно данных",IF(X950&gt;='04_Настройки'!$B$24,"Высокий",IF(X950&gt;='04_Настройки'!$B$25,"Средний","Низкий"))))</s:f>
        <s:v/>
      </s:c>
      <s:c r="Z950" s="80">
        <s:f t="shared" si="8"/>
        <s:v>940</s:v>
      </s:c>
      <s:c r="AA950" s="93" t="str">
        <s:f>IF(B950="","",IF(S950&gt;1,"Проверить и объединить дубли",IF(W950&lt;'04_Настройки'!$B$26,"Дополнить исходные данные",IF(AND(M950&lt;&gt;"",M950&lt;=2),"Проверить соответствие запросу и бизнесу",IF(AND(G950&lt;&gt;"",G950&lt;=IF(J950="",'04_Настройки'!$B$14,J950)),"Удерживать позицию и обновлять контент",IF(Y950="Высокий",IF(O950="","Создать или назначить посадочную страницу","Оптимизировать страницу и усилить содержание"),IF(Y950="Средний","Включить в контент-план","Наблюдать или отложить")))))))</s:f>
        <s:v/>
      </s:c>
    </s:row>
    <s:row r="951" ht="22.5" customHeight="1">
      <s:c r="A951" s="70" t="str">
        <s:f t="shared" si="1"/>
        <s:v/>
      </s:c>
      <s:c r="B951" s="71"/>
      <s:c r="C951" s="71"/>
      <s:c r="D951" s="71"/>
      <s:c r="E951" s="95"/>
      <s:c r="F951" s="77" t="str">
        <s:f>IF(ISBLANK(E951),"",IF(E951&gt;='04_Настройки'!$B$11,"ВЧ",IF(E951&gt;='04_Настройки'!$B$12,"СЧ","НЧ")))</s:f>
      </s:c>
      <s:c r="G951" s="78"/>
      <s:c r="H951" s="78"/>
      <s:c r="I951" s="80" t="str">
        <s:f t="shared" si="2"/>
        <s:v/>
      </s:c>
      <s:c r="J951" s="78"/>
      <s:c r="K951" s="81"/>
      <s:c r="L951" s="78"/>
      <s:c r="M951" s="78"/>
      <s:c r="N951" s="78"/>
      <s:c r="O951" s="83"/>
      <s:c r="P951" s="84"/>
      <s:c r="Q951" s="84"/>
      <s:c r="R951" s="77" t="str">
        <s:f t="shared" si="3"/>
        <s:v/>
      </s:c>
      <s:c r="S951" s="85" t="str">
        <s:f t="shared" si="4"/>
        <s:v/>
      </s:c>
      <s:c r="T951" s="85" t="str">
        <s:f t="shared" si="5"/>
        <s:v/>
      </s:c>
      <s:c r="U951" s="85" t="str">
        <s:f>IF(OR(B951="",G951=""),"",ROUND(MAX(0,MIN(100,(G951-IF(J951="",'04_Настройки'!$B$14,J951))/(100-IF(J951="",'04_Настройки'!$B$14,J951))*100)),1))</s:f>
        <s:v/>
      </s:c>
      <s:c r="V951" s="85" t="str">
        <s:f t="shared" si="6"/>
        <s:v/>
      </s:c>
      <s:c r="W951" s="88" t="str">
        <s:f t="shared" si="7"/>
        <s:v/>
      </s:c>
      <s:c r="X951" s="85" t="str">
        <s:f>IF(B951="","",IF(W951&lt;'04_Настройки'!$B$26,"",ROUND((IF(ISBLANK(T951),0,T951*'04_Настройки'!$B$16)+IF(ISBLANK(U951),0,U951*'04_Настройки'!$B$17)+IF(ISBLANK(V951),0,V951*'04_Настройки'!$B$18)+IF(ISBLANK(M951),0,M951/5*100*'04_Настройки'!$B$19)+IF(ISBLANK(N951),0,N951/5*100*'04_Настройки'!$B$20))/(IF(ISBLANK(T951),0,'04_Настройки'!$B$16)+IF(ISBLANK(U951),0,'04_Настройки'!$B$17)+IF(ISBLANK(V951),0,'04_Настройки'!$B$18)+IF(ISBLANK(M951),0,'04_Настройки'!$B$19)+IF(ISBLANK(N951),0,'04_Настройки'!$B$20)),1)))</s:f>
        <s:v/>
      </s:c>
      <s:c r="Y951" s="77" t="str">
        <s:f>IF(B951="","",IF(ISBLANK(X951),"Недостаточно данных",IF(X951&gt;='04_Настройки'!$B$24,"Высокий",IF(X951&gt;='04_Настройки'!$B$25,"Средний","Низкий"))))</s:f>
        <s:v/>
      </s:c>
      <s:c r="Z951" s="80">
        <s:f t="shared" si="8"/>
        <s:v>941</s:v>
      </s:c>
      <s:c r="AA951" s="93" t="str">
        <s:f>IF(B951="","",IF(S951&gt;1,"Проверить и объединить дубли",IF(W951&lt;'04_Настройки'!$B$26,"Дополнить исходные данные",IF(AND(M951&lt;&gt;"",M951&lt;=2),"Проверить соответствие запросу и бизнесу",IF(AND(G951&lt;&gt;"",G951&lt;=IF(J951="",'04_Настройки'!$B$14,J951)),"Удерживать позицию и обновлять контент",IF(Y951="Высокий",IF(O951="","Создать или назначить посадочную страницу","Оптимизировать страницу и усилить содержание"),IF(Y951="Средний","Включить в контент-план","Наблюдать или отложить")))))))</s:f>
        <s:v/>
      </s:c>
    </s:row>
    <s:row r="952" ht="22.5" customHeight="1">
      <s:c r="A952" s="70" t="str">
        <s:f t="shared" si="1"/>
        <s:v/>
      </s:c>
      <s:c r="B952" s="71"/>
      <s:c r="C952" s="71"/>
      <s:c r="D952" s="71"/>
      <s:c r="E952" s="95"/>
      <s:c r="F952" s="77" t="str">
        <s:f>IF(ISBLANK(E952),"",IF(E952&gt;='04_Настройки'!$B$11,"ВЧ",IF(E952&gt;='04_Настройки'!$B$12,"СЧ","НЧ")))</s:f>
      </s:c>
      <s:c r="G952" s="78"/>
      <s:c r="H952" s="78"/>
      <s:c r="I952" s="80" t="str">
        <s:f t="shared" si="2"/>
        <s:v/>
      </s:c>
      <s:c r="J952" s="78"/>
      <s:c r="K952" s="81"/>
      <s:c r="L952" s="78"/>
      <s:c r="M952" s="78"/>
      <s:c r="N952" s="78"/>
      <s:c r="O952" s="83"/>
      <s:c r="P952" s="84"/>
      <s:c r="Q952" s="84"/>
      <s:c r="R952" s="77" t="str">
        <s:f t="shared" si="3"/>
        <s:v/>
      </s:c>
      <s:c r="S952" s="85" t="str">
        <s:f t="shared" si="4"/>
        <s:v/>
      </s:c>
      <s:c r="T952" s="85" t="str">
        <s:f t="shared" si="5"/>
        <s:v/>
      </s:c>
      <s:c r="U952" s="85" t="str">
        <s:f>IF(OR(B952="",G952=""),"",ROUND(MAX(0,MIN(100,(G952-IF(J952="",'04_Настройки'!$B$14,J952))/(100-IF(J952="",'04_Настройки'!$B$14,J952))*100)),1))</s:f>
        <s:v/>
      </s:c>
      <s:c r="V952" s="85" t="str">
        <s:f t="shared" si="6"/>
        <s:v/>
      </s:c>
      <s:c r="W952" s="88" t="str">
        <s:f t="shared" si="7"/>
        <s:v/>
      </s:c>
      <s:c r="X952" s="85" t="str">
        <s:f>IF(B952="","",IF(W952&lt;'04_Настройки'!$B$26,"",ROUND((IF(ISBLANK(T952),0,T952*'04_Настройки'!$B$16)+IF(ISBLANK(U952),0,U952*'04_Настройки'!$B$17)+IF(ISBLANK(V952),0,V952*'04_Настройки'!$B$18)+IF(ISBLANK(M952),0,M952/5*100*'04_Настройки'!$B$19)+IF(ISBLANK(N952),0,N952/5*100*'04_Настройки'!$B$20))/(IF(ISBLANK(T952),0,'04_Настройки'!$B$16)+IF(ISBLANK(U952),0,'04_Настройки'!$B$17)+IF(ISBLANK(V952),0,'04_Настройки'!$B$18)+IF(ISBLANK(M952),0,'04_Настройки'!$B$19)+IF(ISBLANK(N952),0,'04_Настройки'!$B$20)),1)))</s:f>
        <s:v/>
      </s:c>
      <s:c r="Y952" s="77" t="str">
        <s:f>IF(B952="","",IF(ISBLANK(X952),"Недостаточно данных",IF(X952&gt;='04_Настройки'!$B$24,"Высокий",IF(X952&gt;='04_Настройки'!$B$25,"Средний","Низкий"))))</s:f>
        <s:v/>
      </s:c>
      <s:c r="Z952" s="80">
        <s:f t="shared" si="8"/>
        <s:v>942</s:v>
      </s:c>
      <s:c r="AA952" s="93" t="str">
        <s:f>IF(B952="","",IF(S952&gt;1,"Проверить и объединить дубли",IF(W952&lt;'04_Настройки'!$B$26,"Дополнить исходные данные",IF(AND(M952&lt;&gt;"",M952&lt;=2),"Проверить соответствие запросу и бизнесу",IF(AND(G952&lt;&gt;"",G952&lt;=IF(J952="",'04_Настройки'!$B$14,J952)),"Удерживать позицию и обновлять контент",IF(Y952="Высокий",IF(O952="","Создать или назначить посадочную страницу","Оптимизировать страницу и усилить содержание"),IF(Y952="Средний","Включить в контент-план","Наблюдать или отложить")))))))</s:f>
        <s:v/>
      </s:c>
    </s:row>
    <s:row r="953" ht="22.5" customHeight="1">
      <s:c r="A953" s="70" t="str">
        <s:f t="shared" si="1"/>
        <s:v/>
      </s:c>
      <s:c r="B953" s="71"/>
      <s:c r="C953" s="71"/>
      <s:c r="D953" s="71"/>
      <s:c r="E953" s="95"/>
      <s:c r="F953" s="77" t="str">
        <s:f>IF(ISBLANK(E953),"",IF(E953&gt;='04_Настройки'!$B$11,"ВЧ",IF(E953&gt;='04_Настройки'!$B$12,"СЧ","НЧ")))</s:f>
      </s:c>
      <s:c r="G953" s="78"/>
      <s:c r="H953" s="78"/>
      <s:c r="I953" s="80" t="str">
        <s:f t="shared" si="2"/>
        <s:v/>
      </s:c>
      <s:c r="J953" s="78"/>
      <s:c r="K953" s="81"/>
      <s:c r="L953" s="78"/>
      <s:c r="M953" s="78"/>
      <s:c r="N953" s="78"/>
      <s:c r="O953" s="83"/>
      <s:c r="P953" s="84"/>
      <s:c r="Q953" s="84"/>
      <s:c r="R953" s="77" t="str">
        <s:f t="shared" si="3"/>
        <s:v/>
      </s:c>
      <s:c r="S953" s="85" t="str">
        <s:f t="shared" si="4"/>
        <s:v/>
      </s:c>
      <s:c r="T953" s="85" t="str">
        <s:f t="shared" si="5"/>
        <s:v/>
      </s:c>
      <s:c r="U953" s="85" t="str">
        <s:f>IF(OR(B953="",G953=""),"",ROUND(MAX(0,MIN(100,(G953-IF(J953="",'04_Настройки'!$B$14,J953))/(100-IF(J953="",'04_Настройки'!$B$14,J953))*100)),1))</s:f>
        <s:v/>
      </s:c>
      <s:c r="V953" s="85" t="str">
        <s:f t="shared" si="6"/>
        <s:v/>
      </s:c>
      <s:c r="W953" s="88" t="str">
        <s:f t="shared" si="7"/>
        <s:v/>
      </s:c>
      <s:c r="X953" s="85" t="str">
        <s:f>IF(B953="","",IF(W953&lt;'04_Настройки'!$B$26,"",ROUND((IF(ISBLANK(T953),0,T953*'04_Настройки'!$B$16)+IF(ISBLANK(U953),0,U953*'04_Настройки'!$B$17)+IF(ISBLANK(V953),0,V953*'04_Настройки'!$B$18)+IF(ISBLANK(M953),0,M953/5*100*'04_Настройки'!$B$19)+IF(ISBLANK(N953),0,N953/5*100*'04_Настройки'!$B$20))/(IF(ISBLANK(T953),0,'04_Настройки'!$B$16)+IF(ISBLANK(U953),0,'04_Настройки'!$B$17)+IF(ISBLANK(V953),0,'04_Настройки'!$B$18)+IF(ISBLANK(M953),0,'04_Настройки'!$B$19)+IF(ISBLANK(N953),0,'04_Настройки'!$B$20)),1)))</s:f>
        <s:v/>
      </s:c>
      <s:c r="Y953" s="77" t="str">
        <s:f>IF(B953="","",IF(ISBLANK(X953),"Недостаточно данных",IF(X953&gt;='04_Настройки'!$B$24,"Высокий",IF(X953&gt;='04_Настройки'!$B$25,"Средний","Низкий"))))</s:f>
        <s:v/>
      </s:c>
      <s:c r="Z953" s="80">
        <s:f t="shared" si="8"/>
        <s:v>943</s:v>
      </s:c>
      <s:c r="AA953" s="93" t="str">
        <s:f>IF(B953="","",IF(S953&gt;1,"Проверить и объединить дубли",IF(W953&lt;'04_Настройки'!$B$26,"Дополнить исходные данные",IF(AND(M953&lt;&gt;"",M953&lt;=2),"Проверить соответствие запросу и бизнесу",IF(AND(G953&lt;&gt;"",G953&lt;=IF(J953="",'04_Настройки'!$B$14,J953)),"Удерживать позицию и обновлять контент",IF(Y953="Высокий",IF(O953="","Создать или назначить посадочную страницу","Оптимизировать страницу и усилить содержание"),IF(Y953="Средний","Включить в контент-план","Наблюдать или отложить")))))))</s:f>
        <s:v/>
      </s:c>
    </s:row>
    <s:row r="954" ht="22.5" customHeight="1">
      <s:c r="A954" s="70" t="str">
        <s:f t="shared" si="1"/>
        <s:v/>
      </s:c>
      <s:c r="B954" s="71"/>
      <s:c r="C954" s="71"/>
      <s:c r="D954" s="71"/>
      <s:c r="E954" s="95"/>
      <s:c r="F954" s="77" t="str">
        <s:f>IF(ISBLANK(E954),"",IF(E954&gt;='04_Настройки'!$B$11,"ВЧ",IF(E954&gt;='04_Настройки'!$B$12,"СЧ","НЧ")))</s:f>
      </s:c>
      <s:c r="G954" s="78"/>
      <s:c r="H954" s="78"/>
      <s:c r="I954" s="80" t="str">
        <s:f t="shared" si="2"/>
        <s:v/>
      </s:c>
      <s:c r="J954" s="78"/>
      <s:c r="K954" s="81"/>
      <s:c r="L954" s="78"/>
      <s:c r="M954" s="78"/>
      <s:c r="N954" s="78"/>
      <s:c r="O954" s="83"/>
      <s:c r="P954" s="84"/>
      <s:c r="Q954" s="84"/>
      <s:c r="R954" s="77" t="str">
        <s:f t="shared" si="3"/>
        <s:v/>
      </s:c>
      <s:c r="S954" s="85" t="str">
        <s:f t="shared" si="4"/>
        <s:v/>
      </s:c>
      <s:c r="T954" s="85" t="str">
        <s:f t="shared" si="5"/>
        <s:v/>
      </s:c>
      <s:c r="U954" s="85" t="str">
        <s:f>IF(OR(B954="",G954=""),"",ROUND(MAX(0,MIN(100,(G954-IF(J954="",'04_Настройки'!$B$14,J954))/(100-IF(J954="",'04_Настройки'!$B$14,J954))*100)),1))</s:f>
        <s:v/>
      </s:c>
      <s:c r="V954" s="85" t="str">
        <s:f t="shared" si="6"/>
        <s:v/>
      </s:c>
      <s:c r="W954" s="88" t="str">
        <s:f t="shared" si="7"/>
        <s:v/>
      </s:c>
      <s:c r="X954" s="85" t="str">
        <s:f>IF(B954="","",IF(W954&lt;'04_Настройки'!$B$26,"",ROUND((IF(ISBLANK(T954),0,T954*'04_Настройки'!$B$16)+IF(ISBLANK(U954),0,U954*'04_Настройки'!$B$17)+IF(ISBLANK(V954),0,V954*'04_Настройки'!$B$18)+IF(ISBLANK(M954),0,M954/5*100*'04_Настройки'!$B$19)+IF(ISBLANK(N954),0,N954/5*100*'04_Настройки'!$B$20))/(IF(ISBLANK(T954),0,'04_Настройки'!$B$16)+IF(ISBLANK(U954),0,'04_Настройки'!$B$17)+IF(ISBLANK(V954),0,'04_Настройки'!$B$18)+IF(ISBLANK(M954),0,'04_Настройки'!$B$19)+IF(ISBLANK(N954),0,'04_Настройки'!$B$20)),1)))</s:f>
        <s:v/>
      </s:c>
      <s:c r="Y954" s="77" t="str">
        <s:f>IF(B954="","",IF(ISBLANK(X954),"Недостаточно данных",IF(X954&gt;='04_Настройки'!$B$24,"Высокий",IF(X954&gt;='04_Настройки'!$B$25,"Средний","Низкий"))))</s:f>
        <s:v/>
      </s:c>
      <s:c r="Z954" s="80">
        <s:f t="shared" si="8"/>
        <s:v>944</s:v>
      </s:c>
      <s:c r="AA954" s="93" t="str">
        <s:f>IF(B954="","",IF(S954&gt;1,"Проверить и объединить дубли",IF(W954&lt;'04_Настройки'!$B$26,"Дополнить исходные данные",IF(AND(M954&lt;&gt;"",M954&lt;=2),"Проверить соответствие запросу и бизнесу",IF(AND(G954&lt;&gt;"",G954&lt;=IF(J954="",'04_Настройки'!$B$14,J954)),"Удерживать позицию и обновлять контент",IF(Y954="Высокий",IF(O954="","Создать или назначить посадочную страницу","Оптимизировать страницу и усилить содержание"),IF(Y954="Средний","Включить в контент-план","Наблюдать или отложить")))))))</s:f>
        <s:v/>
      </s:c>
    </s:row>
    <s:row r="955" ht="22.5" customHeight="1">
      <s:c r="A955" s="70" t="str">
        <s:f t="shared" si="1"/>
        <s:v/>
      </s:c>
      <s:c r="B955" s="71"/>
      <s:c r="C955" s="71"/>
      <s:c r="D955" s="71"/>
      <s:c r="E955" s="95"/>
      <s:c r="F955" s="77" t="str">
        <s:f>IF(ISBLANK(E955),"",IF(E955&gt;='04_Настройки'!$B$11,"ВЧ",IF(E955&gt;='04_Настройки'!$B$12,"СЧ","НЧ")))</s:f>
      </s:c>
      <s:c r="G955" s="78"/>
      <s:c r="H955" s="78"/>
      <s:c r="I955" s="80" t="str">
        <s:f t="shared" si="2"/>
        <s:v/>
      </s:c>
      <s:c r="J955" s="78"/>
      <s:c r="K955" s="81"/>
      <s:c r="L955" s="78"/>
      <s:c r="M955" s="78"/>
      <s:c r="N955" s="78"/>
      <s:c r="O955" s="83"/>
      <s:c r="P955" s="84"/>
      <s:c r="Q955" s="84"/>
      <s:c r="R955" s="77" t="str">
        <s:f t="shared" si="3"/>
        <s:v/>
      </s:c>
      <s:c r="S955" s="85" t="str">
        <s:f t="shared" si="4"/>
        <s:v/>
      </s:c>
      <s:c r="T955" s="85" t="str">
        <s:f t="shared" si="5"/>
        <s:v/>
      </s:c>
      <s:c r="U955" s="85" t="str">
        <s:f>IF(OR(B955="",G955=""),"",ROUND(MAX(0,MIN(100,(G955-IF(J955="",'04_Настройки'!$B$14,J955))/(100-IF(J955="",'04_Настройки'!$B$14,J955))*100)),1))</s:f>
        <s:v/>
      </s:c>
      <s:c r="V955" s="85" t="str">
        <s:f t="shared" si="6"/>
        <s:v/>
      </s:c>
      <s:c r="W955" s="88" t="str">
        <s:f t="shared" si="7"/>
        <s:v/>
      </s:c>
      <s:c r="X955" s="85" t="str">
        <s:f>IF(B955="","",IF(W955&lt;'04_Настройки'!$B$26,"",ROUND((IF(ISBLANK(T955),0,T955*'04_Настройки'!$B$16)+IF(ISBLANK(U955),0,U955*'04_Настройки'!$B$17)+IF(ISBLANK(V955),0,V955*'04_Настройки'!$B$18)+IF(ISBLANK(M955),0,M955/5*100*'04_Настройки'!$B$19)+IF(ISBLANK(N955),0,N955/5*100*'04_Настройки'!$B$20))/(IF(ISBLANK(T955),0,'04_Настройки'!$B$16)+IF(ISBLANK(U955),0,'04_Настройки'!$B$17)+IF(ISBLANK(V955),0,'04_Настройки'!$B$18)+IF(ISBLANK(M955),0,'04_Настройки'!$B$19)+IF(ISBLANK(N955),0,'04_Настройки'!$B$20)),1)))</s:f>
        <s:v/>
      </s:c>
      <s:c r="Y955" s="77" t="str">
        <s:f>IF(B955="","",IF(ISBLANK(X955),"Недостаточно данных",IF(X955&gt;='04_Настройки'!$B$24,"Высокий",IF(X955&gt;='04_Настройки'!$B$25,"Средний","Низкий"))))</s:f>
        <s:v/>
      </s:c>
      <s:c r="Z955" s="80">
        <s:f t="shared" si="8"/>
        <s:v>945</s:v>
      </s:c>
      <s:c r="AA955" s="93" t="str">
        <s:f>IF(B955="","",IF(S955&gt;1,"Проверить и объединить дубли",IF(W955&lt;'04_Настройки'!$B$26,"Дополнить исходные данные",IF(AND(M955&lt;&gt;"",M955&lt;=2),"Проверить соответствие запросу и бизнесу",IF(AND(G955&lt;&gt;"",G955&lt;=IF(J955="",'04_Настройки'!$B$14,J955)),"Удерживать позицию и обновлять контент",IF(Y955="Высокий",IF(O955="","Создать или назначить посадочную страницу","Оптимизировать страницу и усилить содержание"),IF(Y955="Средний","Включить в контент-план","Наблюдать или отложить")))))))</s:f>
        <s:v/>
      </s:c>
    </s:row>
    <s:row r="956" ht="22.5" customHeight="1">
      <s:c r="A956" s="70" t="str">
        <s:f t="shared" si="1"/>
        <s:v/>
      </s:c>
      <s:c r="B956" s="71"/>
      <s:c r="C956" s="71"/>
      <s:c r="D956" s="71"/>
      <s:c r="E956" s="95"/>
      <s:c r="F956" s="77" t="str">
        <s:f>IF(ISBLANK(E956),"",IF(E956&gt;='04_Настройки'!$B$11,"ВЧ",IF(E956&gt;='04_Настройки'!$B$12,"СЧ","НЧ")))</s:f>
      </s:c>
      <s:c r="G956" s="78"/>
      <s:c r="H956" s="78"/>
      <s:c r="I956" s="80" t="str">
        <s:f t="shared" si="2"/>
        <s:v/>
      </s:c>
      <s:c r="J956" s="78"/>
      <s:c r="K956" s="81"/>
      <s:c r="L956" s="78"/>
      <s:c r="M956" s="78"/>
      <s:c r="N956" s="78"/>
      <s:c r="O956" s="83"/>
      <s:c r="P956" s="84"/>
      <s:c r="Q956" s="84"/>
      <s:c r="R956" s="77" t="str">
        <s:f t="shared" si="3"/>
        <s:v/>
      </s:c>
      <s:c r="S956" s="85" t="str">
        <s:f t="shared" si="4"/>
        <s:v/>
      </s:c>
      <s:c r="T956" s="85" t="str">
        <s:f t="shared" si="5"/>
        <s:v/>
      </s:c>
      <s:c r="U956" s="85" t="str">
        <s:f>IF(OR(B956="",G956=""),"",ROUND(MAX(0,MIN(100,(G956-IF(J956="",'04_Настройки'!$B$14,J956))/(100-IF(J956="",'04_Настройки'!$B$14,J956))*100)),1))</s:f>
        <s:v/>
      </s:c>
      <s:c r="V956" s="85" t="str">
        <s:f t="shared" si="6"/>
        <s:v/>
      </s:c>
      <s:c r="W956" s="88" t="str">
        <s:f t="shared" si="7"/>
        <s:v/>
      </s:c>
      <s:c r="X956" s="85" t="str">
        <s:f>IF(B956="","",IF(W956&lt;'04_Настройки'!$B$26,"",ROUND((IF(ISBLANK(T956),0,T956*'04_Настройки'!$B$16)+IF(ISBLANK(U956),0,U956*'04_Настройки'!$B$17)+IF(ISBLANK(V956),0,V956*'04_Настройки'!$B$18)+IF(ISBLANK(M956),0,M956/5*100*'04_Настройки'!$B$19)+IF(ISBLANK(N956),0,N956/5*100*'04_Настройки'!$B$20))/(IF(ISBLANK(T956),0,'04_Настройки'!$B$16)+IF(ISBLANK(U956),0,'04_Настройки'!$B$17)+IF(ISBLANK(V956),0,'04_Настройки'!$B$18)+IF(ISBLANK(M956),0,'04_Настройки'!$B$19)+IF(ISBLANK(N956),0,'04_Настройки'!$B$20)),1)))</s:f>
        <s:v/>
      </s:c>
      <s:c r="Y956" s="77" t="str">
        <s:f>IF(B956="","",IF(ISBLANK(X956),"Недостаточно данных",IF(X956&gt;='04_Настройки'!$B$24,"Высокий",IF(X956&gt;='04_Настройки'!$B$25,"Средний","Низкий"))))</s:f>
        <s:v/>
      </s:c>
      <s:c r="Z956" s="80">
        <s:f t="shared" si="8"/>
        <s:v>946</s:v>
      </s:c>
      <s:c r="AA956" s="93" t="str">
        <s:f>IF(B956="","",IF(S956&gt;1,"Проверить и объединить дубли",IF(W956&lt;'04_Настройки'!$B$26,"Дополнить исходные данные",IF(AND(M956&lt;&gt;"",M956&lt;=2),"Проверить соответствие запросу и бизнесу",IF(AND(G956&lt;&gt;"",G956&lt;=IF(J956="",'04_Настройки'!$B$14,J956)),"Удерживать позицию и обновлять контент",IF(Y956="Высокий",IF(O956="","Создать или назначить посадочную страницу","Оптимизировать страницу и усилить содержание"),IF(Y956="Средний","Включить в контент-план","Наблюдать или отложить")))))))</s:f>
        <s:v/>
      </s:c>
    </s:row>
    <s:row r="957" ht="22.5" customHeight="1">
      <s:c r="A957" s="70" t="str">
        <s:f t="shared" si="1"/>
        <s:v/>
      </s:c>
      <s:c r="B957" s="71"/>
      <s:c r="C957" s="71"/>
      <s:c r="D957" s="71"/>
      <s:c r="E957" s="95"/>
      <s:c r="F957" s="77" t="str">
        <s:f>IF(ISBLANK(E957),"",IF(E957&gt;='04_Настройки'!$B$11,"ВЧ",IF(E957&gt;='04_Настройки'!$B$12,"СЧ","НЧ")))</s:f>
      </s:c>
      <s:c r="G957" s="78"/>
      <s:c r="H957" s="78"/>
      <s:c r="I957" s="80" t="str">
        <s:f t="shared" si="2"/>
        <s:v/>
      </s:c>
      <s:c r="J957" s="78"/>
      <s:c r="K957" s="81"/>
      <s:c r="L957" s="78"/>
      <s:c r="M957" s="78"/>
      <s:c r="N957" s="78"/>
      <s:c r="O957" s="83"/>
      <s:c r="P957" s="84"/>
      <s:c r="Q957" s="84"/>
      <s:c r="R957" s="77" t="str">
        <s:f t="shared" si="3"/>
        <s:v/>
      </s:c>
      <s:c r="S957" s="85" t="str">
        <s:f t="shared" si="4"/>
        <s:v/>
      </s:c>
      <s:c r="T957" s="85" t="str">
        <s:f t="shared" si="5"/>
        <s:v/>
      </s:c>
      <s:c r="U957" s="85" t="str">
        <s:f>IF(OR(B957="",G957=""),"",ROUND(MAX(0,MIN(100,(G957-IF(J957="",'04_Настройки'!$B$14,J957))/(100-IF(J957="",'04_Настройки'!$B$14,J957))*100)),1))</s:f>
        <s:v/>
      </s:c>
      <s:c r="V957" s="85" t="str">
        <s:f t="shared" si="6"/>
        <s:v/>
      </s:c>
      <s:c r="W957" s="88" t="str">
        <s:f t="shared" si="7"/>
        <s:v/>
      </s:c>
      <s:c r="X957" s="85" t="str">
        <s:f>IF(B957="","",IF(W957&lt;'04_Настройки'!$B$26,"",ROUND((IF(ISBLANK(T957),0,T957*'04_Настройки'!$B$16)+IF(ISBLANK(U957),0,U957*'04_Настройки'!$B$17)+IF(ISBLANK(V957),0,V957*'04_Настройки'!$B$18)+IF(ISBLANK(M957),0,M957/5*100*'04_Настройки'!$B$19)+IF(ISBLANK(N957),0,N957/5*100*'04_Настройки'!$B$20))/(IF(ISBLANK(T957),0,'04_Настройки'!$B$16)+IF(ISBLANK(U957),0,'04_Настройки'!$B$17)+IF(ISBLANK(V957),0,'04_Настройки'!$B$18)+IF(ISBLANK(M957),0,'04_Настройки'!$B$19)+IF(ISBLANK(N957),0,'04_Настройки'!$B$20)),1)))</s:f>
        <s:v/>
      </s:c>
      <s:c r="Y957" s="77" t="str">
        <s:f>IF(B957="","",IF(ISBLANK(X957),"Недостаточно данных",IF(X957&gt;='04_Настройки'!$B$24,"Высокий",IF(X957&gt;='04_Настройки'!$B$25,"Средний","Низкий"))))</s:f>
        <s:v/>
      </s:c>
      <s:c r="Z957" s="80">
        <s:f t="shared" si="8"/>
        <s:v>947</s:v>
      </s:c>
      <s:c r="AA957" s="93" t="str">
        <s:f>IF(B957="","",IF(S957&gt;1,"Проверить и объединить дубли",IF(W957&lt;'04_Настройки'!$B$26,"Дополнить исходные данные",IF(AND(M957&lt;&gt;"",M957&lt;=2),"Проверить соответствие запросу и бизнесу",IF(AND(G957&lt;&gt;"",G957&lt;=IF(J957="",'04_Настройки'!$B$14,J957)),"Удерживать позицию и обновлять контент",IF(Y957="Высокий",IF(O957="","Создать или назначить посадочную страницу","Оптимизировать страницу и усилить содержание"),IF(Y957="Средний","Включить в контент-план","Наблюдать или отложить")))))))</s:f>
        <s:v/>
      </s:c>
    </s:row>
    <s:row r="958" ht="22.5" customHeight="1">
      <s:c r="A958" s="70" t="str">
        <s:f t="shared" si="1"/>
        <s:v/>
      </s:c>
      <s:c r="B958" s="71"/>
      <s:c r="C958" s="71"/>
      <s:c r="D958" s="71"/>
      <s:c r="E958" s="95"/>
      <s:c r="F958" s="77" t="str">
        <s:f>IF(ISBLANK(E958),"",IF(E958&gt;='04_Настройки'!$B$11,"ВЧ",IF(E958&gt;='04_Настройки'!$B$12,"СЧ","НЧ")))</s:f>
      </s:c>
      <s:c r="G958" s="78"/>
      <s:c r="H958" s="78"/>
      <s:c r="I958" s="80" t="str">
        <s:f t="shared" si="2"/>
        <s:v/>
      </s:c>
      <s:c r="J958" s="78"/>
      <s:c r="K958" s="81"/>
      <s:c r="L958" s="78"/>
      <s:c r="M958" s="78"/>
      <s:c r="N958" s="78"/>
      <s:c r="O958" s="83"/>
      <s:c r="P958" s="84"/>
      <s:c r="Q958" s="84"/>
      <s:c r="R958" s="77" t="str">
        <s:f t="shared" si="3"/>
        <s:v/>
      </s:c>
      <s:c r="S958" s="85" t="str">
        <s:f t="shared" si="4"/>
        <s:v/>
      </s:c>
      <s:c r="T958" s="85" t="str">
        <s:f t="shared" si="5"/>
        <s:v/>
      </s:c>
      <s:c r="U958" s="85" t="str">
        <s:f>IF(OR(B958="",G958=""),"",ROUND(MAX(0,MIN(100,(G958-IF(J958="",'04_Настройки'!$B$14,J958))/(100-IF(J958="",'04_Настройки'!$B$14,J958))*100)),1))</s:f>
        <s:v/>
      </s:c>
      <s:c r="V958" s="85" t="str">
        <s:f t="shared" si="6"/>
        <s:v/>
      </s:c>
      <s:c r="W958" s="88" t="str">
        <s:f t="shared" si="7"/>
        <s:v/>
      </s:c>
      <s:c r="X958" s="85" t="str">
        <s:f>IF(B958="","",IF(W958&lt;'04_Настройки'!$B$26,"",ROUND((IF(ISBLANK(T958),0,T958*'04_Настройки'!$B$16)+IF(ISBLANK(U958),0,U958*'04_Настройки'!$B$17)+IF(ISBLANK(V958),0,V958*'04_Настройки'!$B$18)+IF(ISBLANK(M958),0,M958/5*100*'04_Настройки'!$B$19)+IF(ISBLANK(N958),0,N958/5*100*'04_Настройки'!$B$20))/(IF(ISBLANK(T958),0,'04_Настройки'!$B$16)+IF(ISBLANK(U958),0,'04_Настройки'!$B$17)+IF(ISBLANK(V958),0,'04_Настройки'!$B$18)+IF(ISBLANK(M958),0,'04_Настройки'!$B$19)+IF(ISBLANK(N958),0,'04_Настройки'!$B$20)),1)))</s:f>
        <s:v/>
      </s:c>
      <s:c r="Y958" s="77" t="str">
        <s:f>IF(B958="","",IF(ISBLANK(X958),"Недостаточно данных",IF(X958&gt;='04_Настройки'!$B$24,"Высокий",IF(X958&gt;='04_Настройки'!$B$25,"Средний","Низкий"))))</s:f>
        <s:v/>
      </s:c>
      <s:c r="Z958" s="80">
        <s:f t="shared" si="8"/>
        <s:v>948</s:v>
      </s:c>
      <s:c r="AA958" s="93" t="str">
        <s:f>IF(B958="","",IF(S958&gt;1,"Проверить и объединить дубли",IF(W958&lt;'04_Настройки'!$B$26,"Дополнить исходные данные",IF(AND(M958&lt;&gt;"",M958&lt;=2),"Проверить соответствие запросу и бизнесу",IF(AND(G958&lt;&gt;"",G958&lt;=IF(J958="",'04_Настройки'!$B$14,J958)),"Удерживать позицию и обновлять контент",IF(Y958="Высокий",IF(O958="","Создать или назначить посадочную страницу","Оптимизировать страницу и усилить содержание"),IF(Y958="Средний","Включить в контент-план","Наблюдать или отложить")))))))</s:f>
        <s:v/>
      </s:c>
    </s:row>
    <s:row r="959" ht="22.5" customHeight="1">
      <s:c r="A959" s="70" t="str">
        <s:f t="shared" si="1"/>
        <s:v/>
      </s:c>
      <s:c r="B959" s="71"/>
      <s:c r="C959" s="71"/>
      <s:c r="D959" s="71"/>
      <s:c r="E959" s="95"/>
      <s:c r="F959" s="77" t="str">
        <s:f>IF(ISBLANK(E959),"",IF(E959&gt;='04_Настройки'!$B$11,"ВЧ",IF(E959&gt;='04_Настройки'!$B$12,"СЧ","НЧ")))</s:f>
      </s:c>
      <s:c r="G959" s="78"/>
      <s:c r="H959" s="78"/>
      <s:c r="I959" s="80" t="str">
        <s:f t="shared" si="2"/>
        <s:v/>
      </s:c>
      <s:c r="J959" s="78"/>
      <s:c r="K959" s="81"/>
      <s:c r="L959" s="78"/>
      <s:c r="M959" s="78"/>
      <s:c r="N959" s="78"/>
      <s:c r="O959" s="83"/>
      <s:c r="P959" s="84"/>
      <s:c r="Q959" s="84"/>
      <s:c r="R959" s="77" t="str">
        <s:f t="shared" si="3"/>
        <s:v/>
      </s:c>
      <s:c r="S959" s="85" t="str">
        <s:f t="shared" si="4"/>
        <s:v/>
      </s:c>
      <s:c r="T959" s="85" t="str">
        <s:f t="shared" si="5"/>
        <s:v/>
      </s:c>
      <s:c r="U959" s="85" t="str">
        <s:f>IF(OR(B959="",G959=""),"",ROUND(MAX(0,MIN(100,(G959-IF(J959="",'04_Настройки'!$B$14,J959))/(100-IF(J959="",'04_Настройки'!$B$14,J959))*100)),1))</s:f>
        <s:v/>
      </s:c>
      <s:c r="V959" s="85" t="str">
        <s:f t="shared" si="6"/>
        <s:v/>
      </s:c>
      <s:c r="W959" s="88" t="str">
        <s:f t="shared" si="7"/>
        <s:v/>
      </s:c>
      <s:c r="X959" s="85" t="str">
        <s:f>IF(B959="","",IF(W959&lt;'04_Настройки'!$B$26,"",ROUND((IF(ISBLANK(T959),0,T959*'04_Настройки'!$B$16)+IF(ISBLANK(U959),0,U959*'04_Настройки'!$B$17)+IF(ISBLANK(V959),0,V959*'04_Настройки'!$B$18)+IF(ISBLANK(M959),0,M959/5*100*'04_Настройки'!$B$19)+IF(ISBLANK(N959),0,N959/5*100*'04_Настройки'!$B$20))/(IF(ISBLANK(T959),0,'04_Настройки'!$B$16)+IF(ISBLANK(U959),0,'04_Настройки'!$B$17)+IF(ISBLANK(V959),0,'04_Настройки'!$B$18)+IF(ISBLANK(M959),0,'04_Настройки'!$B$19)+IF(ISBLANK(N959),0,'04_Настройки'!$B$20)),1)))</s:f>
        <s:v/>
      </s:c>
      <s:c r="Y959" s="77" t="str">
        <s:f>IF(B959="","",IF(ISBLANK(X959),"Недостаточно данных",IF(X959&gt;='04_Настройки'!$B$24,"Высокий",IF(X959&gt;='04_Настройки'!$B$25,"Средний","Низкий"))))</s:f>
        <s:v/>
      </s:c>
      <s:c r="Z959" s="80">
        <s:f t="shared" si="8"/>
        <s:v>949</s:v>
      </s:c>
      <s:c r="AA959" s="93" t="str">
        <s:f>IF(B959="","",IF(S959&gt;1,"Проверить и объединить дубли",IF(W959&lt;'04_Настройки'!$B$26,"Дополнить исходные данные",IF(AND(M959&lt;&gt;"",M959&lt;=2),"Проверить соответствие запросу и бизнесу",IF(AND(G959&lt;&gt;"",G959&lt;=IF(J959="",'04_Настройки'!$B$14,J959)),"Удерживать позицию и обновлять контент",IF(Y959="Высокий",IF(O959="","Создать или назначить посадочную страницу","Оптимизировать страницу и усилить содержание"),IF(Y959="Средний","Включить в контент-план","Наблюдать или отложить")))))))</s:f>
        <s:v/>
      </s:c>
    </s:row>
    <s:row r="960" ht="22.5" customHeight="1">
      <s:c r="A960" s="70" t="str">
        <s:f t="shared" si="1"/>
        <s:v/>
      </s:c>
      <s:c r="B960" s="71"/>
      <s:c r="C960" s="71"/>
      <s:c r="D960" s="71"/>
      <s:c r="E960" s="95"/>
      <s:c r="F960" s="77" t="str">
        <s:f>IF(ISBLANK(E960),"",IF(E960&gt;='04_Настройки'!$B$11,"ВЧ",IF(E960&gt;='04_Настройки'!$B$12,"СЧ","НЧ")))</s:f>
      </s:c>
      <s:c r="G960" s="78"/>
      <s:c r="H960" s="78"/>
      <s:c r="I960" s="80" t="str">
        <s:f t="shared" si="2"/>
        <s:v/>
      </s:c>
      <s:c r="J960" s="78"/>
      <s:c r="K960" s="81"/>
      <s:c r="L960" s="78"/>
      <s:c r="M960" s="78"/>
      <s:c r="N960" s="78"/>
      <s:c r="O960" s="83"/>
      <s:c r="P960" s="84"/>
      <s:c r="Q960" s="84"/>
      <s:c r="R960" s="77" t="str">
        <s:f t="shared" si="3"/>
        <s:v/>
      </s:c>
      <s:c r="S960" s="85" t="str">
        <s:f t="shared" si="4"/>
        <s:v/>
      </s:c>
      <s:c r="T960" s="85" t="str">
        <s:f t="shared" si="5"/>
        <s:v/>
      </s:c>
      <s:c r="U960" s="85" t="str">
        <s:f>IF(OR(B960="",G960=""),"",ROUND(MAX(0,MIN(100,(G960-IF(J960="",'04_Настройки'!$B$14,J960))/(100-IF(J960="",'04_Настройки'!$B$14,J960))*100)),1))</s:f>
        <s:v/>
      </s:c>
      <s:c r="V960" s="85" t="str">
        <s:f t="shared" si="6"/>
        <s:v/>
      </s:c>
      <s:c r="W960" s="88" t="str">
        <s:f t="shared" si="7"/>
        <s:v/>
      </s:c>
      <s:c r="X960" s="85" t="str">
        <s:f>IF(B960="","",IF(W960&lt;'04_Настройки'!$B$26,"",ROUND((IF(ISBLANK(T960),0,T960*'04_Настройки'!$B$16)+IF(ISBLANK(U960),0,U960*'04_Настройки'!$B$17)+IF(ISBLANK(V960),0,V960*'04_Настройки'!$B$18)+IF(ISBLANK(M960),0,M960/5*100*'04_Настройки'!$B$19)+IF(ISBLANK(N960),0,N960/5*100*'04_Настройки'!$B$20))/(IF(ISBLANK(T960),0,'04_Настройки'!$B$16)+IF(ISBLANK(U960),0,'04_Настройки'!$B$17)+IF(ISBLANK(V960),0,'04_Настройки'!$B$18)+IF(ISBLANK(M960),0,'04_Настройки'!$B$19)+IF(ISBLANK(N960),0,'04_Настройки'!$B$20)),1)))</s:f>
        <s:v/>
      </s:c>
      <s:c r="Y960" s="77" t="str">
        <s:f>IF(B960="","",IF(ISBLANK(X960),"Недостаточно данных",IF(X960&gt;='04_Настройки'!$B$24,"Высокий",IF(X960&gt;='04_Настройки'!$B$25,"Средний","Низкий"))))</s:f>
        <s:v/>
      </s:c>
      <s:c r="Z960" s="80">
        <s:f t="shared" si="8"/>
        <s:v>950</s:v>
      </s:c>
      <s:c r="AA960" s="93" t="str">
        <s:f>IF(B960="","",IF(S960&gt;1,"Проверить и объединить дубли",IF(W960&lt;'04_Настройки'!$B$26,"Дополнить исходные данные",IF(AND(M960&lt;&gt;"",M960&lt;=2),"Проверить соответствие запросу и бизнесу",IF(AND(G960&lt;&gt;"",G960&lt;=IF(J960="",'04_Настройки'!$B$14,J960)),"Удерживать позицию и обновлять контент",IF(Y960="Высокий",IF(O960="","Создать или назначить посадочную страницу","Оптимизировать страницу и усилить содержание"),IF(Y960="Средний","Включить в контент-план","Наблюдать или отложить")))))))</s:f>
        <s:v/>
      </s:c>
    </s:row>
    <s:row r="961" ht="22.5" customHeight="1">
      <s:c r="A961" s="70" t="str">
        <s:f t="shared" si="1"/>
        <s:v/>
      </s:c>
      <s:c r="B961" s="71"/>
      <s:c r="C961" s="71"/>
      <s:c r="D961" s="71"/>
      <s:c r="E961" s="95"/>
      <s:c r="F961" s="77" t="str">
        <s:f>IF(ISBLANK(E961),"",IF(E961&gt;='04_Настройки'!$B$11,"ВЧ",IF(E961&gt;='04_Настройки'!$B$12,"СЧ","НЧ")))</s:f>
      </s:c>
      <s:c r="G961" s="78"/>
      <s:c r="H961" s="78"/>
      <s:c r="I961" s="80" t="str">
        <s:f t="shared" si="2"/>
        <s:v/>
      </s:c>
      <s:c r="J961" s="78"/>
      <s:c r="K961" s="81"/>
      <s:c r="L961" s="78"/>
      <s:c r="M961" s="78"/>
      <s:c r="N961" s="78"/>
      <s:c r="O961" s="83"/>
      <s:c r="P961" s="84"/>
      <s:c r="Q961" s="84"/>
      <s:c r="R961" s="77" t="str">
        <s:f t="shared" si="3"/>
        <s:v/>
      </s:c>
      <s:c r="S961" s="85" t="str">
        <s:f t="shared" si="4"/>
        <s:v/>
      </s:c>
      <s:c r="T961" s="85" t="str">
        <s:f t="shared" si="5"/>
        <s:v/>
      </s:c>
      <s:c r="U961" s="85" t="str">
        <s:f>IF(OR(B961="",G961=""),"",ROUND(MAX(0,MIN(100,(G961-IF(J961="",'04_Настройки'!$B$14,J961))/(100-IF(J961="",'04_Настройки'!$B$14,J961))*100)),1))</s:f>
        <s:v/>
      </s:c>
      <s:c r="V961" s="85" t="str">
        <s:f t="shared" si="6"/>
        <s:v/>
      </s:c>
      <s:c r="W961" s="88" t="str">
        <s:f t="shared" si="7"/>
        <s:v/>
      </s:c>
      <s:c r="X961" s="85" t="str">
        <s:f>IF(B961="","",IF(W961&lt;'04_Настройки'!$B$26,"",ROUND((IF(ISBLANK(T961),0,T961*'04_Настройки'!$B$16)+IF(ISBLANK(U961),0,U961*'04_Настройки'!$B$17)+IF(ISBLANK(V961),0,V961*'04_Настройки'!$B$18)+IF(ISBLANK(M961),0,M961/5*100*'04_Настройки'!$B$19)+IF(ISBLANK(N961),0,N961/5*100*'04_Настройки'!$B$20))/(IF(ISBLANK(T961),0,'04_Настройки'!$B$16)+IF(ISBLANK(U961),0,'04_Настройки'!$B$17)+IF(ISBLANK(V961),0,'04_Настройки'!$B$18)+IF(ISBLANK(M961),0,'04_Настройки'!$B$19)+IF(ISBLANK(N961),0,'04_Настройки'!$B$20)),1)))</s:f>
        <s:v/>
      </s:c>
      <s:c r="Y961" s="77" t="str">
        <s:f>IF(B961="","",IF(ISBLANK(X961),"Недостаточно данных",IF(X961&gt;='04_Настройки'!$B$24,"Высокий",IF(X961&gt;='04_Настройки'!$B$25,"Средний","Низкий"))))</s:f>
        <s:v/>
      </s:c>
      <s:c r="Z961" s="80">
        <s:f t="shared" si="8"/>
        <s:v>951</s:v>
      </s:c>
      <s:c r="AA961" s="93" t="str">
        <s:f>IF(B961="","",IF(S961&gt;1,"Проверить и объединить дубли",IF(W961&lt;'04_Настройки'!$B$26,"Дополнить исходные данные",IF(AND(M961&lt;&gt;"",M961&lt;=2),"Проверить соответствие запросу и бизнесу",IF(AND(G961&lt;&gt;"",G961&lt;=IF(J961="",'04_Настройки'!$B$14,J961)),"Удерживать позицию и обновлять контент",IF(Y961="Высокий",IF(O961="","Создать или назначить посадочную страницу","Оптимизировать страницу и усилить содержание"),IF(Y961="Средний","Включить в контент-план","Наблюдать или отложить")))))))</s:f>
        <s:v/>
      </s:c>
    </s:row>
    <s:row r="962" ht="22.5" customHeight="1">
      <s:c r="A962" s="70" t="str">
        <s:f t="shared" si="1"/>
        <s:v/>
      </s:c>
      <s:c r="B962" s="71"/>
      <s:c r="C962" s="71"/>
      <s:c r="D962" s="71"/>
      <s:c r="E962" s="95"/>
      <s:c r="F962" s="77" t="str">
        <s:f>IF(ISBLANK(E962),"",IF(E962&gt;='04_Настройки'!$B$11,"ВЧ",IF(E962&gt;='04_Настройки'!$B$12,"СЧ","НЧ")))</s:f>
      </s:c>
      <s:c r="G962" s="78"/>
      <s:c r="H962" s="78"/>
      <s:c r="I962" s="80" t="str">
        <s:f t="shared" si="2"/>
        <s:v/>
      </s:c>
      <s:c r="J962" s="78"/>
      <s:c r="K962" s="81"/>
      <s:c r="L962" s="78"/>
      <s:c r="M962" s="78"/>
      <s:c r="N962" s="78"/>
      <s:c r="O962" s="83"/>
      <s:c r="P962" s="84"/>
      <s:c r="Q962" s="84"/>
      <s:c r="R962" s="77" t="str">
        <s:f t="shared" si="3"/>
        <s:v/>
      </s:c>
      <s:c r="S962" s="85" t="str">
        <s:f t="shared" si="4"/>
        <s:v/>
      </s:c>
      <s:c r="T962" s="85" t="str">
        <s:f t="shared" si="5"/>
        <s:v/>
      </s:c>
      <s:c r="U962" s="85" t="str">
        <s:f>IF(OR(B962="",G962=""),"",ROUND(MAX(0,MIN(100,(G962-IF(J962="",'04_Настройки'!$B$14,J962))/(100-IF(J962="",'04_Настройки'!$B$14,J962))*100)),1))</s:f>
        <s:v/>
      </s:c>
      <s:c r="V962" s="85" t="str">
        <s:f t="shared" si="6"/>
        <s:v/>
      </s:c>
      <s:c r="W962" s="88" t="str">
        <s:f t="shared" si="7"/>
        <s:v/>
      </s:c>
      <s:c r="X962" s="85" t="str">
        <s:f>IF(B962="","",IF(W962&lt;'04_Настройки'!$B$26,"",ROUND((IF(ISBLANK(T962),0,T962*'04_Настройки'!$B$16)+IF(ISBLANK(U962),0,U962*'04_Настройки'!$B$17)+IF(ISBLANK(V962),0,V962*'04_Настройки'!$B$18)+IF(ISBLANK(M962),0,M962/5*100*'04_Настройки'!$B$19)+IF(ISBLANK(N962),0,N962/5*100*'04_Настройки'!$B$20))/(IF(ISBLANK(T962),0,'04_Настройки'!$B$16)+IF(ISBLANK(U962),0,'04_Настройки'!$B$17)+IF(ISBLANK(V962),0,'04_Настройки'!$B$18)+IF(ISBLANK(M962),0,'04_Настройки'!$B$19)+IF(ISBLANK(N962),0,'04_Настройки'!$B$20)),1)))</s:f>
        <s:v/>
      </s:c>
      <s:c r="Y962" s="77" t="str">
        <s:f>IF(B962="","",IF(ISBLANK(X962),"Недостаточно данных",IF(X962&gt;='04_Настройки'!$B$24,"Высокий",IF(X962&gt;='04_Настройки'!$B$25,"Средний","Низкий"))))</s:f>
        <s:v/>
      </s:c>
      <s:c r="Z962" s="80">
        <s:f t="shared" si="8"/>
        <s:v>952</s:v>
      </s:c>
      <s:c r="AA962" s="93" t="str">
        <s:f>IF(B962="","",IF(S962&gt;1,"Проверить и объединить дубли",IF(W962&lt;'04_Настройки'!$B$26,"Дополнить исходные данные",IF(AND(M962&lt;&gt;"",M962&lt;=2),"Проверить соответствие запросу и бизнесу",IF(AND(G962&lt;&gt;"",G962&lt;=IF(J962="",'04_Настройки'!$B$14,J962)),"Удерживать позицию и обновлять контент",IF(Y962="Высокий",IF(O962="","Создать или назначить посадочную страницу","Оптимизировать страницу и усилить содержание"),IF(Y962="Средний","Включить в контент-план","Наблюдать или отложить")))))))</s:f>
        <s:v/>
      </s:c>
    </s:row>
    <s:row r="963" ht="22.5" customHeight="1">
      <s:c r="A963" s="70" t="str">
        <s:f t="shared" si="1"/>
        <s:v/>
      </s:c>
      <s:c r="B963" s="71"/>
      <s:c r="C963" s="71"/>
      <s:c r="D963" s="71"/>
      <s:c r="E963" s="95"/>
      <s:c r="F963" s="77" t="str">
        <s:f>IF(ISBLANK(E963),"",IF(E963&gt;='04_Настройки'!$B$11,"ВЧ",IF(E963&gt;='04_Настройки'!$B$12,"СЧ","НЧ")))</s:f>
      </s:c>
      <s:c r="G963" s="78"/>
      <s:c r="H963" s="78"/>
      <s:c r="I963" s="80" t="str">
        <s:f t="shared" si="2"/>
        <s:v/>
      </s:c>
      <s:c r="J963" s="78"/>
      <s:c r="K963" s="81"/>
      <s:c r="L963" s="78"/>
      <s:c r="M963" s="78"/>
      <s:c r="N963" s="78"/>
      <s:c r="O963" s="83"/>
      <s:c r="P963" s="84"/>
      <s:c r="Q963" s="84"/>
      <s:c r="R963" s="77" t="str">
        <s:f t="shared" si="3"/>
        <s:v/>
      </s:c>
      <s:c r="S963" s="85" t="str">
        <s:f t="shared" si="4"/>
        <s:v/>
      </s:c>
      <s:c r="T963" s="85" t="str">
        <s:f t="shared" si="5"/>
        <s:v/>
      </s:c>
      <s:c r="U963" s="85" t="str">
        <s:f>IF(OR(B963="",G963=""),"",ROUND(MAX(0,MIN(100,(G963-IF(J963="",'04_Настройки'!$B$14,J963))/(100-IF(J963="",'04_Настройки'!$B$14,J963))*100)),1))</s:f>
        <s:v/>
      </s:c>
      <s:c r="V963" s="85" t="str">
        <s:f t="shared" si="6"/>
        <s:v/>
      </s:c>
      <s:c r="W963" s="88" t="str">
        <s:f t="shared" si="7"/>
        <s:v/>
      </s:c>
      <s:c r="X963" s="85" t="str">
        <s:f>IF(B963="","",IF(W963&lt;'04_Настройки'!$B$26,"",ROUND((IF(ISBLANK(T963),0,T963*'04_Настройки'!$B$16)+IF(ISBLANK(U963),0,U963*'04_Настройки'!$B$17)+IF(ISBLANK(V963),0,V963*'04_Настройки'!$B$18)+IF(ISBLANK(M963),0,M963/5*100*'04_Настройки'!$B$19)+IF(ISBLANK(N963),0,N963/5*100*'04_Настройки'!$B$20))/(IF(ISBLANK(T963),0,'04_Настройки'!$B$16)+IF(ISBLANK(U963),0,'04_Настройки'!$B$17)+IF(ISBLANK(V963),0,'04_Настройки'!$B$18)+IF(ISBLANK(M963),0,'04_Настройки'!$B$19)+IF(ISBLANK(N963),0,'04_Настройки'!$B$20)),1)))</s:f>
        <s:v/>
      </s:c>
      <s:c r="Y963" s="77" t="str">
        <s:f>IF(B963="","",IF(ISBLANK(X963),"Недостаточно данных",IF(X963&gt;='04_Настройки'!$B$24,"Высокий",IF(X963&gt;='04_Настройки'!$B$25,"Средний","Низкий"))))</s:f>
        <s:v/>
      </s:c>
      <s:c r="Z963" s="80">
        <s:f t="shared" si="8"/>
        <s:v>953</s:v>
      </s:c>
      <s:c r="AA963" s="93" t="str">
        <s:f>IF(B963="","",IF(S963&gt;1,"Проверить и объединить дубли",IF(W963&lt;'04_Настройки'!$B$26,"Дополнить исходные данные",IF(AND(M963&lt;&gt;"",M963&lt;=2),"Проверить соответствие запросу и бизнесу",IF(AND(G963&lt;&gt;"",G963&lt;=IF(J963="",'04_Настройки'!$B$14,J963)),"Удерживать позицию и обновлять контент",IF(Y963="Высокий",IF(O963="","Создать или назначить посадочную страницу","Оптимизировать страницу и усилить содержание"),IF(Y963="Средний","Включить в контент-план","Наблюдать или отложить")))))))</s:f>
        <s:v/>
      </s:c>
    </s:row>
    <s:row r="964" ht="22.5" customHeight="1">
      <s:c r="A964" s="70" t="str">
        <s:f t="shared" si="1"/>
        <s:v/>
      </s:c>
      <s:c r="B964" s="71"/>
      <s:c r="C964" s="71"/>
      <s:c r="D964" s="71"/>
      <s:c r="E964" s="95"/>
      <s:c r="F964" s="77" t="str">
        <s:f>IF(ISBLANK(E964),"",IF(E964&gt;='04_Настройки'!$B$11,"ВЧ",IF(E964&gt;='04_Настройки'!$B$12,"СЧ","НЧ")))</s:f>
      </s:c>
      <s:c r="G964" s="78"/>
      <s:c r="H964" s="78"/>
      <s:c r="I964" s="80" t="str">
        <s:f t="shared" si="2"/>
        <s:v/>
      </s:c>
      <s:c r="J964" s="78"/>
      <s:c r="K964" s="81"/>
      <s:c r="L964" s="78"/>
      <s:c r="M964" s="78"/>
      <s:c r="N964" s="78"/>
      <s:c r="O964" s="83"/>
      <s:c r="P964" s="84"/>
      <s:c r="Q964" s="84"/>
      <s:c r="R964" s="77" t="str">
        <s:f t="shared" si="3"/>
        <s:v/>
      </s:c>
      <s:c r="S964" s="85" t="str">
        <s:f t="shared" si="4"/>
        <s:v/>
      </s:c>
      <s:c r="T964" s="85" t="str">
        <s:f t="shared" si="5"/>
        <s:v/>
      </s:c>
      <s:c r="U964" s="85" t="str">
        <s:f>IF(OR(B964="",G964=""),"",ROUND(MAX(0,MIN(100,(G964-IF(J964="",'04_Настройки'!$B$14,J964))/(100-IF(J964="",'04_Настройки'!$B$14,J964))*100)),1))</s:f>
        <s:v/>
      </s:c>
      <s:c r="V964" s="85" t="str">
        <s:f t="shared" si="6"/>
        <s:v/>
      </s:c>
      <s:c r="W964" s="88" t="str">
        <s:f t="shared" si="7"/>
        <s:v/>
      </s:c>
      <s:c r="X964" s="85" t="str">
        <s:f>IF(B964="","",IF(W964&lt;'04_Настройки'!$B$26,"",ROUND((IF(ISBLANK(T964),0,T964*'04_Настройки'!$B$16)+IF(ISBLANK(U964),0,U964*'04_Настройки'!$B$17)+IF(ISBLANK(V964),0,V964*'04_Настройки'!$B$18)+IF(ISBLANK(M964),0,M964/5*100*'04_Настройки'!$B$19)+IF(ISBLANK(N964),0,N964/5*100*'04_Настройки'!$B$20))/(IF(ISBLANK(T964),0,'04_Настройки'!$B$16)+IF(ISBLANK(U964),0,'04_Настройки'!$B$17)+IF(ISBLANK(V964),0,'04_Настройки'!$B$18)+IF(ISBLANK(M964),0,'04_Настройки'!$B$19)+IF(ISBLANK(N964),0,'04_Настройки'!$B$20)),1)))</s:f>
        <s:v/>
      </s:c>
      <s:c r="Y964" s="77" t="str">
        <s:f>IF(B964="","",IF(ISBLANK(X964),"Недостаточно данных",IF(X964&gt;='04_Настройки'!$B$24,"Высокий",IF(X964&gt;='04_Настройки'!$B$25,"Средний","Низкий"))))</s:f>
        <s:v/>
      </s:c>
      <s:c r="Z964" s="80">
        <s:f t="shared" si="8"/>
        <s:v>954</s:v>
      </s:c>
      <s:c r="AA964" s="93" t="str">
        <s:f>IF(B964="","",IF(S964&gt;1,"Проверить и объединить дубли",IF(W964&lt;'04_Настройки'!$B$26,"Дополнить исходные данные",IF(AND(M964&lt;&gt;"",M964&lt;=2),"Проверить соответствие запросу и бизнесу",IF(AND(G964&lt;&gt;"",G964&lt;=IF(J964="",'04_Настройки'!$B$14,J964)),"Удерживать позицию и обновлять контент",IF(Y964="Высокий",IF(O964="","Создать или назначить посадочную страницу","Оптимизировать страницу и усилить содержание"),IF(Y964="Средний","Включить в контент-план","Наблюдать или отложить")))))))</s:f>
        <s:v/>
      </s:c>
    </s:row>
    <s:row r="965" ht="22.5" customHeight="1">
      <s:c r="A965" s="70" t="str">
        <s:f t="shared" si="1"/>
        <s:v/>
      </s:c>
      <s:c r="B965" s="71"/>
      <s:c r="C965" s="71"/>
      <s:c r="D965" s="71"/>
      <s:c r="E965" s="95"/>
      <s:c r="F965" s="77" t="str">
        <s:f>IF(ISBLANK(E965),"",IF(E965&gt;='04_Настройки'!$B$11,"ВЧ",IF(E965&gt;='04_Настройки'!$B$12,"СЧ","НЧ")))</s:f>
      </s:c>
      <s:c r="G965" s="78"/>
      <s:c r="H965" s="78"/>
      <s:c r="I965" s="80" t="str">
        <s:f t="shared" si="2"/>
        <s:v/>
      </s:c>
      <s:c r="J965" s="78"/>
      <s:c r="K965" s="81"/>
      <s:c r="L965" s="78"/>
      <s:c r="M965" s="78"/>
      <s:c r="N965" s="78"/>
      <s:c r="O965" s="83"/>
      <s:c r="P965" s="84"/>
      <s:c r="Q965" s="84"/>
      <s:c r="R965" s="77" t="str">
        <s:f t="shared" si="3"/>
        <s:v/>
      </s:c>
      <s:c r="S965" s="85" t="str">
        <s:f t="shared" si="4"/>
        <s:v/>
      </s:c>
      <s:c r="T965" s="85" t="str">
        <s:f t="shared" si="5"/>
        <s:v/>
      </s:c>
      <s:c r="U965" s="85" t="str">
        <s:f>IF(OR(B965="",G965=""),"",ROUND(MAX(0,MIN(100,(G965-IF(J965="",'04_Настройки'!$B$14,J965))/(100-IF(J965="",'04_Настройки'!$B$14,J965))*100)),1))</s:f>
        <s:v/>
      </s:c>
      <s:c r="V965" s="85" t="str">
        <s:f t="shared" si="6"/>
        <s:v/>
      </s:c>
      <s:c r="W965" s="88" t="str">
        <s:f t="shared" si="7"/>
        <s:v/>
      </s:c>
      <s:c r="X965" s="85" t="str">
        <s:f>IF(B965="","",IF(W965&lt;'04_Настройки'!$B$26,"",ROUND((IF(ISBLANK(T965),0,T965*'04_Настройки'!$B$16)+IF(ISBLANK(U965),0,U965*'04_Настройки'!$B$17)+IF(ISBLANK(V965),0,V965*'04_Настройки'!$B$18)+IF(ISBLANK(M965),0,M965/5*100*'04_Настройки'!$B$19)+IF(ISBLANK(N965),0,N965/5*100*'04_Настройки'!$B$20))/(IF(ISBLANK(T965),0,'04_Настройки'!$B$16)+IF(ISBLANK(U965),0,'04_Настройки'!$B$17)+IF(ISBLANK(V965),0,'04_Настройки'!$B$18)+IF(ISBLANK(M965),0,'04_Настройки'!$B$19)+IF(ISBLANK(N965),0,'04_Настройки'!$B$20)),1)))</s:f>
        <s:v/>
      </s:c>
      <s:c r="Y965" s="77" t="str">
        <s:f>IF(B965="","",IF(ISBLANK(X965),"Недостаточно данных",IF(X965&gt;='04_Настройки'!$B$24,"Высокий",IF(X965&gt;='04_Настройки'!$B$25,"Средний","Низкий"))))</s:f>
        <s:v/>
      </s:c>
      <s:c r="Z965" s="80">
        <s:f t="shared" si="8"/>
        <s:v>955</s:v>
      </s:c>
      <s:c r="AA965" s="93" t="str">
        <s:f>IF(B965="","",IF(S965&gt;1,"Проверить и объединить дубли",IF(W965&lt;'04_Настройки'!$B$26,"Дополнить исходные данные",IF(AND(M965&lt;&gt;"",M965&lt;=2),"Проверить соответствие запросу и бизнесу",IF(AND(G965&lt;&gt;"",G965&lt;=IF(J965="",'04_Настройки'!$B$14,J965)),"Удерживать позицию и обновлять контент",IF(Y965="Высокий",IF(O965="","Создать или назначить посадочную страницу","Оптимизировать страницу и усилить содержание"),IF(Y965="Средний","Включить в контент-план","Наблюдать или отложить")))))))</s:f>
        <s:v/>
      </s:c>
    </s:row>
    <s:row r="966" ht="22.5" customHeight="1">
      <s:c r="A966" s="70" t="str">
        <s:f t="shared" si="1"/>
        <s:v/>
      </s:c>
      <s:c r="B966" s="71"/>
      <s:c r="C966" s="71"/>
      <s:c r="D966" s="71"/>
      <s:c r="E966" s="95"/>
      <s:c r="F966" s="77" t="str">
        <s:f>IF(ISBLANK(E966),"",IF(E966&gt;='04_Настройки'!$B$11,"ВЧ",IF(E966&gt;='04_Настройки'!$B$12,"СЧ","НЧ")))</s:f>
      </s:c>
      <s:c r="G966" s="78"/>
      <s:c r="H966" s="78"/>
      <s:c r="I966" s="80" t="str">
        <s:f t="shared" si="2"/>
        <s:v/>
      </s:c>
      <s:c r="J966" s="78"/>
      <s:c r="K966" s="81"/>
      <s:c r="L966" s="78"/>
      <s:c r="M966" s="78"/>
      <s:c r="N966" s="78"/>
      <s:c r="O966" s="83"/>
      <s:c r="P966" s="84"/>
      <s:c r="Q966" s="84"/>
      <s:c r="R966" s="77" t="str">
        <s:f t="shared" si="3"/>
        <s:v/>
      </s:c>
      <s:c r="S966" s="85" t="str">
        <s:f t="shared" si="4"/>
        <s:v/>
      </s:c>
      <s:c r="T966" s="85" t="str">
        <s:f t="shared" si="5"/>
        <s:v/>
      </s:c>
      <s:c r="U966" s="85" t="str">
        <s:f>IF(OR(B966="",G966=""),"",ROUND(MAX(0,MIN(100,(G966-IF(J966="",'04_Настройки'!$B$14,J966))/(100-IF(J966="",'04_Настройки'!$B$14,J966))*100)),1))</s:f>
        <s:v/>
      </s:c>
      <s:c r="V966" s="85" t="str">
        <s:f t="shared" si="6"/>
        <s:v/>
      </s:c>
      <s:c r="W966" s="88" t="str">
        <s:f t="shared" si="7"/>
        <s:v/>
      </s:c>
      <s:c r="X966" s="85" t="str">
        <s:f>IF(B966="","",IF(W966&lt;'04_Настройки'!$B$26,"",ROUND((IF(ISBLANK(T966),0,T966*'04_Настройки'!$B$16)+IF(ISBLANK(U966),0,U966*'04_Настройки'!$B$17)+IF(ISBLANK(V966),0,V966*'04_Настройки'!$B$18)+IF(ISBLANK(M966),0,M966/5*100*'04_Настройки'!$B$19)+IF(ISBLANK(N966),0,N966/5*100*'04_Настройки'!$B$20))/(IF(ISBLANK(T966),0,'04_Настройки'!$B$16)+IF(ISBLANK(U966),0,'04_Настройки'!$B$17)+IF(ISBLANK(V966),0,'04_Настройки'!$B$18)+IF(ISBLANK(M966),0,'04_Настройки'!$B$19)+IF(ISBLANK(N966),0,'04_Настройки'!$B$20)),1)))</s:f>
        <s:v/>
      </s:c>
      <s:c r="Y966" s="77" t="str">
        <s:f>IF(B966="","",IF(ISBLANK(X966),"Недостаточно данных",IF(X966&gt;='04_Настройки'!$B$24,"Высокий",IF(X966&gt;='04_Настройки'!$B$25,"Средний","Низкий"))))</s:f>
        <s:v/>
      </s:c>
      <s:c r="Z966" s="80">
        <s:f t="shared" si="8"/>
        <s:v>956</s:v>
      </s:c>
      <s:c r="AA966" s="93" t="str">
        <s:f>IF(B966="","",IF(S966&gt;1,"Проверить и объединить дубли",IF(W966&lt;'04_Настройки'!$B$26,"Дополнить исходные данные",IF(AND(M966&lt;&gt;"",M966&lt;=2),"Проверить соответствие запросу и бизнесу",IF(AND(G966&lt;&gt;"",G966&lt;=IF(J966="",'04_Настройки'!$B$14,J966)),"Удерживать позицию и обновлять контент",IF(Y966="Высокий",IF(O966="","Создать или назначить посадочную страницу","Оптимизировать страницу и усилить содержание"),IF(Y966="Средний","Включить в контент-план","Наблюдать или отложить")))))))</s:f>
        <s:v/>
      </s:c>
    </s:row>
    <s:row r="967" ht="22.5" customHeight="1">
      <s:c r="A967" s="70" t="str">
        <s:f t="shared" si="1"/>
        <s:v/>
      </s:c>
      <s:c r="B967" s="71"/>
      <s:c r="C967" s="71"/>
      <s:c r="D967" s="71"/>
      <s:c r="E967" s="95"/>
      <s:c r="F967" s="77" t="str">
        <s:f>IF(ISBLANK(E967),"",IF(E967&gt;='04_Настройки'!$B$11,"ВЧ",IF(E967&gt;='04_Настройки'!$B$12,"СЧ","НЧ")))</s:f>
      </s:c>
      <s:c r="G967" s="78"/>
      <s:c r="H967" s="78"/>
      <s:c r="I967" s="80" t="str">
        <s:f t="shared" si="2"/>
        <s:v/>
      </s:c>
      <s:c r="J967" s="78"/>
      <s:c r="K967" s="81"/>
      <s:c r="L967" s="78"/>
      <s:c r="M967" s="78"/>
      <s:c r="N967" s="78"/>
      <s:c r="O967" s="83"/>
      <s:c r="P967" s="84"/>
      <s:c r="Q967" s="84"/>
      <s:c r="R967" s="77" t="str">
        <s:f t="shared" si="3"/>
        <s:v/>
      </s:c>
      <s:c r="S967" s="85" t="str">
        <s:f t="shared" si="4"/>
        <s:v/>
      </s:c>
      <s:c r="T967" s="85" t="str">
        <s:f t="shared" si="5"/>
        <s:v/>
      </s:c>
      <s:c r="U967" s="85" t="str">
        <s:f>IF(OR(B967="",G967=""),"",ROUND(MAX(0,MIN(100,(G967-IF(J967="",'04_Настройки'!$B$14,J967))/(100-IF(J967="",'04_Настройки'!$B$14,J967))*100)),1))</s:f>
        <s:v/>
      </s:c>
      <s:c r="V967" s="85" t="str">
        <s:f t="shared" si="6"/>
        <s:v/>
      </s:c>
      <s:c r="W967" s="88" t="str">
        <s:f t="shared" si="7"/>
        <s:v/>
      </s:c>
      <s:c r="X967" s="85" t="str">
        <s:f>IF(B967="","",IF(W967&lt;'04_Настройки'!$B$26,"",ROUND((IF(ISBLANK(T967),0,T967*'04_Настройки'!$B$16)+IF(ISBLANK(U967),0,U967*'04_Настройки'!$B$17)+IF(ISBLANK(V967),0,V967*'04_Настройки'!$B$18)+IF(ISBLANK(M967),0,M967/5*100*'04_Настройки'!$B$19)+IF(ISBLANK(N967),0,N967/5*100*'04_Настройки'!$B$20))/(IF(ISBLANK(T967),0,'04_Настройки'!$B$16)+IF(ISBLANK(U967),0,'04_Настройки'!$B$17)+IF(ISBLANK(V967),0,'04_Настройки'!$B$18)+IF(ISBLANK(M967),0,'04_Настройки'!$B$19)+IF(ISBLANK(N967),0,'04_Настройки'!$B$20)),1)))</s:f>
        <s:v/>
      </s:c>
      <s:c r="Y967" s="77" t="str">
        <s:f>IF(B967="","",IF(ISBLANK(X967),"Недостаточно данных",IF(X967&gt;='04_Настройки'!$B$24,"Высокий",IF(X967&gt;='04_Настройки'!$B$25,"Средний","Низкий"))))</s:f>
        <s:v/>
      </s:c>
      <s:c r="Z967" s="80">
        <s:f t="shared" si="8"/>
        <s:v>957</s:v>
      </s:c>
      <s:c r="AA967" s="93" t="str">
        <s:f>IF(B967="","",IF(S967&gt;1,"Проверить и объединить дубли",IF(W967&lt;'04_Настройки'!$B$26,"Дополнить исходные данные",IF(AND(M967&lt;&gt;"",M967&lt;=2),"Проверить соответствие запросу и бизнесу",IF(AND(G967&lt;&gt;"",G967&lt;=IF(J967="",'04_Настройки'!$B$14,J967)),"Удерживать позицию и обновлять контент",IF(Y967="Высокий",IF(O967="","Создать или назначить посадочную страницу","Оптимизировать страницу и усилить содержание"),IF(Y967="Средний","Включить в контент-план","Наблюдать или отложить")))))))</s:f>
        <s:v/>
      </s:c>
    </s:row>
    <s:row r="968" ht="22.5" customHeight="1">
      <s:c r="A968" s="70" t="str">
        <s:f t="shared" si="1"/>
        <s:v/>
      </s:c>
      <s:c r="B968" s="71"/>
      <s:c r="C968" s="71"/>
      <s:c r="D968" s="71"/>
      <s:c r="E968" s="95"/>
      <s:c r="F968" s="77" t="str">
        <s:f>IF(ISBLANK(E968),"",IF(E968&gt;='04_Настройки'!$B$11,"ВЧ",IF(E968&gt;='04_Настройки'!$B$12,"СЧ","НЧ")))</s:f>
      </s:c>
      <s:c r="G968" s="78"/>
      <s:c r="H968" s="78"/>
      <s:c r="I968" s="80" t="str">
        <s:f t="shared" si="2"/>
        <s:v/>
      </s:c>
      <s:c r="J968" s="78"/>
      <s:c r="K968" s="81"/>
      <s:c r="L968" s="78"/>
      <s:c r="M968" s="78"/>
      <s:c r="N968" s="78"/>
      <s:c r="O968" s="83"/>
      <s:c r="P968" s="84"/>
      <s:c r="Q968" s="84"/>
      <s:c r="R968" s="77" t="str">
        <s:f t="shared" si="3"/>
        <s:v/>
      </s:c>
      <s:c r="S968" s="85" t="str">
        <s:f t="shared" si="4"/>
        <s:v/>
      </s:c>
      <s:c r="T968" s="85" t="str">
        <s:f t="shared" si="5"/>
        <s:v/>
      </s:c>
      <s:c r="U968" s="85" t="str">
        <s:f>IF(OR(B968="",G968=""),"",ROUND(MAX(0,MIN(100,(G968-IF(J968="",'04_Настройки'!$B$14,J968))/(100-IF(J968="",'04_Настройки'!$B$14,J968))*100)),1))</s:f>
        <s:v/>
      </s:c>
      <s:c r="V968" s="85" t="str">
        <s:f t="shared" si="6"/>
        <s:v/>
      </s:c>
      <s:c r="W968" s="88" t="str">
        <s:f t="shared" si="7"/>
        <s:v/>
      </s:c>
      <s:c r="X968" s="85" t="str">
        <s:f>IF(B968="","",IF(W968&lt;'04_Настройки'!$B$26,"",ROUND((IF(ISBLANK(T968),0,T968*'04_Настройки'!$B$16)+IF(ISBLANK(U968),0,U968*'04_Настройки'!$B$17)+IF(ISBLANK(V968),0,V968*'04_Настройки'!$B$18)+IF(ISBLANK(M968),0,M968/5*100*'04_Настройки'!$B$19)+IF(ISBLANK(N968),0,N968/5*100*'04_Настройки'!$B$20))/(IF(ISBLANK(T968),0,'04_Настройки'!$B$16)+IF(ISBLANK(U968),0,'04_Настройки'!$B$17)+IF(ISBLANK(V968),0,'04_Настройки'!$B$18)+IF(ISBLANK(M968),0,'04_Настройки'!$B$19)+IF(ISBLANK(N968),0,'04_Настройки'!$B$20)),1)))</s:f>
        <s:v/>
      </s:c>
      <s:c r="Y968" s="77" t="str">
        <s:f>IF(B968="","",IF(ISBLANK(X968),"Недостаточно данных",IF(X968&gt;='04_Настройки'!$B$24,"Высокий",IF(X968&gt;='04_Настройки'!$B$25,"Средний","Низкий"))))</s:f>
        <s:v/>
      </s:c>
      <s:c r="Z968" s="80">
        <s:f t="shared" si="8"/>
        <s:v>958</s:v>
      </s:c>
      <s:c r="AA968" s="93" t="str">
        <s:f>IF(B968="","",IF(S968&gt;1,"Проверить и объединить дубли",IF(W968&lt;'04_Настройки'!$B$26,"Дополнить исходные данные",IF(AND(M968&lt;&gt;"",M968&lt;=2),"Проверить соответствие запросу и бизнесу",IF(AND(G968&lt;&gt;"",G968&lt;=IF(J968="",'04_Настройки'!$B$14,J968)),"Удерживать позицию и обновлять контент",IF(Y968="Высокий",IF(O968="","Создать или назначить посадочную страницу","Оптимизировать страницу и усилить содержание"),IF(Y968="Средний","Включить в контент-план","Наблюдать или отложить")))))))</s:f>
        <s:v/>
      </s:c>
    </s:row>
    <s:row r="969" ht="22.5" customHeight="1">
      <s:c r="A969" s="70" t="str">
        <s:f t="shared" si="1"/>
        <s:v/>
      </s:c>
      <s:c r="B969" s="71"/>
      <s:c r="C969" s="71"/>
      <s:c r="D969" s="71"/>
      <s:c r="E969" s="95"/>
      <s:c r="F969" s="77" t="str">
        <s:f>IF(ISBLANK(E969),"",IF(E969&gt;='04_Настройки'!$B$11,"ВЧ",IF(E969&gt;='04_Настройки'!$B$12,"СЧ","НЧ")))</s:f>
      </s:c>
      <s:c r="G969" s="78"/>
      <s:c r="H969" s="78"/>
      <s:c r="I969" s="80" t="str">
        <s:f t="shared" si="2"/>
        <s:v/>
      </s:c>
      <s:c r="J969" s="78"/>
      <s:c r="K969" s="81"/>
      <s:c r="L969" s="78"/>
      <s:c r="M969" s="78"/>
      <s:c r="N969" s="78"/>
      <s:c r="O969" s="83"/>
      <s:c r="P969" s="84"/>
      <s:c r="Q969" s="84"/>
      <s:c r="R969" s="77" t="str">
        <s:f t="shared" si="3"/>
        <s:v/>
      </s:c>
      <s:c r="S969" s="85" t="str">
        <s:f t="shared" si="4"/>
        <s:v/>
      </s:c>
      <s:c r="T969" s="85" t="str">
        <s:f t="shared" si="5"/>
        <s:v/>
      </s:c>
      <s:c r="U969" s="85" t="str">
        <s:f>IF(OR(B969="",G969=""),"",ROUND(MAX(0,MIN(100,(G969-IF(J969="",'04_Настройки'!$B$14,J969))/(100-IF(J969="",'04_Настройки'!$B$14,J969))*100)),1))</s:f>
        <s:v/>
      </s:c>
      <s:c r="V969" s="85" t="str">
        <s:f t="shared" si="6"/>
        <s:v/>
      </s:c>
      <s:c r="W969" s="88" t="str">
        <s:f t="shared" si="7"/>
        <s:v/>
      </s:c>
      <s:c r="X969" s="85" t="str">
        <s:f>IF(B969="","",IF(W969&lt;'04_Настройки'!$B$26,"",ROUND((IF(ISBLANK(T969),0,T969*'04_Настройки'!$B$16)+IF(ISBLANK(U969),0,U969*'04_Настройки'!$B$17)+IF(ISBLANK(V969),0,V969*'04_Настройки'!$B$18)+IF(ISBLANK(M969),0,M969/5*100*'04_Настройки'!$B$19)+IF(ISBLANK(N969),0,N969/5*100*'04_Настройки'!$B$20))/(IF(ISBLANK(T969),0,'04_Настройки'!$B$16)+IF(ISBLANK(U969),0,'04_Настройки'!$B$17)+IF(ISBLANK(V969),0,'04_Настройки'!$B$18)+IF(ISBLANK(M969),0,'04_Настройки'!$B$19)+IF(ISBLANK(N969),0,'04_Настройки'!$B$20)),1)))</s:f>
        <s:v/>
      </s:c>
      <s:c r="Y969" s="77" t="str">
        <s:f>IF(B969="","",IF(ISBLANK(X969),"Недостаточно данных",IF(X969&gt;='04_Настройки'!$B$24,"Высокий",IF(X969&gt;='04_Настройки'!$B$25,"Средний","Низкий"))))</s:f>
        <s:v/>
      </s:c>
      <s:c r="Z969" s="80">
        <s:f t="shared" si="8"/>
        <s:v>959</s:v>
      </s:c>
      <s:c r="AA969" s="93" t="str">
        <s:f>IF(B969="","",IF(S969&gt;1,"Проверить и объединить дубли",IF(W969&lt;'04_Настройки'!$B$26,"Дополнить исходные данные",IF(AND(M969&lt;&gt;"",M969&lt;=2),"Проверить соответствие запросу и бизнесу",IF(AND(G969&lt;&gt;"",G969&lt;=IF(J969="",'04_Настройки'!$B$14,J969)),"Удерживать позицию и обновлять контент",IF(Y969="Высокий",IF(O969="","Создать или назначить посадочную страницу","Оптимизировать страницу и усилить содержание"),IF(Y969="Средний","Включить в контент-план","Наблюдать или отложить")))))))</s:f>
        <s:v/>
      </s:c>
    </s:row>
    <s:row r="970" ht="22.5" customHeight="1">
      <s:c r="A970" s="70" t="str">
        <s:f t="shared" si="1"/>
        <s:v/>
      </s:c>
      <s:c r="B970" s="71"/>
      <s:c r="C970" s="71"/>
      <s:c r="D970" s="71"/>
      <s:c r="E970" s="95"/>
      <s:c r="F970" s="77" t="str">
        <s:f>IF(ISBLANK(E970),"",IF(E970&gt;='04_Настройки'!$B$11,"ВЧ",IF(E970&gt;='04_Настройки'!$B$12,"СЧ","НЧ")))</s:f>
      </s:c>
      <s:c r="G970" s="78"/>
      <s:c r="H970" s="78"/>
      <s:c r="I970" s="80" t="str">
        <s:f t="shared" si="2"/>
        <s:v/>
      </s:c>
      <s:c r="J970" s="78"/>
      <s:c r="K970" s="81"/>
      <s:c r="L970" s="78"/>
      <s:c r="M970" s="78"/>
      <s:c r="N970" s="78"/>
      <s:c r="O970" s="83"/>
      <s:c r="P970" s="84"/>
      <s:c r="Q970" s="84"/>
      <s:c r="R970" s="77" t="str">
        <s:f t="shared" si="3"/>
        <s:v/>
      </s:c>
      <s:c r="S970" s="85" t="str">
        <s:f t="shared" si="4"/>
        <s:v/>
      </s:c>
      <s:c r="T970" s="85" t="str">
        <s:f t="shared" si="5"/>
        <s:v/>
      </s:c>
      <s:c r="U970" s="85" t="str">
        <s:f>IF(OR(B970="",G970=""),"",ROUND(MAX(0,MIN(100,(G970-IF(J970="",'04_Настройки'!$B$14,J970))/(100-IF(J970="",'04_Настройки'!$B$14,J970))*100)),1))</s:f>
        <s:v/>
      </s:c>
      <s:c r="V970" s="85" t="str">
        <s:f t="shared" si="6"/>
        <s:v/>
      </s:c>
      <s:c r="W970" s="88" t="str">
        <s:f t="shared" si="7"/>
        <s:v/>
      </s:c>
      <s:c r="X970" s="85" t="str">
        <s:f>IF(B970="","",IF(W970&lt;'04_Настройки'!$B$26,"",ROUND((IF(ISBLANK(T970),0,T970*'04_Настройки'!$B$16)+IF(ISBLANK(U970),0,U970*'04_Настройки'!$B$17)+IF(ISBLANK(V970),0,V970*'04_Настройки'!$B$18)+IF(ISBLANK(M970),0,M970/5*100*'04_Настройки'!$B$19)+IF(ISBLANK(N970),0,N970/5*100*'04_Настройки'!$B$20))/(IF(ISBLANK(T970),0,'04_Настройки'!$B$16)+IF(ISBLANK(U970),0,'04_Настройки'!$B$17)+IF(ISBLANK(V970),0,'04_Настройки'!$B$18)+IF(ISBLANK(M970),0,'04_Настройки'!$B$19)+IF(ISBLANK(N970),0,'04_Настройки'!$B$20)),1)))</s:f>
        <s:v/>
      </s:c>
      <s:c r="Y970" s="77" t="str">
        <s:f>IF(B970="","",IF(ISBLANK(X970),"Недостаточно данных",IF(X970&gt;='04_Настройки'!$B$24,"Высокий",IF(X970&gt;='04_Настройки'!$B$25,"Средний","Низкий"))))</s:f>
        <s:v/>
      </s:c>
      <s:c r="Z970" s="80">
        <s:f t="shared" si="8"/>
        <s:v>960</s:v>
      </s:c>
      <s:c r="AA970" s="93" t="str">
        <s:f>IF(B970="","",IF(S970&gt;1,"Проверить и объединить дубли",IF(W970&lt;'04_Настройки'!$B$26,"Дополнить исходные данные",IF(AND(M970&lt;&gt;"",M970&lt;=2),"Проверить соответствие запросу и бизнесу",IF(AND(G970&lt;&gt;"",G970&lt;=IF(J970="",'04_Настройки'!$B$14,J970)),"Удерживать позицию и обновлять контент",IF(Y970="Высокий",IF(O970="","Создать или назначить посадочную страницу","Оптимизировать страницу и усилить содержание"),IF(Y970="Средний","Включить в контент-план","Наблюдать или отложить")))))))</s:f>
        <s:v/>
      </s:c>
    </s:row>
    <s:row r="971" ht="22.5" customHeight="1">
      <s:c r="A971" s="70" t="str">
        <s:f t="shared" si="1"/>
        <s:v/>
      </s:c>
      <s:c r="B971" s="71"/>
      <s:c r="C971" s="71"/>
      <s:c r="D971" s="71"/>
      <s:c r="E971" s="95"/>
      <s:c r="F971" s="77" t="str">
        <s:f>IF(ISBLANK(E971),"",IF(E971&gt;='04_Настройки'!$B$11,"ВЧ",IF(E971&gt;='04_Настройки'!$B$12,"СЧ","НЧ")))</s:f>
      </s:c>
      <s:c r="G971" s="78"/>
      <s:c r="H971" s="78"/>
      <s:c r="I971" s="80" t="str">
        <s:f t="shared" si="2"/>
        <s:v/>
      </s:c>
      <s:c r="J971" s="78"/>
      <s:c r="K971" s="81"/>
      <s:c r="L971" s="78"/>
      <s:c r="M971" s="78"/>
      <s:c r="N971" s="78"/>
      <s:c r="O971" s="83"/>
      <s:c r="P971" s="84"/>
      <s:c r="Q971" s="84"/>
      <s:c r="R971" s="77" t="str">
        <s:f t="shared" si="3"/>
        <s:v/>
      </s:c>
      <s:c r="S971" s="85" t="str">
        <s:f t="shared" si="4"/>
        <s:v/>
      </s:c>
      <s:c r="T971" s="85" t="str">
        <s:f t="shared" si="5"/>
        <s:v/>
      </s:c>
      <s:c r="U971" s="85" t="str">
        <s:f>IF(OR(B971="",G971=""),"",ROUND(MAX(0,MIN(100,(G971-IF(J971="",'04_Настройки'!$B$14,J971))/(100-IF(J971="",'04_Настройки'!$B$14,J971))*100)),1))</s:f>
        <s:v/>
      </s:c>
      <s:c r="V971" s="85" t="str">
        <s:f t="shared" si="6"/>
        <s:v/>
      </s:c>
      <s:c r="W971" s="88" t="str">
        <s:f t="shared" si="7"/>
        <s:v/>
      </s:c>
      <s:c r="X971" s="85" t="str">
        <s:f>IF(B971="","",IF(W971&lt;'04_Настройки'!$B$26,"",ROUND((IF(ISBLANK(T971),0,T971*'04_Настройки'!$B$16)+IF(ISBLANK(U971),0,U971*'04_Настройки'!$B$17)+IF(ISBLANK(V971),0,V971*'04_Настройки'!$B$18)+IF(ISBLANK(M971),0,M971/5*100*'04_Настройки'!$B$19)+IF(ISBLANK(N971),0,N971/5*100*'04_Настройки'!$B$20))/(IF(ISBLANK(T971),0,'04_Настройки'!$B$16)+IF(ISBLANK(U971),0,'04_Настройки'!$B$17)+IF(ISBLANK(V971),0,'04_Настройки'!$B$18)+IF(ISBLANK(M971),0,'04_Настройки'!$B$19)+IF(ISBLANK(N971),0,'04_Настройки'!$B$20)),1)))</s:f>
        <s:v/>
      </s:c>
      <s:c r="Y971" s="77" t="str">
        <s:f>IF(B971="","",IF(ISBLANK(X971),"Недостаточно данных",IF(X971&gt;='04_Настройки'!$B$24,"Высокий",IF(X971&gt;='04_Настройки'!$B$25,"Средний","Низкий"))))</s:f>
        <s:v/>
      </s:c>
      <s:c r="Z971" s="80">
        <s:f t="shared" si="8"/>
        <s:v>961</s:v>
      </s:c>
      <s:c r="AA971" s="93" t="str">
        <s:f>IF(B971="","",IF(S971&gt;1,"Проверить и объединить дубли",IF(W971&lt;'04_Настройки'!$B$26,"Дополнить исходные данные",IF(AND(M971&lt;&gt;"",M971&lt;=2),"Проверить соответствие запросу и бизнесу",IF(AND(G971&lt;&gt;"",G971&lt;=IF(J971="",'04_Настройки'!$B$14,J971)),"Удерживать позицию и обновлять контент",IF(Y971="Высокий",IF(O971="","Создать или назначить посадочную страницу","Оптимизировать страницу и усилить содержание"),IF(Y971="Средний","Включить в контент-план","Наблюдать или отложить")))))))</s:f>
        <s:v/>
      </s:c>
    </s:row>
    <s:row r="972" ht="22.5" customHeight="1">
      <s:c r="A972" s="70" t="str">
        <s:f t="shared" si="1"/>
        <s:v/>
      </s:c>
      <s:c r="B972" s="71"/>
      <s:c r="C972" s="71"/>
      <s:c r="D972" s="71"/>
      <s:c r="E972" s="95"/>
      <s:c r="F972" s="77" t="str">
        <s:f>IF(ISBLANK(E972),"",IF(E972&gt;='04_Настройки'!$B$11,"ВЧ",IF(E972&gt;='04_Настройки'!$B$12,"СЧ","НЧ")))</s:f>
      </s:c>
      <s:c r="G972" s="78"/>
      <s:c r="H972" s="78"/>
      <s:c r="I972" s="80" t="str">
        <s:f t="shared" si="2"/>
        <s:v/>
      </s:c>
      <s:c r="J972" s="78"/>
      <s:c r="K972" s="81"/>
      <s:c r="L972" s="78"/>
      <s:c r="M972" s="78"/>
      <s:c r="N972" s="78"/>
      <s:c r="O972" s="83"/>
      <s:c r="P972" s="84"/>
      <s:c r="Q972" s="84"/>
      <s:c r="R972" s="77" t="str">
        <s:f t="shared" si="3"/>
        <s:v/>
      </s:c>
      <s:c r="S972" s="85" t="str">
        <s:f t="shared" si="4"/>
        <s:v/>
      </s:c>
      <s:c r="T972" s="85" t="str">
        <s:f t="shared" si="5"/>
        <s:v/>
      </s:c>
      <s:c r="U972" s="85" t="str">
        <s:f>IF(OR(B972="",G972=""),"",ROUND(MAX(0,MIN(100,(G972-IF(J972="",'04_Настройки'!$B$14,J972))/(100-IF(J972="",'04_Настройки'!$B$14,J972))*100)),1))</s:f>
        <s:v/>
      </s:c>
      <s:c r="V972" s="85" t="str">
        <s:f t="shared" si="6"/>
        <s:v/>
      </s:c>
      <s:c r="W972" s="88" t="str">
        <s:f t="shared" si="7"/>
        <s:v/>
      </s:c>
      <s:c r="X972" s="85" t="str">
        <s:f>IF(B972="","",IF(W972&lt;'04_Настройки'!$B$26,"",ROUND((IF(ISBLANK(T972),0,T972*'04_Настройки'!$B$16)+IF(ISBLANK(U972),0,U972*'04_Настройки'!$B$17)+IF(ISBLANK(V972),0,V972*'04_Настройки'!$B$18)+IF(ISBLANK(M972),0,M972/5*100*'04_Настройки'!$B$19)+IF(ISBLANK(N972),0,N972/5*100*'04_Настройки'!$B$20))/(IF(ISBLANK(T972),0,'04_Настройки'!$B$16)+IF(ISBLANK(U972),0,'04_Настройки'!$B$17)+IF(ISBLANK(V972),0,'04_Настройки'!$B$18)+IF(ISBLANK(M972),0,'04_Настройки'!$B$19)+IF(ISBLANK(N972),0,'04_Настройки'!$B$20)),1)))</s:f>
        <s:v/>
      </s:c>
      <s:c r="Y972" s="77" t="str">
        <s:f>IF(B972="","",IF(ISBLANK(X972),"Недостаточно данных",IF(X972&gt;='04_Настройки'!$B$24,"Высокий",IF(X972&gt;='04_Настройки'!$B$25,"Средний","Низкий"))))</s:f>
        <s:v/>
      </s:c>
      <s:c r="Z972" s="80">
        <s:f t="shared" si="8"/>
        <s:v>962</s:v>
      </s:c>
      <s:c r="AA972" s="93" t="str">
        <s:f>IF(B972="","",IF(S972&gt;1,"Проверить и объединить дубли",IF(W972&lt;'04_Настройки'!$B$26,"Дополнить исходные данные",IF(AND(M972&lt;&gt;"",M972&lt;=2),"Проверить соответствие запросу и бизнесу",IF(AND(G972&lt;&gt;"",G972&lt;=IF(J972="",'04_Настройки'!$B$14,J972)),"Удерживать позицию и обновлять контент",IF(Y972="Высокий",IF(O972="","Создать или назначить посадочную страницу","Оптимизировать страницу и усилить содержание"),IF(Y972="Средний","Включить в контент-план","Наблюдать или отложить")))))))</s:f>
        <s:v/>
      </s:c>
    </s:row>
    <s:row r="973" ht="22.5" customHeight="1">
      <s:c r="A973" s="70" t="str">
        <s:f t="shared" si="1"/>
        <s:v/>
      </s:c>
      <s:c r="B973" s="71"/>
      <s:c r="C973" s="71"/>
      <s:c r="D973" s="71"/>
      <s:c r="E973" s="95"/>
      <s:c r="F973" s="77" t="str">
        <s:f>IF(ISBLANK(E973),"",IF(E973&gt;='04_Настройки'!$B$11,"ВЧ",IF(E973&gt;='04_Настройки'!$B$12,"СЧ","НЧ")))</s:f>
      </s:c>
      <s:c r="G973" s="78"/>
      <s:c r="H973" s="78"/>
      <s:c r="I973" s="80" t="str">
        <s:f t="shared" si="2"/>
        <s:v/>
      </s:c>
      <s:c r="J973" s="78"/>
      <s:c r="K973" s="81"/>
      <s:c r="L973" s="78"/>
      <s:c r="M973" s="78"/>
      <s:c r="N973" s="78"/>
      <s:c r="O973" s="83"/>
      <s:c r="P973" s="84"/>
      <s:c r="Q973" s="84"/>
      <s:c r="R973" s="77" t="str">
        <s:f t="shared" si="3"/>
        <s:v/>
      </s:c>
      <s:c r="S973" s="85" t="str">
        <s:f t="shared" si="4"/>
        <s:v/>
      </s:c>
      <s:c r="T973" s="85" t="str">
        <s:f t="shared" si="5"/>
        <s:v/>
      </s:c>
      <s:c r="U973" s="85" t="str">
        <s:f>IF(OR(B973="",G973=""),"",ROUND(MAX(0,MIN(100,(G973-IF(J973="",'04_Настройки'!$B$14,J973))/(100-IF(J973="",'04_Настройки'!$B$14,J973))*100)),1))</s:f>
        <s:v/>
      </s:c>
      <s:c r="V973" s="85" t="str">
        <s:f t="shared" si="6"/>
        <s:v/>
      </s:c>
      <s:c r="W973" s="88" t="str">
        <s:f t="shared" si="7"/>
        <s:v/>
      </s:c>
      <s:c r="X973" s="85" t="str">
        <s:f>IF(B973="","",IF(W973&lt;'04_Настройки'!$B$26,"",ROUND((IF(ISBLANK(T973),0,T973*'04_Настройки'!$B$16)+IF(ISBLANK(U973),0,U973*'04_Настройки'!$B$17)+IF(ISBLANK(V973),0,V973*'04_Настройки'!$B$18)+IF(ISBLANK(M973),0,M973/5*100*'04_Настройки'!$B$19)+IF(ISBLANK(N973),0,N973/5*100*'04_Настройки'!$B$20))/(IF(ISBLANK(T973),0,'04_Настройки'!$B$16)+IF(ISBLANK(U973),0,'04_Настройки'!$B$17)+IF(ISBLANK(V973),0,'04_Настройки'!$B$18)+IF(ISBLANK(M973),0,'04_Настройки'!$B$19)+IF(ISBLANK(N973),0,'04_Настройки'!$B$20)),1)))</s:f>
        <s:v/>
      </s:c>
      <s:c r="Y973" s="77" t="str">
        <s:f>IF(B973="","",IF(ISBLANK(X973),"Недостаточно данных",IF(X973&gt;='04_Настройки'!$B$24,"Высокий",IF(X973&gt;='04_Настройки'!$B$25,"Средний","Низкий"))))</s:f>
        <s:v/>
      </s:c>
      <s:c r="Z973" s="80">
        <s:f t="shared" si="8"/>
        <s:v>963</s:v>
      </s:c>
      <s:c r="AA973" s="93" t="str">
        <s:f>IF(B973="","",IF(S973&gt;1,"Проверить и объединить дубли",IF(W973&lt;'04_Настройки'!$B$26,"Дополнить исходные данные",IF(AND(M973&lt;&gt;"",M973&lt;=2),"Проверить соответствие запросу и бизнесу",IF(AND(G973&lt;&gt;"",G973&lt;=IF(J973="",'04_Настройки'!$B$14,J973)),"Удерживать позицию и обновлять контент",IF(Y973="Высокий",IF(O973="","Создать или назначить посадочную страницу","Оптимизировать страницу и усилить содержание"),IF(Y973="Средний","Включить в контент-план","Наблюдать или отложить")))))))</s:f>
        <s:v/>
      </s:c>
    </s:row>
    <s:row r="974" ht="22.5" customHeight="1">
      <s:c r="A974" s="70" t="str">
        <s:f t="shared" si="1"/>
        <s:v/>
      </s:c>
      <s:c r="B974" s="71"/>
      <s:c r="C974" s="71"/>
      <s:c r="D974" s="71"/>
      <s:c r="E974" s="95"/>
      <s:c r="F974" s="77" t="str">
        <s:f>IF(ISBLANK(E974),"",IF(E974&gt;='04_Настройки'!$B$11,"ВЧ",IF(E974&gt;='04_Настройки'!$B$12,"СЧ","НЧ")))</s:f>
      </s:c>
      <s:c r="G974" s="78"/>
      <s:c r="H974" s="78"/>
      <s:c r="I974" s="80" t="str">
        <s:f t="shared" si="2"/>
        <s:v/>
      </s:c>
      <s:c r="J974" s="78"/>
      <s:c r="K974" s="81"/>
      <s:c r="L974" s="78"/>
      <s:c r="M974" s="78"/>
      <s:c r="N974" s="78"/>
      <s:c r="O974" s="83"/>
      <s:c r="P974" s="84"/>
      <s:c r="Q974" s="84"/>
      <s:c r="R974" s="77" t="str">
        <s:f t="shared" si="3"/>
        <s:v/>
      </s:c>
      <s:c r="S974" s="85" t="str">
        <s:f t="shared" si="4"/>
        <s:v/>
      </s:c>
      <s:c r="T974" s="85" t="str">
        <s:f t="shared" si="5"/>
        <s:v/>
      </s:c>
      <s:c r="U974" s="85" t="str">
        <s:f>IF(OR(B974="",G974=""),"",ROUND(MAX(0,MIN(100,(G974-IF(J974="",'04_Настройки'!$B$14,J974))/(100-IF(J974="",'04_Настройки'!$B$14,J974))*100)),1))</s:f>
        <s:v/>
      </s:c>
      <s:c r="V974" s="85" t="str">
        <s:f t="shared" si="6"/>
        <s:v/>
      </s:c>
      <s:c r="W974" s="88" t="str">
        <s:f t="shared" si="7"/>
        <s:v/>
      </s:c>
      <s:c r="X974" s="85" t="str">
        <s:f>IF(B974="","",IF(W974&lt;'04_Настройки'!$B$26,"",ROUND((IF(ISBLANK(T974),0,T974*'04_Настройки'!$B$16)+IF(ISBLANK(U974),0,U974*'04_Настройки'!$B$17)+IF(ISBLANK(V974),0,V974*'04_Настройки'!$B$18)+IF(ISBLANK(M974),0,M974/5*100*'04_Настройки'!$B$19)+IF(ISBLANK(N974),0,N974/5*100*'04_Настройки'!$B$20))/(IF(ISBLANK(T974),0,'04_Настройки'!$B$16)+IF(ISBLANK(U974),0,'04_Настройки'!$B$17)+IF(ISBLANK(V974),0,'04_Настройки'!$B$18)+IF(ISBLANK(M974),0,'04_Настройки'!$B$19)+IF(ISBLANK(N974),0,'04_Настройки'!$B$20)),1)))</s:f>
        <s:v/>
      </s:c>
      <s:c r="Y974" s="77" t="str">
        <s:f>IF(B974="","",IF(ISBLANK(X974),"Недостаточно данных",IF(X974&gt;='04_Настройки'!$B$24,"Высокий",IF(X974&gt;='04_Настройки'!$B$25,"Средний","Низкий"))))</s:f>
        <s:v/>
      </s:c>
      <s:c r="Z974" s="80">
        <s:f t="shared" si="8"/>
        <s:v>964</s:v>
      </s:c>
      <s:c r="AA974" s="93" t="str">
        <s:f>IF(B974="","",IF(S974&gt;1,"Проверить и объединить дубли",IF(W974&lt;'04_Настройки'!$B$26,"Дополнить исходные данные",IF(AND(M974&lt;&gt;"",M974&lt;=2),"Проверить соответствие запросу и бизнесу",IF(AND(G974&lt;&gt;"",G974&lt;=IF(J974="",'04_Настройки'!$B$14,J974)),"Удерживать позицию и обновлять контент",IF(Y974="Высокий",IF(O974="","Создать или назначить посадочную страницу","Оптимизировать страницу и усилить содержание"),IF(Y974="Средний","Включить в контент-план","Наблюдать или отложить")))))))</s:f>
        <s:v/>
      </s:c>
    </s:row>
    <s:row r="975" ht="22.5" customHeight="1">
      <s:c r="A975" s="70" t="str">
        <s:f t="shared" si="1"/>
        <s:v/>
      </s:c>
      <s:c r="B975" s="71"/>
      <s:c r="C975" s="71"/>
      <s:c r="D975" s="71"/>
      <s:c r="E975" s="95"/>
      <s:c r="F975" s="77" t="str">
        <s:f>IF(ISBLANK(E975),"",IF(E975&gt;='04_Настройки'!$B$11,"ВЧ",IF(E975&gt;='04_Настройки'!$B$12,"СЧ","НЧ")))</s:f>
      </s:c>
      <s:c r="G975" s="78"/>
      <s:c r="H975" s="78"/>
      <s:c r="I975" s="80" t="str">
        <s:f t="shared" si="2"/>
        <s:v/>
      </s:c>
      <s:c r="J975" s="78"/>
      <s:c r="K975" s="81"/>
      <s:c r="L975" s="78"/>
      <s:c r="M975" s="78"/>
      <s:c r="N975" s="78"/>
      <s:c r="O975" s="83"/>
      <s:c r="P975" s="84"/>
      <s:c r="Q975" s="84"/>
      <s:c r="R975" s="77" t="str">
        <s:f t="shared" si="3"/>
        <s:v/>
      </s:c>
      <s:c r="S975" s="85" t="str">
        <s:f t="shared" si="4"/>
        <s:v/>
      </s:c>
      <s:c r="T975" s="85" t="str">
        <s:f t="shared" si="5"/>
        <s:v/>
      </s:c>
      <s:c r="U975" s="85" t="str">
        <s:f>IF(OR(B975="",G975=""),"",ROUND(MAX(0,MIN(100,(G975-IF(J975="",'04_Настройки'!$B$14,J975))/(100-IF(J975="",'04_Настройки'!$B$14,J975))*100)),1))</s:f>
        <s:v/>
      </s:c>
      <s:c r="V975" s="85" t="str">
        <s:f t="shared" si="6"/>
        <s:v/>
      </s:c>
      <s:c r="W975" s="88" t="str">
        <s:f t="shared" si="7"/>
        <s:v/>
      </s:c>
      <s:c r="X975" s="85" t="str">
        <s:f>IF(B975="","",IF(W975&lt;'04_Настройки'!$B$26,"",ROUND((IF(ISBLANK(T975),0,T975*'04_Настройки'!$B$16)+IF(ISBLANK(U975),0,U975*'04_Настройки'!$B$17)+IF(ISBLANK(V975),0,V975*'04_Настройки'!$B$18)+IF(ISBLANK(M975),0,M975/5*100*'04_Настройки'!$B$19)+IF(ISBLANK(N975),0,N975/5*100*'04_Настройки'!$B$20))/(IF(ISBLANK(T975),0,'04_Настройки'!$B$16)+IF(ISBLANK(U975),0,'04_Настройки'!$B$17)+IF(ISBLANK(V975),0,'04_Настройки'!$B$18)+IF(ISBLANK(M975),0,'04_Настройки'!$B$19)+IF(ISBLANK(N975),0,'04_Настройки'!$B$20)),1)))</s:f>
        <s:v/>
      </s:c>
      <s:c r="Y975" s="77" t="str">
        <s:f>IF(B975="","",IF(ISBLANK(X975),"Недостаточно данных",IF(X975&gt;='04_Настройки'!$B$24,"Высокий",IF(X975&gt;='04_Настройки'!$B$25,"Средний","Низкий"))))</s:f>
        <s:v/>
      </s:c>
      <s:c r="Z975" s="80">
        <s:f t="shared" si="8"/>
        <s:v>965</s:v>
      </s:c>
      <s:c r="AA975" s="93" t="str">
        <s:f>IF(B975="","",IF(S975&gt;1,"Проверить и объединить дубли",IF(W975&lt;'04_Настройки'!$B$26,"Дополнить исходные данные",IF(AND(M975&lt;&gt;"",M975&lt;=2),"Проверить соответствие запросу и бизнесу",IF(AND(G975&lt;&gt;"",G975&lt;=IF(J975="",'04_Настройки'!$B$14,J975)),"Удерживать позицию и обновлять контент",IF(Y975="Высокий",IF(O975="","Создать или назначить посадочную страницу","Оптимизировать страницу и усилить содержание"),IF(Y975="Средний","Включить в контент-план","Наблюдать или отложить")))))))</s:f>
        <s:v/>
      </s:c>
    </s:row>
    <s:row r="976" ht="22.5" customHeight="1">
      <s:c r="A976" s="70" t="str">
        <s:f t="shared" si="1"/>
        <s:v/>
      </s:c>
      <s:c r="B976" s="71"/>
      <s:c r="C976" s="71"/>
      <s:c r="D976" s="71"/>
      <s:c r="E976" s="95"/>
      <s:c r="F976" s="77" t="str">
        <s:f>IF(ISBLANK(E976),"",IF(E976&gt;='04_Настройки'!$B$11,"ВЧ",IF(E976&gt;='04_Настройки'!$B$12,"СЧ","НЧ")))</s:f>
      </s:c>
      <s:c r="G976" s="78"/>
      <s:c r="H976" s="78"/>
      <s:c r="I976" s="80" t="str">
        <s:f t="shared" si="2"/>
        <s:v/>
      </s:c>
      <s:c r="J976" s="78"/>
      <s:c r="K976" s="81"/>
      <s:c r="L976" s="78"/>
      <s:c r="M976" s="78"/>
      <s:c r="N976" s="78"/>
      <s:c r="O976" s="83"/>
      <s:c r="P976" s="84"/>
      <s:c r="Q976" s="84"/>
      <s:c r="R976" s="77" t="str">
        <s:f t="shared" si="3"/>
        <s:v/>
      </s:c>
      <s:c r="S976" s="85" t="str">
        <s:f t="shared" si="4"/>
        <s:v/>
      </s:c>
      <s:c r="T976" s="85" t="str">
        <s:f t="shared" si="5"/>
        <s:v/>
      </s:c>
      <s:c r="U976" s="85" t="str">
        <s:f>IF(OR(B976="",G976=""),"",ROUND(MAX(0,MIN(100,(G976-IF(J976="",'04_Настройки'!$B$14,J976))/(100-IF(J976="",'04_Настройки'!$B$14,J976))*100)),1))</s:f>
        <s:v/>
      </s:c>
      <s:c r="V976" s="85" t="str">
        <s:f t="shared" si="6"/>
        <s:v/>
      </s:c>
      <s:c r="W976" s="88" t="str">
        <s:f t="shared" si="7"/>
        <s:v/>
      </s:c>
      <s:c r="X976" s="85" t="str">
        <s:f>IF(B976="","",IF(W976&lt;'04_Настройки'!$B$26,"",ROUND((IF(ISBLANK(T976),0,T976*'04_Настройки'!$B$16)+IF(ISBLANK(U976),0,U976*'04_Настройки'!$B$17)+IF(ISBLANK(V976),0,V976*'04_Настройки'!$B$18)+IF(ISBLANK(M976),0,M976/5*100*'04_Настройки'!$B$19)+IF(ISBLANK(N976),0,N976/5*100*'04_Настройки'!$B$20))/(IF(ISBLANK(T976),0,'04_Настройки'!$B$16)+IF(ISBLANK(U976),0,'04_Настройки'!$B$17)+IF(ISBLANK(V976),0,'04_Настройки'!$B$18)+IF(ISBLANK(M976),0,'04_Настройки'!$B$19)+IF(ISBLANK(N976),0,'04_Настройки'!$B$20)),1)))</s:f>
        <s:v/>
      </s:c>
      <s:c r="Y976" s="77" t="str">
        <s:f>IF(B976="","",IF(ISBLANK(X976),"Недостаточно данных",IF(X976&gt;='04_Настройки'!$B$24,"Высокий",IF(X976&gt;='04_Настройки'!$B$25,"Средний","Низкий"))))</s:f>
        <s:v/>
      </s:c>
      <s:c r="Z976" s="80">
        <s:f t="shared" si="8"/>
        <s:v>966</s:v>
      </s:c>
      <s:c r="AA976" s="93" t="str">
        <s:f>IF(B976="","",IF(S976&gt;1,"Проверить и объединить дубли",IF(W976&lt;'04_Настройки'!$B$26,"Дополнить исходные данные",IF(AND(M976&lt;&gt;"",M976&lt;=2),"Проверить соответствие запросу и бизнесу",IF(AND(G976&lt;&gt;"",G976&lt;=IF(J976="",'04_Настройки'!$B$14,J976)),"Удерживать позицию и обновлять контент",IF(Y976="Высокий",IF(O976="","Создать или назначить посадочную страницу","Оптимизировать страницу и усилить содержание"),IF(Y976="Средний","Включить в контент-план","Наблюдать или отложить")))))))</s:f>
        <s:v/>
      </s:c>
    </s:row>
    <s:row r="977" ht="22.5" customHeight="1">
      <s:c r="A977" s="70" t="str">
        <s:f t="shared" si="1"/>
        <s:v/>
      </s:c>
      <s:c r="B977" s="71"/>
      <s:c r="C977" s="71"/>
      <s:c r="D977" s="71"/>
      <s:c r="E977" s="95"/>
      <s:c r="F977" s="77" t="str">
        <s:f>IF(ISBLANK(E977),"",IF(E977&gt;='04_Настройки'!$B$11,"ВЧ",IF(E977&gt;='04_Настройки'!$B$12,"СЧ","НЧ")))</s:f>
      </s:c>
      <s:c r="G977" s="78"/>
      <s:c r="H977" s="78"/>
      <s:c r="I977" s="80" t="str">
        <s:f t="shared" si="2"/>
        <s:v/>
      </s:c>
      <s:c r="J977" s="78"/>
      <s:c r="K977" s="81"/>
      <s:c r="L977" s="78"/>
      <s:c r="M977" s="78"/>
      <s:c r="N977" s="78"/>
      <s:c r="O977" s="83"/>
      <s:c r="P977" s="84"/>
      <s:c r="Q977" s="84"/>
      <s:c r="R977" s="77" t="str">
        <s:f t="shared" si="3"/>
        <s:v/>
      </s:c>
      <s:c r="S977" s="85" t="str">
        <s:f t="shared" si="4"/>
        <s:v/>
      </s:c>
      <s:c r="T977" s="85" t="str">
        <s:f t="shared" si="5"/>
        <s:v/>
      </s:c>
      <s:c r="U977" s="85" t="str">
        <s:f>IF(OR(B977="",G977=""),"",ROUND(MAX(0,MIN(100,(G977-IF(J977="",'04_Настройки'!$B$14,J977))/(100-IF(J977="",'04_Настройки'!$B$14,J977))*100)),1))</s:f>
        <s:v/>
      </s:c>
      <s:c r="V977" s="85" t="str">
        <s:f t="shared" si="6"/>
        <s:v/>
      </s:c>
      <s:c r="W977" s="88" t="str">
        <s:f t="shared" si="7"/>
        <s:v/>
      </s:c>
      <s:c r="X977" s="85" t="str">
        <s:f>IF(B977="","",IF(W977&lt;'04_Настройки'!$B$26,"",ROUND((IF(ISBLANK(T977),0,T977*'04_Настройки'!$B$16)+IF(ISBLANK(U977),0,U977*'04_Настройки'!$B$17)+IF(ISBLANK(V977),0,V977*'04_Настройки'!$B$18)+IF(ISBLANK(M977),0,M977/5*100*'04_Настройки'!$B$19)+IF(ISBLANK(N977),0,N977/5*100*'04_Настройки'!$B$20))/(IF(ISBLANK(T977),0,'04_Настройки'!$B$16)+IF(ISBLANK(U977),0,'04_Настройки'!$B$17)+IF(ISBLANK(V977),0,'04_Настройки'!$B$18)+IF(ISBLANK(M977),0,'04_Настройки'!$B$19)+IF(ISBLANK(N977),0,'04_Настройки'!$B$20)),1)))</s:f>
        <s:v/>
      </s:c>
      <s:c r="Y977" s="77" t="str">
        <s:f>IF(B977="","",IF(ISBLANK(X977),"Недостаточно данных",IF(X977&gt;='04_Настройки'!$B$24,"Высокий",IF(X977&gt;='04_Настройки'!$B$25,"Средний","Низкий"))))</s:f>
        <s:v/>
      </s:c>
      <s:c r="Z977" s="80">
        <s:f t="shared" si="8"/>
        <s:v>967</s:v>
      </s:c>
      <s:c r="AA977" s="93" t="str">
        <s:f>IF(B977="","",IF(S977&gt;1,"Проверить и объединить дубли",IF(W977&lt;'04_Настройки'!$B$26,"Дополнить исходные данные",IF(AND(M977&lt;&gt;"",M977&lt;=2),"Проверить соответствие запросу и бизнесу",IF(AND(G977&lt;&gt;"",G977&lt;=IF(J977="",'04_Настройки'!$B$14,J977)),"Удерживать позицию и обновлять контент",IF(Y977="Высокий",IF(O977="","Создать или назначить посадочную страницу","Оптимизировать страницу и усилить содержание"),IF(Y977="Средний","Включить в контент-план","Наблюдать или отложить")))))))</s:f>
        <s:v/>
      </s:c>
    </s:row>
    <s:row r="978" ht="22.5" customHeight="1">
      <s:c r="A978" s="70" t="str">
        <s:f t="shared" si="1"/>
        <s:v/>
      </s:c>
      <s:c r="B978" s="71"/>
      <s:c r="C978" s="71"/>
      <s:c r="D978" s="71"/>
      <s:c r="E978" s="95"/>
      <s:c r="F978" s="77" t="str">
        <s:f>IF(ISBLANK(E978),"",IF(E978&gt;='04_Настройки'!$B$11,"ВЧ",IF(E978&gt;='04_Настройки'!$B$12,"СЧ","НЧ")))</s:f>
      </s:c>
      <s:c r="G978" s="78"/>
      <s:c r="H978" s="78"/>
      <s:c r="I978" s="80" t="str">
        <s:f t="shared" si="2"/>
        <s:v/>
      </s:c>
      <s:c r="J978" s="78"/>
      <s:c r="K978" s="81"/>
      <s:c r="L978" s="78"/>
      <s:c r="M978" s="78"/>
      <s:c r="N978" s="78"/>
      <s:c r="O978" s="83"/>
      <s:c r="P978" s="84"/>
      <s:c r="Q978" s="84"/>
      <s:c r="R978" s="77" t="str">
        <s:f t="shared" si="3"/>
        <s:v/>
      </s:c>
      <s:c r="S978" s="85" t="str">
        <s:f t="shared" si="4"/>
        <s:v/>
      </s:c>
      <s:c r="T978" s="85" t="str">
        <s:f t="shared" si="5"/>
        <s:v/>
      </s:c>
      <s:c r="U978" s="85" t="str">
        <s:f>IF(OR(B978="",G978=""),"",ROUND(MAX(0,MIN(100,(G978-IF(J978="",'04_Настройки'!$B$14,J978))/(100-IF(J978="",'04_Настройки'!$B$14,J978))*100)),1))</s:f>
        <s:v/>
      </s:c>
      <s:c r="V978" s="85" t="str">
        <s:f t="shared" si="6"/>
        <s:v/>
      </s:c>
      <s:c r="W978" s="88" t="str">
        <s:f t="shared" si="7"/>
        <s:v/>
      </s:c>
      <s:c r="X978" s="85" t="str">
        <s:f>IF(B978="","",IF(W978&lt;'04_Настройки'!$B$26,"",ROUND((IF(ISBLANK(T978),0,T978*'04_Настройки'!$B$16)+IF(ISBLANK(U978),0,U978*'04_Настройки'!$B$17)+IF(ISBLANK(V978),0,V978*'04_Настройки'!$B$18)+IF(ISBLANK(M978),0,M978/5*100*'04_Настройки'!$B$19)+IF(ISBLANK(N978),0,N978/5*100*'04_Настройки'!$B$20))/(IF(ISBLANK(T978),0,'04_Настройки'!$B$16)+IF(ISBLANK(U978),0,'04_Настройки'!$B$17)+IF(ISBLANK(V978),0,'04_Настройки'!$B$18)+IF(ISBLANK(M978),0,'04_Настройки'!$B$19)+IF(ISBLANK(N978),0,'04_Настройки'!$B$20)),1)))</s:f>
        <s:v/>
      </s:c>
      <s:c r="Y978" s="77" t="str">
        <s:f>IF(B978="","",IF(ISBLANK(X978),"Недостаточно данных",IF(X978&gt;='04_Настройки'!$B$24,"Высокий",IF(X978&gt;='04_Настройки'!$B$25,"Средний","Низкий"))))</s:f>
        <s:v/>
      </s:c>
      <s:c r="Z978" s="80">
        <s:f t="shared" si="8"/>
        <s:v>968</s:v>
      </s:c>
      <s:c r="AA978" s="93" t="str">
        <s:f>IF(B978="","",IF(S978&gt;1,"Проверить и объединить дубли",IF(W978&lt;'04_Настройки'!$B$26,"Дополнить исходные данные",IF(AND(M978&lt;&gt;"",M978&lt;=2),"Проверить соответствие запросу и бизнесу",IF(AND(G978&lt;&gt;"",G978&lt;=IF(J978="",'04_Настройки'!$B$14,J978)),"Удерживать позицию и обновлять контент",IF(Y978="Высокий",IF(O978="","Создать или назначить посадочную страницу","Оптимизировать страницу и усилить содержание"),IF(Y978="Средний","Включить в контент-план","Наблюдать или отложить")))))))</s:f>
        <s:v/>
      </s:c>
    </s:row>
    <s:row r="979" ht="22.5" customHeight="1">
      <s:c r="A979" s="70" t="str">
        <s:f t="shared" si="1"/>
        <s:v/>
      </s:c>
      <s:c r="B979" s="71"/>
      <s:c r="C979" s="71"/>
      <s:c r="D979" s="71"/>
      <s:c r="E979" s="95"/>
      <s:c r="F979" s="77" t="str">
        <s:f>IF(ISBLANK(E979),"",IF(E979&gt;='04_Настройки'!$B$11,"ВЧ",IF(E979&gt;='04_Настройки'!$B$12,"СЧ","НЧ")))</s:f>
      </s:c>
      <s:c r="G979" s="78"/>
      <s:c r="H979" s="78"/>
      <s:c r="I979" s="80" t="str">
        <s:f t="shared" si="2"/>
        <s:v/>
      </s:c>
      <s:c r="J979" s="78"/>
      <s:c r="K979" s="81"/>
      <s:c r="L979" s="78"/>
      <s:c r="M979" s="78"/>
      <s:c r="N979" s="78"/>
      <s:c r="O979" s="83"/>
      <s:c r="P979" s="84"/>
      <s:c r="Q979" s="84"/>
      <s:c r="R979" s="77" t="str">
        <s:f t="shared" si="3"/>
        <s:v/>
      </s:c>
      <s:c r="S979" s="85" t="str">
        <s:f t="shared" si="4"/>
        <s:v/>
      </s:c>
      <s:c r="T979" s="85" t="str">
        <s:f t="shared" si="5"/>
        <s:v/>
      </s:c>
      <s:c r="U979" s="85" t="str">
        <s:f>IF(OR(B979="",G979=""),"",ROUND(MAX(0,MIN(100,(G979-IF(J979="",'04_Настройки'!$B$14,J979))/(100-IF(J979="",'04_Настройки'!$B$14,J979))*100)),1))</s:f>
        <s:v/>
      </s:c>
      <s:c r="V979" s="85" t="str">
        <s:f t="shared" si="6"/>
        <s:v/>
      </s:c>
      <s:c r="W979" s="88" t="str">
        <s:f t="shared" si="7"/>
        <s:v/>
      </s:c>
      <s:c r="X979" s="85" t="str">
        <s:f>IF(B979="","",IF(W979&lt;'04_Настройки'!$B$26,"",ROUND((IF(ISBLANK(T979),0,T979*'04_Настройки'!$B$16)+IF(ISBLANK(U979),0,U979*'04_Настройки'!$B$17)+IF(ISBLANK(V979),0,V979*'04_Настройки'!$B$18)+IF(ISBLANK(M979),0,M979/5*100*'04_Настройки'!$B$19)+IF(ISBLANK(N979),0,N979/5*100*'04_Настройки'!$B$20))/(IF(ISBLANK(T979),0,'04_Настройки'!$B$16)+IF(ISBLANK(U979),0,'04_Настройки'!$B$17)+IF(ISBLANK(V979),0,'04_Настройки'!$B$18)+IF(ISBLANK(M979),0,'04_Настройки'!$B$19)+IF(ISBLANK(N979),0,'04_Настройки'!$B$20)),1)))</s:f>
        <s:v/>
      </s:c>
      <s:c r="Y979" s="77" t="str">
        <s:f>IF(B979="","",IF(ISBLANK(X979),"Недостаточно данных",IF(X979&gt;='04_Настройки'!$B$24,"Высокий",IF(X979&gt;='04_Настройки'!$B$25,"Средний","Низкий"))))</s:f>
        <s:v/>
      </s:c>
      <s:c r="Z979" s="80">
        <s:f t="shared" si="8"/>
        <s:v>969</s:v>
      </s:c>
      <s:c r="AA979" s="93" t="str">
        <s:f>IF(B979="","",IF(S979&gt;1,"Проверить и объединить дубли",IF(W979&lt;'04_Настройки'!$B$26,"Дополнить исходные данные",IF(AND(M979&lt;&gt;"",M979&lt;=2),"Проверить соответствие запросу и бизнесу",IF(AND(G979&lt;&gt;"",G979&lt;=IF(J979="",'04_Настройки'!$B$14,J979)),"Удерживать позицию и обновлять контент",IF(Y979="Высокий",IF(O979="","Создать или назначить посадочную страницу","Оптимизировать страницу и усилить содержание"),IF(Y979="Средний","Включить в контент-план","Наблюдать или отложить")))))))</s:f>
        <s:v/>
      </s:c>
    </s:row>
    <s:row r="980" ht="22.5" customHeight="1">
      <s:c r="A980" s="70" t="str">
        <s:f t="shared" si="1"/>
        <s:v/>
      </s:c>
      <s:c r="B980" s="71"/>
      <s:c r="C980" s="71"/>
      <s:c r="D980" s="71"/>
      <s:c r="E980" s="95"/>
      <s:c r="F980" s="77" t="str">
        <s:f>IF(ISBLANK(E980),"",IF(E980&gt;='04_Настройки'!$B$11,"ВЧ",IF(E980&gt;='04_Настройки'!$B$12,"СЧ","НЧ")))</s:f>
      </s:c>
      <s:c r="G980" s="78"/>
      <s:c r="H980" s="78"/>
      <s:c r="I980" s="80" t="str">
        <s:f t="shared" si="2"/>
        <s:v/>
      </s:c>
      <s:c r="J980" s="78"/>
      <s:c r="K980" s="81"/>
      <s:c r="L980" s="78"/>
      <s:c r="M980" s="78"/>
      <s:c r="N980" s="78"/>
      <s:c r="O980" s="83"/>
      <s:c r="P980" s="84"/>
      <s:c r="Q980" s="84"/>
      <s:c r="R980" s="77" t="str">
        <s:f t="shared" si="3"/>
        <s:v/>
      </s:c>
      <s:c r="S980" s="85" t="str">
        <s:f t="shared" si="4"/>
        <s:v/>
      </s:c>
      <s:c r="T980" s="85" t="str">
        <s:f t="shared" si="5"/>
        <s:v/>
      </s:c>
      <s:c r="U980" s="85" t="str">
        <s:f>IF(OR(B980="",G980=""),"",ROUND(MAX(0,MIN(100,(G980-IF(J980="",'04_Настройки'!$B$14,J980))/(100-IF(J980="",'04_Настройки'!$B$14,J980))*100)),1))</s:f>
        <s:v/>
      </s:c>
      <s:c r="V980" s="85" t="str">
        <s:f t="shared" si="6"/>
        <s:v/>
      </s:c>
      <s:c r="W980" s="88" t="str">
        <s:f t="shared" si="7"/>
        <s:v/>
      </s:c>
      <s:c r="X980" s="85" t="str">
        <s:f>IF(B980="","",IF(W980&lt;'04_Настройки'!$B$26,"",ROUND((IF(ISBLANK(T980),0,T980*'04_Настройки'!$B$16)+IF(ISBLANK(U980),0,U980*'04_Настройки'!$B$17)+IF(ISBLANK(V980),0,V980*'04_Настройки'!$B$18)+IF(ISBLANK(M980),0,M980/5*100*'04_Настройки'!$B$19)+IF(ISBLANK(N980),0,N980/5*100*'04_Настройки'!$B$20))/(IF(ISBLANK(T980),0,'04_Настройки'!$B$16)+IF(ISBLANK(U980),0,'04_Настройки'!$B$17)+IF(ISBLANK(V980),0,'04_Настройки'!$B$18)+IF(ISBLANK(M980),0,'04_Настройки'!$B$19)+IF(ISBLANK(N980),0,'04_Настройки'!$B$20)),1)))</s:f>
        <s:v/>
      </s:c>
      <s:c r="Y980" s="77" t="str">
        <s:f>IF(B980="","",IF(ISBLANK(X980),"Недостаточно данных",IF(X980&gt;='04_Настройки'!$B$24,"Высокий",IF(X980&gt;='04_Настройки'!$B$25,"Средний","Низкий"))))</s:f>
        <s:v/>
      </s:c>
      <s:c r="Z980" s="80">
        <s:f t="shared" si="8"/>
        <s:v>970</s:v>
      </s:c>
      <s:c r="AA980" s="93" t="str">
        <s:f>IF(B980="","",IF(S980&gt;1,"Проверить и объединить дубли",IF(W980&lt;'04_Настройки'!$B$26,"Дополнить исходные данные",IF(AND(M980&lt;&gt;"",M980&lt;=2),"Проверить соответствие запросу и бизнесу",IF(AND(G980&lt;&gt;"",G980&lt;=IF(J980="",'04_Настройки'!$B$14,J980)),"Удерживать позицию и обновлять контент",IF(Y980="Высокий",IF(O980="","Создать или назначить посадочную страницу","Оптимизировать страницу и усилить содержание"),IF(Y980="Средний","Включить в контент-план","Наблюдать или отложить")))))))</s:f>
        <s:v/>
      </s:c>
    </s:row>
    <s:row r="981" ht="22.5" customHeight="1">
      <s:c r="A981" s="70" t="str">
        <s:f t="shared" si="1"/>
        <s:v/>
      </s:c>
      <s:c r="B981" s="71"/>
      <s:c r="C981" s="71"/>
      <s:c r="D981" s="71"/>
      <s:c r="E981" s="95"/>
      <s:c r="F981" s="77" t="str">
        <s:f>IF(ISBLANK(E981),"",IF(E981&gt;='04_Настройки'!$B$11,"ВЧ",IF(E981&gt;='04_Настройки'!$B$12,"СЧ","НЧ")))</s:f>
      </s:c>
      <s:c r="G981" s="78"/>
      <s:c r="H981" s="78"/>
      <s:c r="I981" s="80" t="str">
        <s:f t="shared" si="2"/>
        <s:v/>
      </s:c>
      <s:c r="J981" s="78"/>
      <s:c r="K981" s="81"/>
      <s:c r="L981" s="78"/>
      <s:c r="M981" s="78"/>
      <s:c r="N981" s="78"/>
      <s:c r="O981" s="83"/>
      <s:c r="P981" s="84"/>
      <s:c r="Q981" s="84"/>
      <s:c r="R981" s="77" t="str">
        <s:f t="shared" si="3"/>
        <s:v/>
      </s:c>
      <s:c r="S981" s="85" t="str">
        <s:f t="shared" si="4"/>
        <s:v/>
      </s:c>
      <s:c r="T981" s="85" t="str">
        <s:f t="shared" si="5"/>
        <s:v/>
      </s:c>
      <s:c r="U981" s="85" t="str">
        <s:f>IF(OR(B981="",G981=""),"",ROUND(MAX(0,MIN(100,(G981-IF(J981="",'04_Настройки'!$B$14,J981))/(100-IF(J981="",'04_Настройки'!$B$14,J981))*100)),1))</s:f>
        <s:v/>
      </s:c>
      <s:c r="V981" s="85" t="str">
        <s:f t="shared" si="6"/>
        <s:v/>
      </s:c>
      <s:c r="W981" s="88" t="str">
        <s:f t="shared" si="7"/>
        <s:v/>
      </s:c>
      <s:c r="X981" s="85" t="str">
        <s:f>IF(B981="","",IF(W981&lt;'04_Настройки'!$B$26,"",ROUND((IF(ISBLANK(T981),0,T981*'04_Настройки'!$B$16)+IF(ISBLANK(U981),0,U981*'04_Настройки'!$B$17)+IF(ISBLANK(V981),0,V981*'04_Настройки'!$B$18)+IF(ISBLANK(M981),0,M981/5*100*'04_Настройки'!$B$19)+IF(ISBLANK(N981),0,N981/5*100*'04_Настройки'!$B$20))/(IF(ISBLANK(T981),0,'04_Настройки'!$B$16)+IF(ISBLANK(U981),0,'04_Настройки'!$B$17)+IF(ISBLANK(V981),0,'04_Настройки'!$B$18)+IF(ISBLANK(M981),0,'04_Настройки'!$B$19)+IF(ISBLANK(N981),0,'04_Настройки'!$B$20)),1)))</s:f>
        <s:v/>
      </s:c>
      <s:c r="Y981" s="77" t="str">
        <s:f>IF(B981="","",IF(ISBLANK(X981),"Недостаточно данных",IF(X981&gt;='04_Настройки'!$B$24,"Высокий",IF(X981&gt;='04_Настройки'!$B$25,"Средний","Низкий"))))</s:f>
        <s:v/>
      </s:c>
      <s:c r="Z981" s="80">
        <s:f t="shared" si="8"/>
        <s:v>971</s:v>
      </s:c>
      <s:c r="AA981" s="93" t="str">
        <s:f>IF(B981="","",IF(S981&gt;1,"Проверить и объединить дубли",IF(W981&lt;'04_Настройки'!$B$26,"Дополнить исходные данные",IF(AND(M981&lt;&gt;"",M981&lt;=2),"Проверить соответствие запросу и бизнесу",IF(AND(G981&lt;&gt;"",G981&lt;=IF(J981="",'04_Настройки'!$B$14,J981)),"Удерживать позицию и обновлять контент",IF(Y981="Высокий",IF(O981="","Создать или назначить посадочную страницу","Оптимизировать страницу и усилить содержание"),IF(Y981="Средний","Включить в контент-план","Наблюдать или отложить")))))))</s:f>
        <s:v/>
      </s:c>
    </s:row>
    <s:row r="982" ht="22.5" customHeight="1">
      <s:c r="A982" s="70" t="str">
        <s:f t="shared" si="1"/>
        <s:v/>
      </s:c>
      <s:c r="B982" s="71"/>
      <s:c r="C982" s="71"/>
      <s:c r="D982" s="71"/>
      <s:c r="E982" s="95"/>
      <s:c r="F982" s="77" t="str">
        <s:f>IF(ISBLANK(E982),"",IF(E982&gt;='04_Настройки'!$B$11,"ВЧ",IF(E982&gt;='04_Настройки'!$B$12,"СЧ","НЧ")))</s:f>
      </s:c>
      <s:c r="G982" s="78"/>
      <s:c r="H982" s="78"/>
      <s:c r="I982" s="80" t="str">
        <s:f t="shared" si="2"/>
        <s:v/>
      </s:c>
      <s:c r="J982" s="78"/>
      <s:c r="K982" s="81"/>
      <s:c r="L982" s="78"/>
      <s:c r="M982" s="78"/>
      <s:c r="N982" s="78"/>
      <s:c r="O982" s="83"/>
      <s:c r="P982" s="84"/>
      <s:c r="Q982" s="84"/>
      <s:c r="R982" s="77" t="str">
        <s:f t="shared" si="3"/>
        <s:v/>
      </s:c>
      <s:c r="S982" s="85" t="str">
        <s:f t="shared" si="4"/>
        <s:v/>
      </s:c>
      <s:c r="T982" s="85" t="str">
        <s:f t="shared" si="5"/>
        <s:v/>
      </s:c>
      <s:c r="U982" s="85" t="str">
        <s:f>IF(OR(B982="",G982=""),"",ROUND(MAX(0,MIN(100,(G982-IF(J982="",'04_Настройки'!$B$14,J982))/(100-IF(J982="",'04_Настройки'!$B$14,J982))*100)),1))</s:f>
        <s:v/>
      </s:c>
      <s:c r="V982" s="85" t="str">
        <s:f t="shared" si="6"/>
        <s:v/>
      </s:c>
      <s:c r="W982" s="88" t="str">
        <s:f t="shared" si="7"/>
        <s:v/>
      </s:c>
      <s:c r="X982" s="85" t="str">
        <s:f>IF(B982="","",IF(W982&lt;'04_Настройки'!$B$26,"",ROUND((IF(ISBLANK(T982),0,T982*'04_Настройки'!$B$16)+IF(ISBLANK(U982),0,U982*'04_Настройки'!$B$17)+IF(ISBLANK(V982),0,V982*'04_Настройки'!$B$18)+IF(ISBLANK(M982),0,M982/5*100*'04_Настройки'!$B$19)+IF(ISBLANK(N982),0,N982/5*100*'04_Настройки'!$B$20))/(IF(ISBLANK(T982),0,'04_Настройки'!$B$16)+IF(ISBLANK(U982),0,'04_Настройки'!$B$17)+IF(ISBLANK(V982),0,'04_Настройки'!$B$18)+IF(ISBLANK(M982),0,'04_Настройки'!$B$19)+IF(ISBLANK(N982),0,'04_Настройки'!$B$20)),1)))</s:f>
        <s:v/>
      </s:c>
      <s:c r="Y982" s="77" t="str">
        <s:f>IF(B982="","",IF(ISBLANK(X982),"Недостаточно данных",IF(X982&gt;='04_Настройки'!$B$24,"Высокий",IF(X982&gt;='04_Настройки'!$B$25,"Средний","Низкий"))))</s:f>
        <s:v/>
      </s:c>
      <s:c r="Z982" s="80">
        <s:f t="shared" si="8"/>
        <s:v>972</s:v>
      </s:c>
      <s:c r="AA982" s="93" t="str">
        <s:f>IF(B982="","",IF(S982&gt;1,"Проверить и объединить дубли",IF(W982&lt;'04_Настройки'!$B$26,"Дополнить исходные данные",IF(AND(M982&lt;&gt;"",M982&lt;=2),"Проверить соответствие запросу и бизнесу",IF(AND(G982&lt;&gt;"",G982&lt;=IF(J982="",'04_Настройки'!$B$14,J982)),"Удерживать позицию и обновлять контент",IF(Y982="Высокий",IF(O982="","Создать или назначить посадочную страницу","Оптимизировать страницу и усилить содержание"),IF(Y982="Средний","Включить в контент-план","Наблюдать или отложить")))))))</s:f>
        <s:v/>
      </s:c>
    </s:row>
    <s:row r="983" ht="22.5" customHeight="1">
      <s:c r="A983" s="70" t="str">
        <s:f t="shared" si="1"/>
        <s:v/>
      </s:c>
      <s:c r="B983" s="71"/>
      <s:c r="C983" s="71"/>
      <s:c r="D983" s="71"/>
      <s:c r="E983" s="95"/>
      <s:c r="F983" s="77" t="str">
        <s:f>IF(ISBLANK(E983),"",IF(E983&gt;='04_Настройки'!$B$11,"ВЧ",IF(E983&gt;='04_Настройки'!$B$12,"СЧ","НЧ")))</s:f>
      </s:c>
      <s:c r="G983" s="78"/>
      <s:c r="H983" s="78"/>
      <s:c r="I983" s="80" t="str">
        <s:f t="shared" si="2"/>
        <s:v/>
      </s:c>
      <s:c r="J983" s="78"/>
      <s:c r="K983" s="81"/>
      <s:c r="L983" s="78"/>
      <s:c r="M983" s="78"/>
      <s:c r="N983" s="78"/>
      <s:c r="O983" s="83"/>
      <s:c r="P983" s="84"/>
      <s:c r="Q983" s="84"/>
      <s:c r="R983" s="77" t="str">
        <s:f t="shared" si="3"/>
        <s:v/>
      </s:c>
      <s:c r="S983" s="85" t="str">
        <s:f t="shared" si="4"/>
        <s:v/>
      </s:c>
      <s:c r="T983" s="85" t="str">
        <s:f t="shared" si="5"/>
        <s:v/>
      </s:c>
      <s:c r="U983" s="85" t="str">
        <s:f>IF(OR(B983="",G983=""),"",ROUND(MAX(0,MIN(100,(G983-IF(J983="",'04_Настройки'!$B$14,J983))/(100-IF(J983="",'04_Настройки'!$B$14,J983))*100)),1))</s:f>
        <s:v/>
      </s:c>
      <s:c r="V983" s="85" t="str">
        <s:f t="shared" si="6"/>
        <s:v/>
      </s:c>
      <s:c r="W983" s="88" t="str">
        <s:f t="shared" si="7"/>
        <s:v/>
      </s:c>
      <s:c r="X983" s="85" t="str">
        <s:f>IF(B983="","",IF(W983&lt;'04_Настройки'!$B$26,"",ROUND((IF(ISBLANK(T983),0,T983*'04_Настройки'!$B$16)+IF(ISBLANK(U983),0,U983*'04_Настройки'!$B$17)+IF(ISBLANK(V983),0,V983*'04_Настройки'!$B$18)+IF(ISBLANK(M983),0,M983/5*100*'04_Настройки'!$B$19)+IF(ISBLANK(N983),0,N983/5*100*'04_Настройки'!$B$20))/(IF(ISBLANK(T983),0,'04_Настройки'!$B$16)+IF(ISBLANK(U983),0,'04_Настройки'!$B$17)+IF(ISBLANK(V983),0,'04_Настройки'!$B$18)+IF(ISBLANK(M983),0,'04_Настройки'!$B$19)+IF(ISBLANK(N983),0,'04_Настройки'!$B$20)),1)))</s:f>
        <s:v/>
      </s:c>
      <s:c r="Y983" s="77" t="str">
        <s:f>IF(B983="","",IF(ISBLANK(X983),"Недостаточно данных",IF(X983&gt;='04_Настройки'!$B$24,"Высокий",IF(X983&gt;='04_Настройки'!$B$25,"Средний","Низкий"))))</s:f>
        <s:v/>
      </s:c>
      <s:c r="Z983" s="80">
        <s:f t="shared" si="8"/>
        <s:v>973</s:v>
      </s:c>
      <s:c r="AA983" s="93" t="str">
        <s:f>IF(B983="","",IF(S983&gt;1,"Проверить и объединить дубли",IF(W983&lt;'04_Настройки'!$B$26,"Дополнить исходные данные",IF(AND(M983&lt;&gt;"",M983&lt;=2),"Проверить соответствие запросу и бизнесу",IF(AND(G983&lt;&gt;"",G983&lt;=IF(J983="",'04_Настройки'!$B$14,J983)),"Удерживать позицию и обновлять контент",IF(Y983="Высокий",IF(O983="","Создать или назначить посадочную страницу","Оптимизировать страницу и усилить содержание"),IF(Y983="Средний","Включить в контент-план","Наблюдать или отложить")))))))</s:f>
        <s:v/>
      </s:c>
    </s:row>
    <s:row r="984" ht="22.5" customHeight="1">
      <s:c r="A984" s="70" t="str">
        <s:f t="shared" si="1"/>
        <s:v/>
      </s:c>
      <s:c r="B984" s="71"/>
      <s:c r="C984" s="71"/>
      <s:c r="D984" s="71"/>
      <s:c r="E984" s="95"/>
      <s:c r="F984" s="77" t="str">
        <s:f>IF(ISBLANK(E984),"",IF(E984&gt;='04_Настройки'!$B$11,"ВЧ",IF(E984&gt;='04_Настройки'!$B$12,"СЧ","НЧ")))</s:f>
      </s:c>
      <s:c r="G984" s="78"/>
      <s:c r="H984" s="78"/>
      <s:c r="I984" s="80" t="str">
        <s:f t="shared" si="2"/>
        <s:v/>
      </s:c>
      <s:c r="J984" s="78"/>
      <s:c r="K984" s="81"/>
      <s:c r="L984" s="78"/>
      <s:c r="M984" s="78"/>
      <s:c r="N984" s="78"/>
      <s:c r="O984" s="83"/>
      <s:c r="P984" s="84"/>
      <s:c r="Q984" s="84"/>
      <s:c r="R984" s="77" t="str">
        <s:f t="shared" si="3"/>
        <s:v/>
      </s:c>
      <s:c r="S984" s="85" t="str">
        <s:f t="shared" si="4"/>
        <s:v/>
      </s:c>
      <s:c r="T984" s="85" t="str">
        <s:f t="shared" si="5"/>
        <s:v/>
      </s:c>
      <s:c r="U984" s="85" t="str">
        <s:f>IF(OR(B984="",G984=""),"",ROUND(MAX(0,MIN(100,(G984-IF(J984="",'04_Настройки'!$B$14,J984))/(100-IF(J984="",'04_Настройки'!$B$14,J984))*100)),1))</s:f>
        <s:v/>
      </s:c>
      <s:c r="V984" s="85" t="str">
        <s:f t="shared" si="6"/>
        <s:v/>
      </s:c>
      <s:c r="W984" s="88" t="str">
        <s:f t="shared" si="7"/>
        <s:v/>
      </s:c>
      <s:c r="X984" s="85" t="str">
        <s:f>IF(B984="","",IF(W984&lt;'04_Настройки'!$B$26,"",ROUND((IF(ISBLANK(T984),0,T984*'04_Настройки'!$B$16)+IF(ISBLANK(U984),0,U984*'04_Настройки'!$B$17)+IF(ISBLANK(V984),0,V984*'04_Настройки'!$B$18)+IF(ISBLANK(M984),0,M984/5*100*'04_Настройки'!$B$19)+IF(ISBLANK(N984),0,N984/5*100*'04_Настройки'!$B$20))/(IF(ISBLANK(T984),0,'04_Настройки'!$B$16)+IF(ISBLANK(U984),0,'04_Настройки'!$B$17)+IF(ISBLANK(V984),0,'04_Настройки'!$B$18)+IF(ISBLANK(M984),0,'04_Настройки'!$B$19)+IF(ISBLANK(N984),0,'04_Настройки'!$B$20)),1)))</s:f>
        <s:v/>
      </s:c>
      <s:c r="Y984" s="77" t="str">
        <s:f>IF(B984="","",IF(ISBLANK(X984),"Недостаточно данных",IF(X984&gt;='04_Настройки'!$B$24,"Высокий",IF(X984&gt;='04_Настройки'!$B$25,"Средний","Низкий"))))</s:f>
        <s:v/>
      </s:c>
      <s:c r="Z984" s="80">
        <s:f t="shared" si="8"/>
        <s:v>974</s:v>
      </s:c>
      <s:c r="AA984" s="93" t="str">
        <s:f>IF(B984="","",IF(S984&gt;1,"Проверить и объединить дубли",IF(W984&lt;'04_Настройки'!$B$26,"Дополнить исходные данные",IF(AND(M984&lt;&gt;"",M984&lt;=2),"Проверить соответствие запросу и бизнесу",IF(AND(G984&lt;&gt;"",G984&lt;=IF(J984="",'04_Настройки'!$B$14,J984)),"Удерживать позицию и обновлять контент",IF(Y984="Высокий",IF(O984="","Создать или назначить посадочную страницу","Оптимизировать страницу и усилить содержание"),IF(Y984="Средний","Включить в контент-план","Наблюдать или отложить")))))))</s:f>
        <s:v/>
      </s:c>
    </s:row>
    <s:row r="985" ht="22.5" customHeight="1">
      <s:c r="A985" s="70" t="str">
        <s:f t="shared" si="1"/>
        <s:v/>
      </s:c>
      <s:c r="B985" s="71"/>
      <s:c r="C985" s="71"/>
      <s:c r="D985" s="71"/>
      <s:c r="E985" s="95"/>
      <s:c r="F985" s="77" t="str">
        <s:f>IF(ISBLANK(E985),"",IF(E985&gt;='04_Настройки'!$B$11,"ВЧ",IF(E985&gt;='04_Настройки'!$B$12,"СЧ","НЧ")))</s:f>
      </s:c>
      <s:c r="G985" s="78"/>
      <s:c r="H985" s="78"/>
      <s:c r="I985" s="80" t="str">
        <s:f t="shared" si="2"/>
        <s:v/>
      </s:c>
      <s:c r="J985" s="78"/>
      <s:c r="K985" s="81"/>
      <s:c r="L985" s="78"/>
      <s:c r="M985" s="78"/>
      <s:c r="N985" s="78"/>
      <s:c r="O985" s="83"/>
      <s:c r="P985" s="84"/>
      <s:c r="Q985" s="84"/>
      <s:c r="R985" s="77" t="str">
        <s:f t="shared" si="3"/>
        <s:v/>
      </s:c>
      <s:c r="S985" s="85" t="str">
        <s:f t="shared" si="4"/>
        <s:v/>
      </s:c>
      <s:c r="T985" s="85" t="str">
        <s:f t="shared" si="5"/>
        <s:v/>
      </s:c>
      <s:c r="U985" s="85" t="str">
        <s:f>IF(OR(B985="",G985=""),"",ROUND(MAX(0,MIN(100,(G985-IF(J985="",'04_Настройки'!$B$14,J985))/(100-IF(J985="",'04_Настройки'!$B$14,J985))*100)),1))</s:f>
        <s:v/>
      </s:c>
      <s:c r="V985" s="85" t="str">
        <s:f t="shared" si="6"/>
        <s:v/>
      </s:c>
      <s:c r="W985" s="88" t="str">
        <s:f t="shared" si="7"/>
        <s:v/>
      </s:c>
      <s:c r="X985" s="85" t="str">
        <s:f>IF(B985="","",IF(W985&lt;'04_Настройки'!$B$26,"",ROUND((IF(ISBLANK(T985),0,T985*'04_Настройки'!$B$16)+IF(ISBLANK(U985),0,U985*'04_Настройки'!$B$17)+IF(ISBLANK(V985),0,V985*'04_Настройки'!$B$18)+IF(ISBLANK(M985),0,M985/5*100*'04_Настройки'!$B$19)+IF(ISBLANK(N985),0,N985/5*100*'04_Настройки'!$B$20))/(IF(ISBLANK(T985),0,'04_Настройки'!$B$16)+IF(ISBLANK(U985),0,'04_Настройки'!$B$17)+IF(ISBLANK(V985),0,'04_Настройки'!$B$18)+IF(ISBLANK(M985),0,'04_Настройки'!$B$19)+IF(ISBLANK(N985),0,'04_Настройки'!$B$20)),1)))</s:f>
        <s:v/>
      </s:c>
      <s:c r="Y985" s="77" t="str">
        <s:f>IF(B985="","",IF(ISBLANK(X985),"Недостаточно данных",IF(X985&gt;='04_Настройки'!$B$24,"Высокий",IF(X985&gt;='04_Настройки'!$B$25,"Средний","Низкий"))))</s:f>
        <s:v/>
      </s:c>
      <s:c r="Z985" s="80">
        <s:f t="shared" si="8"/>
        <s:v>975</s:v>
      </s:c>
      <s:c r="AA985" s="93" t="str">
        <s:f>IF(B985="","",IF(S985&gt;1,"Проверить и объединить дубли",IF(W985&lt;'04_Настройки'!$B$26,"Дополнить исходные данные",IF(AND(M985&lt;&gt;"",M985&lt;=2),"Проверить соответствие запросу и бизнесу",IF(AND(G985&lt;&gt;"",G985&lt;=IF(J985="",'04_Настройки'!$B$14,J985)),"Удерживать позицию и обновлять контент",IF(Y985="Высокий",IF(O985="","Создать или назначить посадочную страницу","Оптимизировать страницу и усилить содержание"),IF(Y985="Средний","Включить в контент-план","Наблюдать или отложить")))))))</s:f>
        <s:v/>
      </s:c>
    </s:row>
    <s:row r="986" ht="22.5" customHeight="1">
      <s:c r="A986" s="70" t="str">
        <s:f t="shared" si="1"/>
        <s:v/>
      </s:c>
      <s:c r="B986" s="71"/>
      <s:c r="C986" s="71"/>
      <s:c r="D986" s="71"/>
      <s:c r="E986" s="95"/>
      <s:c r="F986" s="77" t="str">
        <s:f>IF(ISBLANK(E986),"",IF(E986&gt;='04_Настройки'!$B$11,"ВЧ",IF(E986&gt;='04_Настройки'!$B$12,"СЧ","НЧ")))</s:f>
      </s:c>
      <s:c r="G986" s="78"/>
      <s:c r="H986" s="78"/>
      <s:c r="I986" s="80" t="str">
        <s:f t="shared" si="2"/>
        <s:v/>
      </s:c>
      <s:c r="J986" s="78"/>
      <s:c r="K986" s="81"/>
      <s:c r="L986" s="78"/>
      <s:c r="M986" s="78"/>
      <s:c r="N986" s="78"/>
      <s:c r="O986" s="83"/>
      <s:c r="P986" s="84"/>
      <s:c r="Q986" s="84"/>
      <s:c r="R986" s="77" t="str">
        <s:f t="shared" si="3"/>
        <s:v/>
      </s:c>
      <s:c r="S986" s="85" t="str">
        <s:f t="shared" si="4"/>
        <s:v/>
      </s:c>
      <s:c r="T986" s="85" t="str">
        <s:f t="shared" si="5"/>
        <s:v/>
      </s:c>
      <s:c r="U986" s="85" t="str">
        <s:f>IF(OR(B986="",G986=""),"",ROUND(MAX(0,MIN(100,(G986-IF(J986="",'04_Настройки'!$B$14,J986))/(100-IF(J986="",'04_Настройки'!$B$14,J986))*100)),1))</s:f>
        <s:v/>
      </s:c>
      <s:c r="V986" s="85" t="str">
        <s:f t="shared" si="6"/>
        <s:v/>
      </s:c>
      <s:c r="W986" s="88" t="str">
        <s:f t="shared" si="7"/>
        <s:v/>
      </s:c>
      <s:c r="X986" s="85" t="str">
        <s:f>IF(B986="","",IF(W986&lt;'04_Настройки'!$B$26,"",ROUND((IF(ISBLANK(T986),0,T986*'04_Настройки'!$B$16)+IF(ISBLANK(U986),0,U986*'04_Настройки'!$B$17)+IF(ISBLANK(V986),0,V986*'04_Настройки'!$B$18)+IF(ISBLANK(M986),0,M986/5*100*'04_Настройки'!$B$19)+IF(ISBLANK(N986),0,N986/5*100*'04_Настройки'!$B$20))/(IF(ISBLANK(T986),0,'04_Настройки'!$B$16)+IF(ISBLANK(U986),0,'04_Настройки'!$B$17)+IF(ISBLANK(V986),0,'04_Настройки'!$B$18)+IF(ISBLANK(M986),0,'04_Настройки'!$B$19)+IF(ISBLANK(N986),0,'04_Настройки'!$B$20)),1)))</s:f>
        <s:v/>
      </s:c>
      <s:c r="Y986" s="77" t="str">
        <s:f>IF(B986="","",IF(ISBLANK(X986),"Недостаточно данных",IF(X986&gt;='04_Настройки'!$B$24,"Высокий",IF(X986&gt;='04_Настройки'!$B$25,"Средний","Низкий"))))</s:f>
        <s:v/>
      </s:c>
      <s:c r="Z986" s="80">
        <s:f t="shared" si="8"/>
        <s:v>976</s:v>
      </s:c>
      <s:c r="AA986" s="93" t="str">
        <s:f>IF(B986="","",IF(S986&gt;1,"Проверить и объединить дубли",IF(W986&lt;'04_Настройки'!$B$26,"Дополнить исходные данные",IF(AND(M986&lt;&gt;"",M986&lt;=2),"Проверить соответствие запросу и бизнесу",IF(AND(G986&lt;&gt;"",G986&lt;=IF(J986="",'04_Настройки'!$B$14,J986)),"Удерживать позицию и обновлять контент",IF(Y986="Высокий",IF(O986="","Создать или назначить посадочную страницу","Оптимизировать страницу и усилить содержание"),IF(Y986="Средний","Включить в контент-план","Наблюдать или отложить")))))))</s:f>
        <s:v/>
      </s:c>
    </s:row>
    <s:row r="987" ht="22.5" customHeight="1">
      <s:c r="A987" s="70" t="str">
        <s:f t="shared" si="1"/>
        <s:v/>
      </s:c>
      <s:c r="B987" s="71"/>
      <s:c r="C987" s="71"/>
      <s:c r="D987" s="71"/>
      <s:c r="E987" s="95"/>
      <s:c r="F987" s="77" t="str">
        <s:f>IF(ISBLANK(E987),"",IF(E987&gt;='04_Настройки'!$B$11,"ВЧ",IF(E987&gt;='04_Настройки'!$B$12,"СЧ","НЧ")))</s:f>
      </s:c>
      <s:c r="G987" s="78"/>
      <s:c r="H987" s="78"/>
      <s:c r="I987" s="80" t="str">
        <s:f t="shared" si="2"/>
        <s:v/>
      </s:c>
      <s:c r="J987" s="78"/>
      <s:c r="K987" s="81"/>
      <s:c r="L987" s="78"/>
      <s:c r="M987" s="78"/>
      <s:c r="N987" s="78"/>
      <s:c r="O987" s="83"/>
      <s:c r="P987" s="84"/>
      <s:c r="Q987" s="84"/>
      <s:c r="R987" s="77" t="str">
        <s:f t="shared" si="3"/>
        <s:v/>
      </s:c>
      <s:c r="S987" s="85" t="str">
        <s:f t="shared" si="4"/>
        <s:v/>
      </s:c>
      <s:c r="T987" s="85" t="str">
        <s:f t="shared" si="5"/>
        <s:v/>
      </s:c>
      <s:c r="U987" s="85" t="str">
        <s:f>IF(OR(B987="",G987=""),"",ROUND(MAX(0,MIN(100,(G987-IF(J987="",'04_Настройки'!$B$14,J987))/(100-IF(J987="",'04_Настройки'!$B$14,J987))*100)),1))</s:f>
        <s:v/>
      </s:c>
      <s:c r="V987" s="85" t="str">
        <s:f t="shared" si="6"/>
        <s:v/>
      </s:c>
      <s:c r="W987" s="88" t="str">
        <s:f t="shared" si="7"/>
        <s:v/>
      </s:c>
      <s:c r="X987" s="85" t="str">
        <s:f>IF(B987="","",IF(W987&lt;'04_Настройки'!$B$26,"",ROUND((IF(ISBLANK(T987),0,T987*'04_Настройки'!$B$16)+IF(ISBLANK(U987),0,U987*'04_Настройки'!$B$17)+IF(ISBLANK(V987),0,V987*'04_Настройки'!$B$18)+IF(ISBLANK(M987),0,M987/5*100*'04_Настройки'!$B$19)+IF(ISBLANK(N987),0,N987/5*100*'04_Настройки'!$B$20))/(IF(ISBLANK(T987),0,'04_Настройки'!$B$16)+IF(ISBLANK(U987),0,'04_Настройки'!$B$17)+IF(ISBLANK(V987),0,'04_Настройки'!$B$18)+IF(ISBLANK(M987),0,'04_Настройки'!$B$19)+IF(ISBLANK(N987),0,'04_Настройки'!$B$20)),1)))</s:f>
        <s:v/>
      </s:c>
      <s:c r="Y987" s="77" t="str">
        <s:f>IF(B987="","",IF(ISBLANK(X987),"Недостаточно данных",IF(X987&gt;='04_Настройки'!$B$24,"Высокий",IF(X987&gt;='04_Настройки'!$B$25,"Средний","Низкий"))))</s:f>
        <s:v/>
      </s:c>
      <s:c r="Z987" s="80">
        <s:f t="shared" si="8"/>
        <s:v>977</s:v>
      </s:c>
      <s:c r="AA987" s="93" t="str">
        <s:f>IF(B987="","",IF(S987&gt;1,"Проверить и объединить дубли",IF(W987&lt;'04_Настройки'!$B$26,"Дополнить исходные данные",IF(AND(M987&lt;&gt;"",M987&lt;=2),"Проверить соответствие запросу и бизнесу",IF(AND(G987&lt;&gt;"",G987&lt;=IF(J987="",'04_Настройки'!$B$14,J987)),"Удерживать позицию и обновлять контент",IF(Y987="Высокий",IF(O987="","Создать или назначить посадочную страницу","Оптимизировать страницу и усилить содержание"),IF(Y987="Средний","Включить в контент-план","Наблюдать или отложить")))))))</s:f>
        <s:v/>
      </s:c>
    </s:row>
    <s:row r="988" ht="22.5" customHeight="1">
      <s:c r="A988" s="70" t="str">
        <s:f t="shared" si="1"/>
        <s:v/>
      </s:c>
      <s:c r="B988" s="71"/>
      <s:c r="C988" s="71"/>
      <s:c r="D988" s="71"/>
      <s:c r="E988" s="95"/>
      <s:c r="F988" s="77" t="str">
        <s:f>IF(ISBLANK(E988),"",IF(E988&gt;='04_Настройки'!$B$11,"ВЧ",IF(E988&gt;='04_Настройки'!$B$12,"СЧ","НЧ")))</s:f>
      </s:c>
      <s:c r="G988" s="78"/>
      <s:c r="H988" s="78"/>
      <s:c r="I988" s="80" t="str">
        <s:f t="shared" si="2"/>
        <s:v/>
      </s:c>
      <s:c r="J988" s="78"/>
      <s:c r="K988" s="81"/>
      <s:c r="L988" s="78"/>
      <s:c r="M988" s="78"/>
      <s:c r="N988" s="78"/>
      <s:c r="O988" s="83"/>
      <s:c r="P988" s="84"/>
      <s:c r="Q988" s="84"/>
      <s:c r="R988" s="77" t="str">
        <s:f t="shared" si="3"/>
        <s:v/>
      </s:c>
      <s:c r="S988" s="85" t="str">
        <s:f t="shared" si="4"/>
        <s:v/>
      </s:c>
      <s:c r="T988" s="85" t="str">
        <s:f t="shared" si="5"/>
        <s:v/>
      </s:c>
      <s:c r="U988" s="85" t="str">
        <s:f>IF(OR(B988="",G988=""),"",ROUND(MAX(0,MIN(100,(G988-IF(J988="",'04_Настройки'!$B$14,J988))/(100-IF(J988="",'04_Настройки'!$B$14,J988))*100)),1))</s:f>
        <s:v/>
      </s:c>
      <s:c r="V988" s="85" t="str">
        <s:f t="shared" si="6"/>
        <s:v/>
      </s:c>
      <s:c r="W988" s="88" t="str">
        <s:f t="shared" si="7"/>
        <s:v/>
      </s:c>
      <s:c r="X988" s="85" t="str">
        <s:f>IF(B988="","",IF(W988&lt;'04_Настройки'!$B$26,"",ROUND((IF(ISBLANK(T988),0,T988*'04_Настройки'!$B$16)+IF(ISBLANK(U988),0,U988*'04_Настройки'!$B$17)+IF(ISBLANK(V988),0,V988*'04_Настройки'!$B$18)+IF(ISBLANK(M988),0,M988/5*100*'04_Настройки'!$B$19)+IF(ISBLANK(N988),0,N988/5*100*'04_Настройки'!$B$20))/(IF(ISBLANK(T988),0,'04_Настройки'!$B$16)+IF(ISBLANK(U988),0,'04_Настройки'!$B$17)+IF(ISBLANK(V988),0,'04_Настройки'!$B$18)+IF(ISBLANK(M988),0,'04_Настройки'!$B$19)+IF(ISBLANK(N988),0,'04_Настройки'!$B$20)),1)))</s:f>
        <s:v/>
      </s:c>
      <s:c r="Y988" s="77" t="str">
        <s:f>IF(B988="","",IF(ISBLANK(X988),"Недостаточно данных",IF(X988&gt;='04_Настройки'!$B$24,"Высокий",IF(X988&gt;='04_Настройки'!$B$25,"Средний","Низкий"))))</s:f>
        <s:v/>
      </s:c>
      <s:c r="Z988" s="80">
        <s:f t="shared" si="8"/>
        <s:v>978</s:v>
      </s:c>
      <s:c r="AA988" s="93" t="str">
        <s:f>IF(B988="","",IF(S988&gt;1,"Проверить и объединить дубли",IF(W988&lt;'04_Настройки'!$B$26,"Дополнить исходные данные",IF(AND(M988&lt;&gt;"",M988&lt;=2),"Проверить соответствие запросу и бизнесу",IF(AND(G988&lt;&gt;"",G988&lt;=IF(J988="",'04_Настройки'!$B$14,J988)),"Удерживать позицию и обновлять контент",IF(Y988="Высокий",IF(O988="","Создать или назначить посадочную страницу","Оптимизировать страницу и усилить содержание"),IF(Y988="Средний","Включить в контент-план","Наблюдать или отложить")))))))</s:f>
        <s:v/>
      </s:c>
    </s:row>
    <s:row r="989" ht="22.5" customHeight="1">
      <s:c r="A989" s="70" t="str">
        <s:f t="shared" si="1"/>
        <s:v/>
      </s:c>
      <s:c r="B989" s="71"/>
      <s:c r="C989" s="71"/>
      <s:c r="D989" s="71"/>
      <s:c r="E989" s="95"/>
      <s:c r="F989" s="77" t="str">
        <s:f>IF(ISBLANK(E989),"",IF(E989&gt;='04_Настройки'!$B$11,"ВЧ",IF(E989&gt;='04_Настройки'!$B$12,"СЧ","НЧ")))</s:f>
      </s:c>
      <s:c r="G989" s="78"/>
      <s:c r="H989" s="78"/>
      <s:c r="I989" s="80" t="str">
        <s:f t="shared" si="2"/>
        <s:v/>
      </s:c>
      <s:c r="J989" s="78"/>
      <s:c r="K989" s="81"/>
      <s:c r="L989" s="78"/>
      <s:c r="M989" s="78"/>
      <s:c r="N989" s="78"/>
      <s:c r="O989" s="83"/>
      <s:c r="P989" s="84"/>
      <s:c r="Q989" s="84"/>
      <s:c r="R989" s="77" t="str">
        <s:f t="shared" si="3"/>
        <s:v/>
      </s:c>
      <s:c r="S989" s="85" t="str">
        <s:f t="shared" si="4"/>
        <s:v/>
      </s:c>
      <s:c r="T989" s="85" t="str">
        <s:f t="shared" si="5"/>
        <s:v/>
      </s:c>
      <s:c r="U989" s="85" t="str">
        <s:f>IF(OR(B989="",G989=""),"",ROUND(MAX(0,MIN(100,(G989-IF(J989="",'04_Настройки'!$B$14,J989))/(100-IF(J989="",'04_Настройки'!$B$14,J989))*100)),1))</s:f>
        <s:v/>
      </s:c>
      <s:c r="V989" s="85" t="str">
        <s:f t="shared" si="6"/>
        <s:v/>
      </s:c>
      <s:c r="W989" s="88" t="str">
        <s:f t="shared" si="7"/>
        <s:v/>
      </s:c>
      <s:c r="X989" s="85" t="str">
        <s:f>IF(B989="","",IF(W989&lt;'04_Настройки'!$B$26,"",ROUND((IF(ISBLANK(T989),0,T989*'04_Настройки'!$B$16)+IF(ISBLANK(U989),0,U989*'04_Настройки'!$B$17)+IF(ISBLANK(V989),0,V989*'04_Настройки'!$B$18)+IF(ISBLANK(M989),0,M989/5*100*'04_Настройки'!$B$19)+IF(ISBLANK(N989),0,N989/5*100*'04_Настройки'!$B$20))/(IF(ISBLANK(T989),0,'04_Настройки'!$B$16)+IF(ISBLANK(U989),0,'04_Настройки'!$B$17)+IF(ISBLANK(V989),0,'04_Настройки'!$B$18)+IF(ISBLANK(M989),0,'04_Настройки'!$B$19)+IF(ISBLANK(N989),0,'04_Настройки'!$B$20)),1)))</s:f>
        <s:v/>
      </s:c>
      <s:c r="Y989" s="77" t="str">
        <s:f>IF(B989="","",IF(ISBLANK(X989),"Недостаточно данных",IF(X989&gt;='04_Настройки'!$B$24,"Высокий",IF(X989&gt;='04_Настройки'!$B$25,"Средний","Низкий"))))</s:f>
        <s:v/>
      </s:c>
      <s:c r="Z989" s="80">
        <s:f t="shared" si="8"/>
        <s:v>979</s:v>
      </s:c>
      <s:c r="AA989" s="93" t="str">
        <s:f>IF(B989="","",IF(S989&gt;1,"Проверить и объединить дубли",IF(W989&lt;'04_Настройки'!$B$26,"Дополнить исходные данные",IF(AND(M989&lt;&gt;"",M989&lt;=2),"Проверить соответствие запросу и бизнесу",IF(AND(G989&lt;&gt;"",G989&lt;=IF(J989="",'04_Настройки'!$B$14,J989)),"Удерживать позицию и обновлять контент",IF(Y989="Высокий",IF(O989="","Создать или назначить посадочную страницу","Оптимизировать страницу и усилить содержание"),IF(Y989="Средний","Включить в контент-план","Наблюдать или отложить")))))))</s:f>
        <s:v/>
      </s:c>
    </s:row>
    <s:row r="990" ht="22.5" customHeight="1">
      <s:c r="A990" s="70" t="str">
        <s:f t="shared" si="1"/>
        <s:v/>
      </s:c>
      <s:c r="B990" s="71"/>
      <s:c r="C990" s="71"/>
      <s:c r="D990" s="71"/>
      <s:c r="E990" s="95"/>
      <s:c r="F990" s="77" t="str">
        <s:f>IF(ISBLANK(E990),"",IF(E990&gt;='04_Настройки'!$B$11,"ВЧ",IF(E990&gt;='04_Настройки'!$B$12,"СЧ","НЧ")))</s:f>
      </s:c>
      <s:c r="G990" s="78"/>
      <s:c r="H990" s="78"/>
      <s:c r="I990" s="80" t="str">
        <s:f t="shared" si="2"/>
        <s:v/>
      </s:c>
      <s:c r="J990" s="78"/>
      <s:c r="K990" s="81"/>
      <s:c r="L990" s="78"/>
      <s:c r="M990" s="78"/>
      <s:c r="N990" s="78"/>
      <s:c r="O990" s="83"/>
      <s:c r="P990" s="84"/>
      <s:c r="Q990" s="84"/>
      <s:c r="R990" s="77" t="str">
        <s:f t="shared" si="3"/>
        <s:v/>
      </s:c>
      <s:c r="S990" s="85" t="str">
        <s:f t="shared" si="4"/>
        <s:v/>
      </s:c>
      <s:c r="T990" s="85" t="str">
        <s:f t="shared" si="5"/>
        <s:v/>
      </s:c>
      <s:c r="U990" s="85" t="str">
        <s:f>IF(OR(B990="",G990=""),"",ROUND(MAX(0,MIN(100,(G990-IF(J990="",'04_Настройки'!$B$14,J990))/(100-IF(J990="",'04_Настройки'!$B$14,J990))*100)),1))</s:f>
        <s:v/>
      </s:c>
      <s:c r="V990" s="85" t="str">
        <s:f t="shared" si="6"/>
        <s:v/>
      </s:c>
      <s:c r="W990" s="88" t="str">
        <s:f t="shared" si="7"/>
        <s:v/>
      </s:c>
      <s:c r="X990" s="85" t="str">
        <s:f>IF(B990="","",IF(W990&lt;'04_Настройки'!$B$26,"",ROUND((IF(ISBLANK(T990),0,T990*'04_Настройки'!$B$16)+IF(ISBLANK(U990),0,U990*'04_Настройки'!$B$17)+IF(ISBLANK(V990),0,V990*'04_Настройки'!$B$18)+IF(ISBLANK(M990),0,M990/5*100*'04_Настройки'!$B$19)+IF(ISBLANK(N990),0,N990/5*100*'04_Настройки'!$B$20))/(IF(ISBLANK(T990),0,'04_Настройки'!$B$16)+IF(ISBLANK(U990),0,'04_Настройки'!$B$17)+IF(ISBLANK(V990),0,'04_Настройки'!$B$18)+IF(ISBLANK(M990),0,'04_Настройки'!$B$19)+IF(ISBLANK(N990),0,'04_Настройки'!$B$20)),1)))</s:f>
        <s:v/>
      </s:c>
      <s:c r="Y990" s="77" t="str">
        <s:f>IF(B990="","",IF(ISBLANK(X990),"Недостаточно данных",IF(X990&gt;='04_Настройки'!$B$24,"Высокий",IF(X990&gt;='04_Настройки'!$B$25,"Средний","Низкий"))))</s:f>
        <s:v/>
      </s:c>
      <s:c r="Z990" s="80">
        <s:f t="shared" si="8"/>
        <s:v>980</s:v>
      </s:c>
      <s:c r="AA990" s="93" t="str">
        <s:f>IF(B990="","",IF(S990&gt;1,"Проверить и объединить дубли",IF(W990&lt;'04_Настройки'!$B$26,"Дополнить исходные данные",IF(AND(M990&lt;&gt;"",M990&lt;=2),"Проверить соответствие запросу и бизнесу",IF(AND(G990&lt;&gt;"",G990&lt;=IF(J990="",'04_Настройки'!$B$14,J990)),"Удерживать позицию и обновлять контент",IF(Y990="Высокий",IF(O990="","Создать или назначить посадочную страницу","Оптимизировать страницу и усилить содержание"),IF(Y990="Средний","Включить в контент-план","Наблюдать или отложить")))))))</s:f>
        <s:v/>
      </s:c>
    </s:row>
    <s:row r="991" ht="22.5" customHeight="1">
      <s:c r="A991" s="70" t="str">
        <s:f t="shared" si="1"/>
        <s:v/>
      </s:c>
      <s:c r="B991" s="71"/>
      <s:c r="C991" s="71"/>
      <s:c r="D991" s="71"/>
      <s:c r="E991" s="95"/>
      <s:c r="F991" s="77" t="str">
        <s:f>IF(ISBLANK(E991),"",IF(E991&gt;='04_Настройки'!$B$11,"ВЧ",IF(E991&gt;='04_Настройки'!$B$12,"СЧ","НЧ")))</s:f>
      </s:c>
      <s:c r="G991" s="78"/>
      <s:c r="H991" s="78"/>
      <s:c r="I991" s="80" t="str">
        <s:f t="shared" si="2"/>
        <s:v/>
      </s:c>
      <s:c r="J991" s="78"/>
      <s:c r="K991" s="81"/>
      <s:c r="L991" s="78"/>
      <s:c r="M991" s="78"/>
      <s:c r="N991" s="78"/>
      <s:c r="O991" s="83"/>
      <s:c r="P991" s="84"/>
      <s:c r="Q991" s="84"/>
      <s:c r="R991" s="77" t="str">
        <s:f t="shared" si="3"/>
        <s:v/>
      </s:c>
      <s:c r="S991" s="85" t="str">
        <s:f t="shared" si="4"/>
        <s:v/>
      </s:c>
      <s:c r="T991" s="85" t="str">
        <s:f t="shared" si="5"/>
        <s:v/>
      </s:c>
      <s:c r="U991" s="85" t="str">
        <s:f>IF(OR(B991="",G991=""),"",ROUND(MAX(0,MIN(100,(G991-IF(J991="",'04_Настройки'!$B$14,J991))/(100-IF(J991="",'04_Настройки'!$B$14,J991))*100)),1))</s:f>
        <s:v/>
      </s:c>
      <s:c r="V991" s="85" t="str">
        <s:f t="shared" si="6"/>
        <s:v/>
      </s:c>
      <s:c r="W991" s="88" t="str">
        <s:f t="shared" si="7"/>
        <s:v/>
      </s:c>
      <s:c r="X991" s="85" t="str">
        <s:f>IF(B991="","",IF(W991&lt;'04_Настройки'!$B$26,"",ROUND((IF(ISBLANK(T991),0,T991*'04_Настройки'!$B$16)+IF(ISBLANK(U991),0,U991*'04_Настройки'!$B$17)+IF(ISBLANK(V991),0,V991*'04_Настройки'!$B$18)+IF(ISBLANK(M991),0,M991/5*100*'04_Настройки'!$B$19)+IF(ISBLANK(N991),0,N991/5*100*'04_Настройки'!$B$20))/(IF(ISBLANK(T991),0,'04_Настройки'!$B$16)+IF(ISBLANK(U991),0,'04_Настройки'!$B$17)+IF(ISBLANK(V991),0,'04_Настройки'!$B$18)+IF(ISBLANK(M991),0,'04_Настройки'!$B$19)+IF(ISBLANK(N991),0,'04_Настройки'!$B$20)),1)))</s:f>
        <s:v/>
      </s:c>
      <s:c r="Y991" s="77" t="str">
        <s:f>IF(B991="","",IF(ISBLANK(X991),"Недостаточно данных",IF(X991&gt;='04_Настройки'!$B$24,"Высокий",IF(X991&gt;='04_Настройки'!$B$25,"Средний","Низкий"))))</s:f>
        <s:v/>
      </s:c>
      <s:c r="Z991" s="80">
        <s:f t="shared" si="8"/>
        <s:v>981</s:v>
      </s:c>
      <s:c r="AA991" s="93" t="str">
        <s:f>IF(B991="","",IF(S991&gt;1,"Проверить и объединить дубли",IF(W991&lt;'04_Настройки'!$B$26,"Дополнить исходные данные",IF(AND(M991&lt;&gt;"",M991&lt;=2),"Проверить соответствие запросу и бизнесу",IF(AND(G991&lt;&gt;"",G991&lt;=IF(J991="",'04_Настройки'!$B$14,J991)),"Удерживать позицию и обновлять контент",IF(Y991="Высокий",IF(O991="","Создать или назначить посадочную страницу","Оптимизировать страницу и усилить содержание"),IF(Y991="Средний","Включить в контент-план","Наблюдать или отложить")))))))</s:f>
        <s:v/>
      </s:c>
    </s:row>
    <s:row r="992" ht="22.5" customHeight="1">
      <s:c r="A992" s="70" t="str">
        <s:f t="shared" si="1"/>
        <s:v/>
      </s:c>
      <s:c r="B992" s="71"/>
      <s:c r="C992" s="71"/>
      <s:c r="D992" s="71"/>
      <s:c r="E992" s="95"/>
      <s:c r="F992" s="77" t="str">
        <s:f>IF(ISBLANK(E992),"",IF(E992&gt;='04_Настройки'!$B$11,"ВЧ",IF(E992&gt;='04_Настройки'!$B$12,"СЧ","НЧ")))</s:f>
      </s:c>
      <s:c r="G992" s="78"/>
      <s:c r="H992" s="78"/>
      <s:c r="I992" s="80" t="str">
        <s:f t="shared" si="2"/>
        <s:v/>
      </s:c>
      <s:c r="J992" s="78"/>
      <s:c r="K992" s="81"/>
      <s:c r="L992" s="78"/>
      <s:c r="M992" s="78"/>
      <s:c r="N992" s="78"/>
      <s:c r="O992" s="83"/>
      <s:c r="P992" s="84"/>
      <s:c r="Q992" s="84"/>
      <s:c r="R992" s="77" t="str">
        <s:f t="shared" si="3"/>
        <s:v/>
      </s:c>
      <s:c r="S992" s="85" t="str">
        <s:f t="shared" si="4"/>
        <s:v/>
      </s:c>
      <s:c r="T992" s="85" t="str">
        <s:f t="shared" si="5"/>
        <s:v/>
      </s:c>
      <s:c r="U992" s="85" t="str">
        <s:f>IF(OR(B992="",G992=""),"",ROUND(MAX(0,MIN(100,(G992-IF(J992="",'04_Настройки'!$B$14,J992))/(100-IF(J992="",'04_Настройки'!$B$14,J992))*100)),1))</s:f>
        <s:v/>
      </s:c>
      <s:c r="V992" s="85" t="str">
        <s:f t="shared" si="6"/>
        <s:v/>
      </s:c>
      <s:c r="W992" s="88" t="str">
        <s:f t="shared" si="7"/>
        <s:v/>
      </s:c>
      <s:c r="X992" s="85" t="str">
        <s:f>IF(B992="","",IF(W992&lt;'04_Настройки'!$B$26,"",ROUND((IF(ISBLANK(T992),0,T992*'04_Настройки'!$B$16)+IF(ISBLANK(U992),0,U992*'04_Настройки'!$B$17)+IF(ISBLANK(V992),0,V992*'04_Настройки'!$B$18)+IF(ISBLANK(M992),0,M992/5*100*'04_Настройки'!$B$19)+IF(ISBLANK(N992),0,N992/5*100*'04_Настройки'!$B$20))/(IF(ISBLANK(T992),0,'04_Настройки'!$B$16)+IF(ISBLANK(U992),0,'04_Настройки'!$B$17)+IF(ISBLANK(V992),0,'04_Настройки'!$B$18)+IF(ISBLANK(M992),0,'04_Настройки'!$B$19)+IF(ISBLANK(N992),0,'04_Настройки'!$B$20)),1)))</s:f>
        <s:v/>
      </s:c>
      <s:c r="Y992" s="77" t="str">
        <s:f>IF(B992="","",IF(ISBLANK(X992),"Недостаточно данных",IF(X992&gt;='04_Настройки'!$B$24,"Высокий",IF(X992&gt;='04_Настройки'!$B$25,"Средний","Низкий"))))</s:f>
        <s:v/>
      </s:c>
      <s:c r="Z992" s="80">
        <s:f t="shared" si="8"/>
        <s:v>982</s:v>
      </s:c>
      <s:c r="AA992" s="93" t="str">
        <s:f>IF(B992="","",IF(S992&gt;1,"Проверить и объединить дубли",IF(W992&lt;'04_Настройки'!$B$26,"Дополнить исходные данные",IF(AND(M992&lt;&gt;"",M992&lt;=2),"Проверить соответствие запросу и бизнесу",IF(AND(G992&lt;&gt;"",G992&lt;=IF(J992="",'04_Настройки'!$B$14,J992)),"Удерживать позицию и обновлять контент",IF(Y992="Высокий",IF(O992="","Создать или назначить посадочную страницу","Оптимизировать страницу и усилить содержание"),IF(Y992="Средний","Включить в контент-план","Наблюдать или отложить")))))))</s:f>
        <s:v/>
      </s:c>
    </s:row>
    <s:row r="993" ht="22.5" customHeight="1">
      <s:c r="A993" s="70" t="str">
        <s:f t="shared" si="1"/>
        <s:v/>
      </s:c>
      <s:c r="B993" s="71"/>
      <s:c r="C993" s="71"/>
      <s:c r="D993" s="71"/>
      <s:c r="E993" s="95"/>
      <s:c r="F993" s="77" t="str">
        <s:f>IF(ISBLANK(E993),"",IF(E993&gt;='04_Настройки'!$B$11,"ВЧ",IF(E993&gt;='04_Настройки'!$B$12,"СЧ","НЧ")))</s:f>
      </s:c>
      <s:c r="G993" s="78"/>
      <s:c r="H993" s="78"/>
      <s:c r="I993" s="80" t="str">
        <s:f t="shared" si="2"/>
        <s:v/>
      </s:c>
      <s:c r="J993" s="78"/>
      <s:c r="K993" s="81"/>
      <s:c r="L993" s="78"/>
      <s:c r="M993" s="78"/>
      <s:c r="N993" s="78"/>
      <s:c r="O993" s="83"/>
      <s:c r="P993" s="84"/>
      <s:c r="Q993" s="84"/>
      <s:c r="R993" s="77" t="str">
        <s:f t="shared" si="3"/>
        <s:v/>
      </s:c>
      <s:c r="S993" s="85" t="str">
        <s:f t="shared" si="4"/>
        <s:v/>
      </s:c>
      <s:c r="T993" s="85" t="str">
        <s:f t="shared" si="5"/>
        <s:v/>
      </s:c>
      <s:c r="U993" s="85" t="str">
        <s:f>IF(OR(B993="",G993=""),"",ROUND(MAX(0,MIN(100,(G993-IF(J993="",'04_Настройки'!$B$14,J993))/(100-IF(J993="",'04_Настройки'!$B$14,J993))*100)),1))</s:f>
        <s:v/>
      </s:c>
      <s:c r="V993" s="85" t="str">
        <s:f t="shared" si="6"/>
        <s:v/>
      </s:c>
      <s:c r="W993" s="88" t="str">
        <s:f t="shared" si="7"/>
        <s:v/>
      </s:c>
      <s:c r="X993" s="85" t="str">
        <s:f>IF(B993="","",IF(W993&lt;'04_Настройки'!$B$26,"",ROUND((IF(ISBLANK(T993),0,T993*'04_Настройки'!$B$16)+IF(ISBLANK(U993),0,U993*'04_Настройки'!$B$17)+IF(ISBLANK(V993),0,V993*'04_Настройки'!$B$18)+IF(ISBLANK(M993),0,M993/5*100*'04_Настройки'!$B$19)+IF(ISBLANK(N993),0,N993/5*100*'04_Настройки'!$B$20))/(IF(ISBLANK(T993),0,'04_Настройки'!$B$16)+IF(ISBLANK(U993),0,'04_Настройки'!$B$17)+IF(ISBLANK(V993),0,'04_Настройки'!$B$18)+IF(ISBLANK(M993),0,'04_Настройки'!$B$19)+IF(ISBLANK(N993),0,'04_Настройки'!$B$20)),1)))</s:f>
        <s:v/>
      </s:c>
      <s:c r="Y993" s="77" t="str">
        <s:f>IF(B993="","",IF(ISBLANK(X993),"Недостаточно данных",IF(X993&gt;='04_Настройки'!$B$24,"Высокий",IF(X993&gt;='04_Настройки'!$B$25,"Средний","Низкий"))))</s:f>
        <s:v/>
      </s:c>
      <s:c r="Z993" s="80">
        <s:f t="shared" si="8"/>
        <s:v>983</s:v>
      </s:c>
      <s:c r="AA993" s="93" t="str">
        <s:f>IF(B993="","",IF(S993&gt;1,"Проверить и объединить дубли",IF(W993&lt;'04_Настройки'!$B$26,"Дополнить исходные данные",IF(AND(M993&lt;&gt;"",M993&lt;=2),"Проверить соответствие запросу и бизнесу",IF(AND(G993&lt;&gt;"",G993&lt;=IF(J993="",'04_Настройки'!$B$14,J993)),"Удерживать позицию и обновлять контент",IF(Y993="Высокий",IF(O993="","Создать или назначить посадочную страницу","Оптимизировать страницу и усилить содержание"),IF(Y993="Средний","Включить в контент-план","Наблюдать или отложить")))))))</s:f>
        <s:v/>
      </s:c>
    </s:row>
    <s:row r="994" ht="22.5" customHeight="1">
      <s:c r="A994" s="70" t="str">
        <s:f t="shared" si="1"/>
        <s:v/>
      </s:c>
      <s:c r="B994" s="71"/>
      <s:c r="C994" s="71"/>
      <s:c r="D994" s="71"/>
      <s:c r="E994" s="95"/>
      <s:c r="F994" s="77" t="str">
        <s:f>IF(ISBLANK(E994),"",IF(E994&gt;='04_Настройки'!$B$11,"ВЧ",IF(E994&gt;='04_Настройки'!$B$12,"СЧ","НЧ")))</s:f>
      </s:c>
      <s:c r="G994" s="78"/>
      <s:c r="H994" s="78"/>
      <s:c r="I994" s="80" t="str">
        <s:f t="shared" si="2"/>
        <s:v/>
      </s:c>
      <s:c r="J994" s="78"/>
      <s:c r="K994" s="81"/>
      <s:c r="L994" s="78"/>
      <s:c r="M994" s="78"/>
      <s:c r="N994" s="78"/>
      <s:c r="O994" s="83"/>
      <s:c r="P994" s="84"/>
      <s:c r="Q994" s="84"/>
      <s:c r="R994" s="77" t="str">
        <s:f t="shared" si="3"/>
        <s:v/>
      </s:c>
      <s:c r="S994" s="85" t="str">
        <s:f t="shared" si="4"/>
        <s:v/>
      </s:c>
      <s:c r="T994" s="85" t="str">
        <s:f t="shared" si="5"/>
        <s:v/>
      </s:c>
      <s:c r="U994" s="85" t="str">
        <s:f>IF(OR(B994="",G994=""),"",ROUND(MAX(0,MIN(100,(G994-IF(J994="",'04_Настройки'!$B$14,J994))/(100-IF(J994="",'04_Настройки'!$B$14,J994))*100)),1))</s:f>
        <s:v/>
      </s:c>
      <s:c r="V994" s="85" t="str">
        <s:f t="shared" si="6"/>
        <s:v/>
      </s:c>
      <s:c r="W994" s="88" t="str">
        <s:f t="shared" si="7"/>
        <s:v/>
      </s:c>
      <s:c r="X994" s="85" t="str">
        <s:f>IF(B994="","",IF(W994&lt;'04_Настройки'!$B$26,"",ROUND((IF(ISBLANK(T994),0,T994*'04_Настройки'!$B$16)+IF(ISBLANK(U994),0,U994*'04_Настройки'!$B$17)+IF(ISBLANK(V994),0,V994*'04_Настройки'!$B$18)+IF(ISBLANK(M994),0,M994/5*100*'04_Настройки'!$B$19)+IF(ISBLANK(N994),0,N994/5*100*'04_Настройки'!$B$20))/(IF(ISBLANK(T994),0,'04_Настройки'!$B$16)+IF(ISBLANK(U994),0,'04_Настройки'!$B$17)+IF(ISBLANK(V994),0,'04_Настройки'!$B$18)+IF(ISBLANK(M994),0,'04_Настройки'!$B$19)+IF(ISBLANK(N994),0,'04_Настройки'!$B$20)),1)))</s:f>
        <s:v/>
      </s:c>
      <s:c r="Y994" s="77" t="str">
        <s:f>IF(B994="","",IF(ISBLANK(X994),"Недостаточно данных",IF(X994&gt;='04_Настройки'!$B$24,"Высокий",IF(X994&gt;='04_Настройки'!$B$25,"Средний","Низкий"))))</s:f>
        <s:v/>
      </s:c>
      <s:c r="Z994" s="80">
        <s:f t="shared" si="8"/>
        <s:v>984</s:v>
      </s:c>
      <s:c r="AA994" s="93" t="str">
        <s:f>IF(B994="","",IF(S994&gt;1,"Проверить и объединить дубли",IF(W994&lt;'04_Настройки'!$B$26,"Дополнить исходные данные",IF(AND(M994&lt;&gt;"",M994&lt;=2),"Проверить соответствие запросу и бизнесу",IF(AND(G994&lt;&gt;"",G994&lt;=IF(J994="",'04_Настройки'!$B$14,J994)),"Удерживать позицию и обновлять контент",IF(Y994="Высокий",IF(O994="","Создать или назначить посадочную страницу","Оптимизировать страницу и усилить содержание"),IF(Y994="Средний","Включить в контент-план","Наблюдать или отложить")))))))</s:f>
        <s:v/>
      </s:c>
    </s:row>
    <s:row r="995" ht="22.5" customHeight="1">
      <s:c r="A995" s="70" t="str">
        <s:f t="shared" si="1"/>
        <s:v/>
      </s:c>
      <s:c r="B995" s="71"/>
      <s:c r="C995" s="71"/>
      <s:c r="D995" s="71"/>
      <s:c r="E995" s="95"/>
      <s:c r="F995" s="77" t="str">
        <s:f>IF(ISBLANK(E995),"",IF(E995&gt;='04_Настройки'!$B$11,"ВЧ",IF(E995&gt;='04_Настройки'!$B$12,"СЧ","НЧ")))</s:f>
      </s:c>
      <s:c r="G995" s="78"/>
      <s:c r="H995" s="78"/>
      <s:c r="I995" s="80" t="str">
        <s:f t="shared" si="2"/>
        <s:v/>
      </s:c>
      <s:c r="J995" s="78"/>
      <s:c r="K995" s="81"/>
      <s:c r="L995" s="78"/>
      <s:c r="M995" s="78"/>
      <s:c r="N995" s="78"/>
      <s:c r="O995" s="83"/>
      <s:c r="P995" s="84"/>
      <s:c r="Q995" s="84"/>
      <s:c r="R995" s="77" t="str">
        <s:f t="shared" si="3"/>
        <s:v/>
      </s:c>
      <s:c r="S995" s="85" t="str">
        <s:f t="shared" si="4"/>
        <s:v/>
      </s:c>
      <s:c r="T995" s="85" t="str">
        <s:f t="shared" si="5"/>
        <s:v/>
      </s:c>
      <s:c r="U995" s="85" t="str">
        <s:f>IF(OR(B995="",G995=""),"",ROUND(MAX(0,MIN(100,(G995-IF(J995="",'04_Настройки'!$B$14,J995))/(100-IF(J995="",'04_Настройки'!$B$14,J995))*100)),1))</s:f>
        <s:v/>
      </s:c>
      <s:c r="V995" s="85" t="str">
        <s:f t="shared" si="6"/>
        <s:v/>
      </s:c>
      <s:c r="W995" s="88" t="str">
        <s:f t="shared" si="7"/>
        <s:v/>
      </s:c>
      <s:c r="X995" s="85" t="str">
        <s:f>IF(B995="","",IF(W995&lt;'04_Настройки'!$B$26,"",ROUND((IF(ISBLANK(T995),0,T995*'04_Настройки'!$B$16)+IF(ISBLANK(U995),0,U995*'04_Настройки'!$B$17)+IF(ISBLANK(V995),0,V995*'04_Настройки'!$B$18)+IF(ISBLANK(M995),0,M995/5*100*'04_Настройки'!$B$19)+IF(ISBLANK(N995),0,N995/5*100*'04_Настройки'!$B$20))/(IF(ISBLANK(T995),0,'04_Настройки'!$B$16)+IF(ISBLANK(U995),0,'04_Настройки'!$B$17)+IF(ISBLANK(V995),0,'04_Настройки'!$B$18)+IF(ISBLANK(M995),0,'04_Настройки'!$B$19)+IF(ISBLANK(N995),0,'04_Настройки'!$B$20)),1)))</s:f>
        <s:v/>
      </s:c>
      <s:c r="Y995" s="77" t="str">
        <s:f>IF(B995="","",IF(ISBLANK(X995),"Недостаточно данных",IF(X995&gt;='04_Настройки'!$B$24,"Высокий",IF(X995&gt;='04_Настройки'!$B$25,"Средний","Низкий"))))</s:f>
        <s:v/>
      </s:c>
      <s:c r="Z995" s="80">
        <s:f t="shared" si="8"/>
        <s:v>985</s:v>
      </s:c>
      <s:c r="AA995" s="93" t="str">
        <s:f>IF(B995="","",IF(S995&gt;1,"Проверить и объединить дубли",IF(W995&lt;'04_Настройки'!$B$26,"Дополнить исходные данные",IF(AND(M995&lt;&gt;"",M995&lt;=2),"Проверить соответствие запросу и бизнесу",IF(AND(G995&lt;&gt;"",G995&lt;=IF(J995="",'04_Настройки'!$B$14,J995)),"Удерживать позицию и обновлять контент",IF(Y995="Высокий",IF(O995="","Создать или назначить посадочную страницу","Оптимизировать страницу и усилить содержание"),IF(Y995="Средний","Включить в контент-план","Наблюдать или отложить")))))))</s:f>
        <s:v/>
      </s:c>
    </s:row>
    <s:row r="996" ht="22.5" customHeight="1">
      <s:c r="A996" s="70" t="str">
        <s:f t="shared" si="1"/>
        <s:v/>
      </s:c>
      <s:c r="B996" s="71"/>
      <s:c r="C996" s="71"/>
      <s:c r="D996" s="71"/>
      <s:c r="E996" s="95"/>
      <s:c r="F996" s="77" t="str">
        <s:f>IF(ISBLANK(E996),"",IF(E996&gt;='04_Настройки'!$B$11,"ВЧ",IF(E996&gt;='04_Настройки'!$B$12,"СЧ","НЧ")))</s:f>
      </s:c>
      <s:c r="G996" s="78"/>
      <s:c r="H996" s="78"/>
      <s:c r="I996" s="80" t="str">
        <s:f t="shared" si="2"/>
        <s:v/>
      </s:c>
      <s:c r="J996" s="78"/>
      <s:c r="K996" s="81"/>
      <s:c r="L996" s="78"/>
      <s:c r="M996" s="78"/>
      <s:c r="N996" s="78"/>
      <s:c r="O996" s="83"/>
      <s:c r="P996" s="84"/>
      <s:c r="Q996" s="84"/>
      <s:c r="R996" s="77" t="str">
        <s:f t="shared" si="3"/>
        <s:v/>
      </s:c>
      <s:c r="S996" s="85" t="str">
        <s:f t="shared" si="4"/>
        <s:v/>
      </s:c>
      <s:c r="T996" s="85" t="str">
        <s:f t="shared" si="5"/>
        <s:v/>
      </s:c>
      <s:c r="U996" s="85" t="str">
        <s:f>IF(OR(B996="",G996=""),"",ROUND(MAX(0,MIN(100,(G996-IF(J996="",'04_Настройки'!$B$14,J996))/(100-IF(J996="",'04_Настройки'!$B$14,J996))*100)),1))</s:f>
        <s:v/>
      </s:c>
      <s:c r="V996" s="85" t="str">
        <s:f t="shared" si="6"/>
        <s:v/>
      </s:c>
      <s:c r="W996" s="88" t="str">
        <s:f t="shared" si="7"/>
        <s:v/>
      </s:c>
      <s:c r="X996" s="85" t="str">
        <s:f>IF(B996="","",IF(W996&lt;'04_Настройки'!$B$26,"",ROUND((IF(ISBLANK(T996),0,T996*'04_Настройки'!$B$16)+IF(ISBLANK(U996),0,U996*'04_Настройки'!$B$17)+IF(ISBLANK(V996),0,V996*'04_Настройки'!$B$18)+IF(ISBLANK(M996),0,M996/5*100*'04_Настройки'!$B$19)+IF(ISBLANK(N996),0,N996/5*100*'04_Настройки'!$B$20))/(IF(ISBLANK(T996),0,'04_Настройки'!$B$16)+IF(ISBLANK(U996),0,'04_Настройки'!$B$17)+IF(ISBLANK(V996),0,'04_Настройки'!$B$18)+IF(ISBLANK(M996),0,'04_Настройки'!$B$19)+IF(ISBLANK(N996),0,'04_Настройки'!$B$20)),1)))</s:f>
        <s:v/>
      </s:c>
      <s:c r="Y996" s="77" t="str">
        <s:f>IF(B996="","",IF(ISBLANK(X996),"Недостаточно данных",IF(X996&gt;='04_Настройки'!$B$24,"Высокий",IF(X996&gt;='04_Настройки'!$B$25,"Средний","Низкий"))))</s:f>
        <s:v/>
      </s:c>
      <s:c r="Z996" s="80">
        <s:f t="shared" si="8"/>
        <s:v>986</s:v>
      </s:c>
      <s:c r="AA996" s="93" t="str">
        <s:f>IF(B996="","",IF(S996&gt;1,"Проверить и объединить дубли",IF(W996&lt;'04_Настройки'!$B$26,"Дополнить исходные данные",IF(AND(M996&lt;&gt;"",M996&lt;=2),"Проверить соответствие запросу и бизнесу",IF(AND(G996&lt;&gt;"",G996&lt;=IF(J996="",'04_Настройки'!$B$14,J996)),"Удерживать позицию и обновлять контент",IF(Y996="Высокий",IF(O996="","Создать или назначить посадочную страницу","Оптимизировать страницу и усилить содержание"),IF(Y996="Средний","Включить в контент-план","Наблюдать или отложить")))))))</s:f>
        <s:v/>
      </s:c>
    </s:row>
    <s:row r="997" ht="22.5" customHeight="1">
      <s:c r="A997" s="70" t="str">
        <s:f t="shared" si="1"/>
        <s:v/>
      </s:c>
      <s:c r="B997" s="71"/>
      <s:c r="C997" s="71"/>
      <s:c r="D997" s="71"/>
      <s:c r="E997" s="95"/>
      <s:c r="F997" s="77" t="str">
        <s:f>IF(ISBLANK(E997),"",IF(E997&gt;='04_Настройки'!$B$11,"ВЧ",IF(E997&gt;='04_Настройки'!$B$12,"СЧ","НЧ")))</s:f>
      </s:c>
      <s:c r="G997" s="78"/>
      <s:c r="H997" s="78"/>
      <s:c r="I997" s="80" t="str">
        <s:f t="shared" si="2"/>
        <s:v/>
      </s:c>
      <s:c r="J997" s="78"/>
      <s:c r="K997" s="81"/>
      <s:c r="L997" s="78"/>
      <s:c r="M997" s="78"/>
      <s:c r="N997" s="78"/>
      <s:c r="O997" s="83"/>
      <s:c r="P997" s="84"/>
      <s:c r="Q997" s="84"/>
      <s:c r="R997" s="77" t="str">
        <s:f t="shared" si="3"/>
        <s:v/>
      </s:c>
      <s:c r="S997" s="85" t="str">
        <s:f t="shared" si="4"/>
        <s:v/>
      </s:c>
      <s:c r="T997" s="85" t="str">
        <s:f t="shared" si="5"/>
        <s:v/>
      </s:c>
      <s:c r="U997" s="85" t="str">
        <s:f>IF(OR(B997="",G997=""),"",ROUND(MAX(0,MIN(100,(G997-IF(J997="",'04_Настройки'!$B$14,J997))/(100-IF(J997="",'04_Настройки'!$B$14,J997))*100)),1))</s:f>
        <s:v/>
      </s:c>
      <s:c r="V997" s="85" t="str">
        <s:f t="shared" si="6"/>
        <s:v/>
      </s:c>
      <s:c r="W997" s="88" t="str">
        <s:f t="shared" si="7"/>
        <s:v/>
      </s:c>
      <s:c r="X997" s="85" t="str">
        <s:f>IF(B997="","",IF(W997&lt;'04_Настройки'!$B$26,"",ROUND((IF(ISBLANK(T997),0,T997*'04_Настройки'!$B$16)+IF(ISBLANK(U997),0,U997*'04_Настройки'!$B$17)+IF(ISBLANK(V997),0,V997*'04_Настройки'!$B$18)+IF(ISBLANK(M997),0,M997/5*100*'04_Настройки'!$B$19)+IF(ISBLANK(N997),0,N997/5*100*'04_Настройки'!$B$20))/(IF(ISBLANK(T997),0,'04_Настройки'!$B$16)+IF(ISBLANK(U997),0,'04_Настройки'!$B$17)+IF(ISBLANK(V997),0,'04_Настройки'!$B$18)+IF(ISBLANK(M997),0,'04_Настройки'!$B$19)+IF(ISBLANK(N997),0,'04_Настройки'!$B$20)),1)))</s:f>
        <s:v/>
      </s:c>
      <s:c r="Y997" s="77" t="str">
        <s:f>IF(B997="","",IF(ISBLANK(X997),"Недостаточно данных",IF(X997&gt;='04_Настройки'!$B$24,"Высокий",IF(X997&gt;='04_Настройки'!$B$25,"Средний","Низкий"))))</s:f>
        <s:v/>
      </s:c>
      <s:c r="Z997" s="80">
        <s:f t="shared" si="8"/>
        <s:v>987</s:v>
      </s:c>
      <s:c r="AA997" s="93" t="str">
        <s:f>IF(B997="","",IF(S997&gt;1,"Проверить и объединить дубли",IF(W997&lt;'04_Настройки'!$B$26,"Дополнить исходные данные",IF(AND(M997&lt;&gt;"",M997&lt;=2),"Проверить соответствие запросу и бизнесу",IF(AND(G997&lt;&gt;"",G997&lt;=IF(J997="",'04_Настройки'!$B$14,J997)),"Удерживать позицию и обновлять контент",IF(Y997="Высокий",IF(O997="","Создать или назначить посадочную страницу","Оптимизировать страницу и усилить содержание"),IF(Y997="Средний","Включить в контент-план","Наблюдать или отложить")))))))</s:f>
        <s:v/>
      </s:c>
    </s:row>
    <s:row r="998" ht="22.5" customHeight="1">
      <s:c r="A998" s="70" t="str">
        <s:f t="shared" si="1"/>
        <s:v/>
      </s:c>
      <s:c r="B998" s="71"/>
      <s:c r="C998" s="71"/>
      <s:c r="D998" s="71"/>
      <s:c r="E998" s="95"/>
      <s:c r="F998" s="77" t="str">
        <s:f>IF(ISBLANK(E998),"",IF(E998&gt;='04_Настройки'!$B$11,"ВЧ",IF(E998&gt;='04_Настройки'!$B$12,"СЧ","НЧ")))</s:f>
      </s:c>
      <s:c r="G998" s="78"/>
      <s:c r="H998" s="78"/>
      <s:c r="I998" s="80" t="str">
        <s:f t="shared" si="2"/>
        <s:v/>
      </s:c>
      <s:c r="J998" s="78"/>
      <s:c r="K998" s="81"/>
      <s:c r="L998" s="78"/>
      <s:c r="M998" s="78"/>
      <s:c r="N998" s="78"/>
      <s:c r="O998" s="83"/>
      <s:c r="P998" s="84"/>
      <s:c r="Q998" s="84"/>
      <s:c r="R998" s="77" t="str">
        <s:f t="shared" si="3"/>
        <s:v/>
      </s:c>
      <s:c r="S998" s="85" t="str">
        <s:f t="shared" si="4"/>
        <s:v/>
      </s:c>
      <s:c r="T998" s="85" t="str">
        <s:f t="shared" si="5"/>
        <s:v/>
      </s:c>
      <s:c r="U998" s="85" t="str">
        <s:f>IF(OR(B998="",G998=""),"",ROUND(MAX(0,MIN(100,(G998-IF(J998="",'04_Настройки'!$B$14,J998))/(100-IF(J998="",'04_Настройки'!$B$14,J998))*100)),1))</s:f>
        <s:v/>
      </s:c>
      <s:c r="V998" s="85" t="str">
        <s:f t="shared" si="6"/>
        <s:v/>
      </s:c>
      <s:c r="W998" s="88" t="str">
        <s:f t="shared" si="7"/>
        <s:v/>
      </s:c>
      <s:c r="X998" s="85" t="str">
        <s:f>IF(B998="","",IF(W998&lt;'04_Настройки'!$B$26,"",ROUND((IF(ISBLANK(T998),0,T998*'04_Настройки'!$B$16)+IF(ISBLANK(U998),0,U998*'04_Настройки'!$B$17)+IF(ISBLANK(V998),0,V998*'04_Настройки'!$B$18)+IF(ISBLANK(M998),0,M998/5*100*'04_Настройки'!$B$19)+IF(ISBLANK(N998),0,N998/5*100*'04_Настройки'!$B$20))/(IF(ISBLANK(T998),0,'04_Настройки'!$B$16)+IF(ISBLANK(U998),0,'04_Настройки'!$B$17)+IF(ISBLANK(V998),0,'04_Настройки'!$B$18)+IF(ISBLANK(M998),0,'04_Настройки'!$B$19)+IF(ISBLANK(N998),0,'04_Настройки'!$B$20)),1)))</s:f>
        <s:v/>
      </s:c>
      <s:c r="Y998" s="77" t="str">
        <s:f>IF(B998="","",IF(ISBLANK(X998),"Недостаточно данных",IF(X998&gt;='04_Настройки'!$B$24,"Высокий",IF(X998&gt;='04_Настройки'!$B$25,"Средний","Низкий"))))</s:f>
        <s:v/>
      </s:c>
      <s:c r="Z998" s="80">
        <s:f t="shared" si="8"/>
        <s:v>988</s:v>
      </s:c>
      <s:c r="AA998" s="93" t="str">
        <s:f>IF(B998="","",IF(S998&gt;1,"Проверить и объединить дубли",IF(W998&lt;'04_Настройки'!$B$26,"Дополнить исходные данные",IF(AND(M998&lt;&gt;"",M998&lt;=2),"Проверить соответствие запросу и бизнесу",IF(AND(G998&lt;&gt;"",G998&lt;=IF(J998="",'04_Настройки'!$B$14,J998)),"Удерживать позицию и обновлять контент",IF(Y998="Высокий",IF(O998="","Создать или назначить посадочную страницу","Оптимизировать страницу и усилить содержание"),IF(Y998="Средний","Включить в контент-план","Наблюдать или отложить")))))))</s:f>
        <s:v/>
      </s:c>
    </s:row>
    <s:row r="999" ht="22.5" customHeight="1">
      <s:c r="A999" s="70" t="str">
        <s:f t="shared" si="1"/>
        <s:v/>
      </s:c>
      <s:c r="B999" s="71"/>
      <s:c r="C999" s="71"/>
      <s:c r="D999" s="71"/>
      <s:c r="E999" s="95"/>
      <s:c r="F999" s="77" t="str">
        <s:f>IF(ISBLANK(E999),"",IF(E999&gt;='04_Настройки'!$B$11,"ВЧ",IF(E999&gt;='04_Настройки'!$B$12,"СЧ","НЧ")))</s:f>
      </s:c>
      <s:c r="G999" s="78"/>
      <s:c r="H999" s="78"/>
      <s:c r="I999" s="80" t="str">
        <s:f t="shared" si="2"/>
        <s:v/>
      </s:c>
      <s:c r="J999" s="78"/>
      <s:c r="K999" s="81"/>
      <s:c r="L999" s="78"/>
      <s:c r="M999" s="78"/>
      <s:c r="N999" s="78"/>
      <s:c r="O999" s="83"/>
      <s:c r="P999" s="84"/>
      <s:c r="Q999" s="84"/>
      <s:c r="R999" s="77" t="str">
        <s:f t="shared" si="3"/>
        <s:v/>
      </s:c>
      <s:c r="S999" s="85" t="str">
        <s:f t="shared" si="4"/>
        <s:v/>
      </s:c>
      <s:c r="T999" s="85" t="str">
        <s:f t="shared" si="5"/>
        <s:v/>
      </s:c>
      <s:c r="U999" s="85" t="str">
        <s:f>IF(OR(B999="",G999=""),"",ROUND(MAX(0,MIN(100,(G999-IF(J999="",'04_Настройки'!$B$14,J999))/(100-IF(J999="",'04_Настройки'!$B$14,J999))*100)),1))</s:f>
        <s:v/>
      </s:c>
      <s:c r="V999" s="85" t="str">
        <s:f t="shared" si="6"/>
        <s:v/>
      </s:c>
      <s:c r="W999" s="88" t="str">
        <s:f t="shared" si="7"/>
        <s:v/>
      </s:c>
      <s:c r="X999" s="85" t="str">
        <s:f>IF(B999="","",IF(W999&lt;'04_Настройки'!$B$26,"",ROUND((IF(ISBLANK(T999),0,T999*'04_Настройки'!$B$16)+IF(ISBLANK(U999),0,U999*'04_Настройки'!$B$17)+IF(ISBLANK(V999),0,V999*'04_Настройки'!$B$18)+IF(ISBLANK(M999),0,M999/5*100*'04_Настройки'!$B$19)+IF(ISBLANK(N999),0,N999/5*100*'04_Настройки'!$B$20))/(IF(ISBLANK(T999),0,'04_Настройки'!$B$16)+IF(ISBLANK(U999),0,'04_Настройки'!$B$17)+IF(ISBLANK(V999),0,'04_Настройки'!$B$18)+IF(ISBLANK(M999),0,'04_Настройки'!$B$19)+IF(ISBLANK(N999),0,'04_Настройки'!$B$20)),1)))</s:f>
        <s:v/>
      </s:c>
      <s:c r="Y999" s="77" t="str">
        <s:f>IF(B999="","",IF(ISBLANK(X999),"Недостаточно данных",IF(X999&gt;='04_Настройки'!$B$24,"Высокий",IF(X999&gt;='04_Настройки'!$B$25,"Средний","Низкий"))))</s:f>
        <s:v/>
      </s:c>
      <s:c r="Z999" s="80">
        <s:f t="shared" si="8"/>
        <s:v>989</s:v>
      </s:c>
      <s:c r="AA999" s="93" t="str">
        <s:f>IF(B999="","",IF(S999&gt;1,"Проверить и объединить дубли",IF(W999&lt;'04_Настройки'!$B$26,"Дополнить исходные данные",IF(AND(M999&lt;&gt;"",M999&lt;=2),"Проверить соответствие запросу и бизнесу",IF(AND(G999&lt;&gt;"",G999&lt;=IF(J999="",'04_Настройки'!$B$14,J999)),"Удерживать позицию и обновлять контент",IF(Y999="Высокий",IF(O999="","Создать или назначить посадочную страницу","Оптимизировать страницу и усилить содержание"),IF(Y999="Средний","Включить в контент-план","Наблюдать или отложить")))))))</s:f>
        <s:v/>
      </s:c>
    </s:row>
    <s:row r="1000" ht="22.5" customHeight="1">
      <s:c r="A1000" s="70" t="str">
        <s:f t="shared" si="1"/>
        <s:v/>
      </s:c>
      <s:c r="B1000" s="71"/>
      <s:c r="C1000" s="71"/>
      <s:c r="D1000" s="71"/>
      <s:c r="E1000" s="95"/>
      <s:c r="F1000" s="77" t="str">
        <s:f>IF(ISBLANK(E1000),"",IF(E1000&gt;='04_Настройки'!$B$11,"ВЧ",IF(E1000&gt;='04_Настройки'!$B$12,"СЧ","НЧ")))</s:f>
      </s:c>
      <s:c r="G1000" s="78"/>
      <s:c r="H1000" s="78"/>
      <s:c r="I1000" s="80" t="str">
        <s:f t="shared" si="2"/>
        <s:v/>
      </s:c>
      <s:c r="J1000" s="78"/>
      <s:c r="K1000" s="81"/>
      <s:c r="L1000" s="78"/>
      <s:c r="M1000" s="78"/>
      <s:c r="N1000" s="78"/>
      <s:c r="O1000" s="83"/>
      <s:c r="P1000" s="84"/>
      <s:c r="Q1000" s="84"/>
      <s:c r="R1000" s="77" t="str">
        <s:f t="shared" si="3"/>
        <s:v/>
      </s:c>
      <s:c r="S1000" s="85" t="str">
        <s:f t="shared" si="4"/>
        <s:v/>
      </s:c>
      <s:c r="T1000" s="85" t="str">
        <s:f t="shared" si="5"/>
        <s:v/>
      </s:c>
      <s:c r="U1000" s="85" t="str">
        <s:f>IF(OR(B1000="",G1000=""),"",ROUND(MAX(0,MIN(100,(G1000-IF(J1000="",'04_Настройки'!$B$14,J1000))/(100-IF(J1000="",'04_Настройки'!$B$14,J1000))*100)),1))</s:f>
        <s:v/>
      </s:c>
      <s:c r="V1000" s="85" t="str">
        <s:f t="shared" si="6"/>
        <s:v/>
      </s:c>
      <s:c r="W1000" s="88" t="str">
        <s:f t="shared" si="7"/>
        <s:v/>
      </s:c>
      <s:c r="X1000" s="85" t="str">
        <s:f>IF(B1000="","",IF(W1000&lt;'04_Настройки'!$B$26,"",ROUND((IF(ISBLANK(T1000),0,T1000*'04_Настройки'!$B$16)+IF(ISBLANK(U1000),0,U1000*'04_Настройки'!$B$17)+IF(ISBLANK(V1000),0,V1000*'04_Настройки'!$B$18)+IF(ISBLANK(M1000),0,M1000/5*100*'04_Настройки'!$B$19)+IF(ISBLANK(N1000),0,N1000/5*100*'04_Настройки'!$B$20))/(IF(ISBLANK(T1000),0,'04_Настройки'!$B$16)+IF(ISBLANK(U1000),0,'04_Настройки'!$B$17)+IF(ISBLANK(V1000),0,'04_Настройки'!$B$18)+IF(ISBLANK(M1000),0,'04_Настройки'!$B$19)+IF(ISBLANK(N1000),0,'04_Настройки'!$B$20)),1)))</s:f>
        <s:v/>
      </s:c>
      <s:c r="Y1000" s="77" t="str">
        <s:f>IF(B1000="","",IF(ISBLANK(X1000),"Недостаточно данных",IF(X1000&gt;='04_Настройки'!$B$24,"Высокий",IF(X1000&gt;='04_Настройки'!$B$25,"Средний","Низкий"))))</s:f>
        <s:v/>
      </s:c>
      <s:c r="Z1000" s="80">
        <s:f t="shared" si="8"/>
        <s:v>990</s:v>
      </s:c>
      <s:c r="AA1000" s="93" t="str">
        <s:f>IF(B1000="","",IF(S1000&gt;1,"Проверить и объединить дубли",IF(W1000&lt;'04_Настройки'!$B$26,"Дополнить исходные данные",IF(AND(M1000&lt;&gt;"",M1000&lt;=2),"Проверить соответствие запросу и бизнесу",IF(AND(G1000&lt;&gt;"",G1000&lt;=IF(J1000="",'04_Настройки'!$B$14,J1000)),"Удерживать позицию и обновлять контент",IF(Y1000="Высокий",IF(O1000="","Создать или назначить посадочную страницу","Оптимизировать страницу и усилить содержание"),IF(Y1000="Средний","Включить в контент-план","Наблюдать или отложить")))))))</s:f>
        <s:v/>
      </s:c>
    </s:row>
    <s:row r="1001" ht="22.5" customHeight="1">
      <s:c r="A1001" s="70" t="str">
        <s:f t="shared" si="1"/>
        <s:v/>
      </s:c>
      <s:c r="B1001" s="71"/>
      <s:c r="C1001" s="71"/>
      <s:c r="D1001" s="71"/>
      <s:c r="E1001" s="95"/>
      <s:c r="F1001" s="77" t="str">
        <s:f>IF(ISBLANK(E1001),"",IF(E1001&gt;='04_Настройки'!$B$11,"ВЧ",IF(E1001&gt;='04_Настройки'!$B$12,"СЧ","НЧ")))</s:f>
      </s:c>
      <s:c r="G1001" s="78"/>
      <s:c r="H1001" s="78"/>
      <s:c r="I1001" s="80" t="str">
        <s:f t="shared" si="2"/>
        <s:v/>
      </s:c>
      <s:c r="J1001" s="78"/>
      <s:c r="K1001" s="81"/>
      <s:c r="L1001" s="78"/>
      <s:c r="M1001" s="78"/>
      <s:c r="N1001" s="78"/>
      <s:c r="O1001" s="83"/>
      <s:c r="P1001" s="84"/>
      <s:c r="Q1001" s="84"/>
      <s:c r="R1001" s="77" t="str">
        <s:f t="shared" si="3"/>
        <s:v/>
      </s:c>
      <s:c r="S1001" s="85" t="str">
        <s:f t="shared" si="4"/>
        <s:v/>
      </s:c>
      <s:c r="T1001" s="85" t="str">
        <s:f t="shared" si="5"/>
        <s:v/>
      </s:c>
      <s:c r="U1001" s="85" t="str">
        <s:f>IF(OR(B1001="",G1001=""),"",ROUND(MAX(0,MIN(100,(G1001-IF(J1001="",'04_Настройки'!$B$14,J1001))/(100-IF(J1001="",'04_Настройки'!$B$14,J1001))*100)),1))</s:f>
        <s:v/>
      </s:c>
      <s:c r="V1001" s="85" t="str">
        <s:f t="shared" si="6"/>
        <s:v/>
      </s:c>
      <s:c r="W1001" s="88" t="str">
        <s:f t="shared" si="7"/>
        <s:v/>
      </s:c>
      <s:c r="X1001" s="85" t="str">
        <s:f>IF(B1001="","",IF(W1001&lt;'04_Настройки'!$B$26,"",ROUND((IF(ISBLANK(T1001),0,T1001*'04_Настройки'!$B$16)+IF(ISBLANK(U1001),0,U1001*'04_Настройки'!$B$17)+IF(ISBLANK(V1001),0,V1001*'04_Настройки'!$B$18)+IF(ISBLANK(M1001),0,M1001/5*100*'04_Настройки'!$B$19)+IF(ISBLANK(N1001),0,N1001/5*100*'04_Настройки'!$B$20))/(IF(ISBLANK(T1001),0,'04_Настройки'!$B$16)+IF(ISBLANK(U1001),0,'04_Настройки'!$B$17)+IF(ISBLANK(V1001),0,'04_Настройки'!$B$18)+IF(ISBLANK(M1001),0,'04_Настройки'!$B$19)+IF(ISBLANK(N1001),0,'04_Настройки'!$B$20)),1)))</s:f>
        <s:v/>
      </s:c>
      <s:c r="Y1001" s="77" t="str">
        <s:f>IF(B1001="","",IF(ISBLANK(X1001),"Недостаточно данных",IF(X1001&gt;='04_Настройки'!$B$24,"Высокий",IF(X1001&gt;='04_Настройки'!$B$25,"Средний","Низкий"))))</s:f>
        <s:v/>
      </s:c>
      <s:c r="Z1001" s="80">
        <s:f t="shared" si="8"/>
        <s:v>991</s:v>
      </s:c>
      <s:c r="AA1001" s="93" t="str">
        <s:f>IF(B1001="","",IF(S1001&gt;1,"Проверить и объединить дубли",IF(W1001&lt;'04_Настройки'!$B$26,"Дополнить исходные данные",IF(AND(M1001&lt;&gt;"",M1001&lt;=2),"Проверить соответствие запросу и бизнесу",IF(AND(G1001&lt;&gt;"",G1001&lt;=IF(J1001="",'04_Настройки'!$B$14,J1001)),"Удерживать позицию и обновлять контент",IF(Y1001="Высокий",IF(O1001="","Создать или назначить посадочную страницу","Оптимизировать страницу и усилить содержание"),IF(Y1001="Средний","Включить в контент-план","Наблюдать или отложить")))))))</s:f>
        <s:v/>
      </s:c>
    </s:row>
    <s:row r="1002" ht="22.5" customHeight="1">
      <s:c r="A1002" s="70" t="str">
        <s:f t="shared" si="1"/>
        <s:v/>
      </s:c>
      <s:c r="B1002" s="71"/>
      <s:c r="C1002" s="71"/>
      <s:c r="D1002" s="71"/>
      <s:c r="E1002" s="95"/>
      <s:c r="F1002" s="77" t="str">
        <s:f>IF(ISBLANK(E1002),"",IF(E1002&gt;='04_Настройки'!$B$11,"ВЧ",IF(E1002&gt;='04_Настройки'!$B$12,"СЧ","НЧ")))</s:f>
      </s:c>
      <s:c r="G1002" s="78"/>
      <s:c r="H1002" s="78"/>
      <s:c r="I1002" s="80" t="str">
        <s:f t="shared" si="2"/>
        <s:v/>
      </s:c>
      <s:c r="J1002" s="78"/>
      <s:c r="K1002" s="81"/>
      <s:c r="L1002" s="78"/>
      <s:c r="M1002" s="78"/>
      <s:c r="N1002" s="78"/>
      <s:c r="O1002" s="83"/>
      <s:c r="P1002" s="84"/>
      <s:c r="Q1002" s="84"/>
      <s:c r="R1002" s="77" t="str">
        <s:f t="shared" si="3"/>
        <s:v/>
      </s:c>
      <s:c r="S1002" s="85" t="str">
        <s:f t="shared" si="4"/>
        <s:v/>
      </s:c>
      <s:c r="T1002" s="85" t="str">
        <s:f t="shared" si="5"/>
        <s:v/>
      </s:c>
      <s:c r="U1002" s="85" t="str">
        <s:f>IF(OR(B1002="",G1002=""),"",ROUND(MAX(0,MIN(100,(G1002-IF(J1002="",'04_Настройки'!$B$14,J1002))/(100-IF(J1002="",'04_Настройки'!$B$14,J1002))*100)),1))</s:f>
        <s:v/>
      </s:c>
      <s:c r="V1002" s="85" t="str">
        <s:f t="shared" si="6"/>
        <s:v/>
      </s:c>
      <s:c r="W1002" s="88" t="str">
        <s:f t="shared" si="7"/>
        <s:v/>
      </s:c>
      <s:c r="X1002" s="85" t="str">
        <s:f>IF(B1002="","",IF(W1002&lt;'04_Настройки'!$B$26,"",ROUND((IF(ISBLANK(T1002),0,T1002*'04_Настройки'!$B$16)+IF(ISBLANK(U1002),0,U1002*'04_Настройки'!$B$17)+IF(ISBLANK(V1002),0,V1002*'04_Настройки'!$B$18)+IF(ISBLANK(M1002),0,M1002/5*100*'04_Настройки'!$B$19)+IF(ISBLANK(N1002),0,N1002/5*100*'04_Настройки'!$B$20))/(IF(ISBLANK(T1002),0,'04_Настройки'!$B$16)+IF(ISBLANK(U1002),0,'04_Настройки'!$B$17)+IF(ISBLANK(V1002),0,'04_Настройки'!$B$18)+IF(ISBLANK(M1002),0,'04_Настройки'!$B$19)+IF(ISBLANK(N1002),0,'04_Настройки'!$B$20)),1)))</s:f>
        <s:v/>
      </s:c>
      <s:c r="Y1002" s="77" t="str">
        <s:f>IF(B1002="","",IF(ISBLANK(X1002),"Недостаточно данных",IF(X1002&gt;='04_Настройки'!$B$24,"Высокий",IF(X1002&gt;='04_Настройки'!$B$25,"Средний","Низкий"))))</s:f>
        <s:v/>
      </s:c>
      <s:c r="Z1002" s="80">
        <s:f t="shared" si="8"/>
        <s:v>992</s:v>
      </s:c>
      <s:c r="AA1002" s="93" t="str">
        <s:f>IF(B1002="","",IF(S1002&gt;1,"Проверить и объединить дубли",IF(W1002&lt;'04_Настройки'!$B$26,"Дополнить исходные данные",IF(AND(M1002&lt;&gt;"",M1002&lt;=2),"Проверить соответствие запросу и бизнесу",IF(AND(G1002&lt;&gt;"",G1002&lt;=IF(J1002="",'04_Настройки'!$B$14,J1002)),"Удерживать позицию и обновлять контент",IF(Y1002="Высокий",IF(O1002="","Создать или назначить посадочную страницу","Оптимизировать страницу и усилить содержание"),IF(Y1002="Средний","Включить в контент-план","Наблюдать или отложить")))))))</s:f>
        <s:v/>
      </s:c>
    </s:row>
    <s:row r="1003" ht="22.5" customHeight="1">
      <s:c r="A1003" s="70" t="str">
        <s:f t="shared" si="1"/>
        <s:v/>
      </s:c>
      <s:c r="B1003" s="71"/>
      <s:c r="C1003" s="71"/>
      <s:c r="D1003" s="71"/>
      <s:c r="E1003" s="95"/>
      <s:c r="F1003" s="77" t="str">
        <s:f>IF(ISBLANK(E1003),"",IF(E1003&gt;='04_Настройки'!$B$11,"ВЧ",IF(E1003&gt;='04_Настройки'!$B$12,"СЧ","НЧ")))</s:f>
      </s:c>
      <s:c r="G1003" s="78"/>
      <s:c r="H1003" s="78"/>
      <s:c r="I1003" s="80" t="str">
        <s:f t="shared" si="2"/>
        <s:v/>
      </s:c>
      <s:c r="J1003" s="78"/>
      <s:c r="K1003" s="81"/>
      <s:c r="L1003" s="78"/>
      <s:c r="M1003" s="78"/>
      <s:c r="N1003" s="78"/>
      <s:c r="O1003" s="83"/>
      <s:c r="P1003" s="84"/>
      <s:c r="Q1003" s="84"/>
      <s:c r="R1003" s="77" t="str">
        <s:f t="shared" si="3"/>
        <s:v/>
      </s:c>
      <s:c r="S1003" s="85" t="str">
        <s:f t="shared" si="4"/>
        <s:v/>
      </s:c>
      <s:c r="T1003" s="85" t="str">
        <s:f t="shared" si="5"/>
        <s:v/>
      </s:c>
      <s:c r="U1003" s="85" t="str">
        <s:f>IF(OR(B1003="",G1003=""),"",ROUND(MAX(0,MIN(100,(G1003-IF(J1003="",'04_Настройки'!$B$14,J1003))/(100-IF(J1003="",'04_Настройки'!$B$14,J1003))*100)),1))</s:f>
        <s:v/>
      </s:c>
      <s:c r="V1003" s="85" t="str">
        <s:f t="shared" si="6"/>
        <s:v/>
      </s:c>
      <s:c r="W1003" s="88" t="str">
        <s:f t="shared" si="7"/>
        <s:v/>
      </s:c>
      <s:c r="X1003" s="85" t="str">
        <s:f>IF(B1003="","",IF(W1003&lt;'04_Настройки'!$B$26,"",ROUND((IF(ISBLANK(T1003),0,T1003*'04_Настройки'!$B$16)+IF(ISBLANK(U1003),0,U1003*'04_Настройки'!$B$17)+IF(ISBLANK(V1003),0,V1003*'04_Настройки'!$B$18)+IF(ISBLANK(M1003),0,M1003/5*100*'04_Настройки'!$B$19)+IF(ISBLANK(N1003),0,N1003/5*100*'04_Настройки'!$B$20))/(IF(ISBLANK(T1003),0,'04_Настройки'!$B$16)+IF(ISBLANK(U1003),0,'04_Настройки'!$B$17)+IF(ISBLANK(V1003),0,'04_Настройки'!$B$18)+IF(ISBLANK(M1003),0,'04_Настройки'!$B$19)+IF(ISBLANK(N1003),0,'04_Настройки'!$B$20)),1)))</s:f>
        <s:v/>
      </s:c>
      <s:c r="Y1003" s="77" t="str">
        <s:f>IF(B1003="","",IF(ISBLANK(X1003),"Недостаточно данных",IF(X1003&gt;='04_Настройки'!$B$24,"Высокий",IF(X1003&gt;='04_Настройки'!$B$25,"Средний","Низкий"))))</s:f>
        <s:v/>
      </s:c>
      <s:c r="Z1003" s="80">
        <s:f t="shared" si="8"/>
        <s:v>993</s:v>
      </s:c>
      <s:c r="AA1003" s="93" t="str">
        <s:f>IF(B1003="","",IF(S1003&gt;1,"Проверить и объединить дубли",IF(W1003&lt;'04_Настройки'!$B$26,"Дополнить исходные данные",IF(AND(M1003&lt;&gt;"",M1003&lt;=2),"Проверить соответствие запросу и бизнесу",IF(AND(G1003&lt;&gt;"",G1003&lt;=IF(J1003="",'04_Настройки'!$B$14,J1003)),"Удерживать позицию и обновлять контент",IF(Y1003="Высокий",IF(O1003="","Создать или назначить посадочную страницу","Оптимизировать страницу и усилить содержание"),IF(Y1003="Средний","Включить в контент-план","Наблюдать или отложить")))))))</s:f>
        <s:v/>
      </s:c>
    </s:row>
    <s:row r="1004" ht="22.5" customHeight="1">
      <s:c r="A1004" s="70" t="str">
        <s:f t="shared" si="1"/>
        <s:v/>
      </s:c>
      <s:c r="B1004" s="71"/>
      <s:c r="C1004" s="71"/>
      <s:c r="D1004" s="71"/>
      <s:c r="E1004" s="95"/>
      <s:c r="F1004" s="77" t="str">
        <s:f>IF(ISBLANK(E1004),"",IF(E1004&gt;='04_Настройки'!$B$11,"ВЧ",IF(E1004&gt;='04_Настройки'!$B$12,"СЧ","НЧ")))</s:f>
      </s:c>
      <s:c r="G1004" s="78"/>
      <s:c r="H1004" s="78"/>
      <s:c r="I1004" s="80" t="str">
        <s:f t="shared" si="2"/>
        <s:v/>
      </s:c>
      <s:c r="J1004" s="78"/>
      <s:c r="K1004" s="81"/>
      <s:c r="L1004" s="78"/>
      <s:c r="M1004" s="78"/>
      <s:c r="N1004" s="78"/>
      <s:c r="O1004" s="83"/>
      <s:c r="P1004" s="84"/>
      <s:c r="Q1004" s="84"/>
      <s:c r="R1004" s="77" t="str">
        <s:f t="shared" si="3"/>
        <s:v/>
      </s:c>
      <s:c r="S1004" s="85" t="str">
        <s:f t="shared" si="4"/>
        <s:v/>
      </s:c>
      <s:c r="T1004" s="85" t="str">
        <s:f t="shared" si="5"/>
        <s:v/>
      </s:c>
      <s:c r="U1004" s="85" t="str">
        <s:f>IF(OR(B1004="",G1004=""),"",ROUND(MAX(0,MIN(100,(G1004-IF(J1004="",'04_Настройки'!$B$14,J1004))/(100-IF(J1004="",'04_Настройки'!$B$14,J1004))*100)),1))</s:f>
        <s:v/>
      </s:c>
      <s:c r="V1004" s="85" t="str">
        <s:f t="shared" si="6"/>
        <s:v/>
      </s:c>
      <s:c r="W1004" s="88" t="str">
        <s:f t="shared" si="7"/>
        <s:v/>
      </s:c>
      <s:c r="X1004" s="85" t="str">
        <s:f>IF(B1004="","",IF(W1004&lt;'04_Настройки'!$B$26,"",ROUND((IF(ISBLANK(T1004),0,T1004*'04_Настройки'!$B$16)+IF(ISBLANK(U1004),0,U1004*'04_Настройки'!$B$17)+IF(ISBLANK(V1004),0,V1004*'04_Настройки'!$B$18)+IF(ISBLANK(M1004),0,M1004/5*100*'04_Настройки'!$B$19)+IF(ISBLANK(N1004),0,N1004/5*100*'04_Настройки'!$B$20))/(IF(ISBLANK(T1004),0,'04_Настройки'!$B$16)+IF(ISBLANK(U1004),0,'04_Настройки'!$B$17)+IF(ISBLANK(V1004),0,'04_Настройки'!$B$18)+IF(ISBLANK(M1004),0,'04_Настройки'!$B$19)+IF(ISBLANK(N1004),0,'04_Настройки'!$B$20)),1)))</s:f>
        <s:v/>
      </s:c>
      <s:c r="Y1004" s="77" t="str">
        <s:f>IF(B1004="","",IF(ISBLANK(X1004),"Недостаточно данных",IF(X1004&gt;='04_Настройки'!$B$24,"Высокий",IF(X1004&gt;='04_Настройки'!$B$25,"Средний","Низкий"))))</s:f>
        <s:v/>
      </s:c>
      <s:c r="Z1004" s="80">
        <s:f t="shared" si="8"/>
        <s:v>994</s:v>
      </s:c>
      <s:c r="AA1004" s="93" t="str">
        <s:f>IF(B1004="","",IF(S1004&gt;1,"Проверить и объединить дубли",IF(W1004&lt;'04_Настройки'!$B$26,"Дополнить исходные данные",IF(AND(M1004&lt;&gt;"",M1004&lt;=2),"Проверить соответствие запросу и бизнесу",IF(AND(G1004&lt;&gt;"",G1004&lt;=IF(J1004="",'04_Настройки'!$B$14,J1004)),"Удерживать позицию и обновлять контент",IF(Y1004="Высокий",IF(O1004="","Создать или назначить посадочную страницу","Оптимизировать страницу и усилить содержание"),IF(Y1004="Средний","Включить в контент-план","Наблюдать или отложить")))))))</s:f>
        <s:v/>
      </s:c>
    </s:row>
    <s:row r="1005" ht="22.5" customHeight="1">
      <s:c r="A1005" s="70" t="str">
        <s:f t="shared" si="1"/>
        <s:v/>
      </s:c>
      <s:c r="B1005" s="71"/>
      <s:c r="C1005" s="71"/>
      <s:c r="D1005" s="71"/>
      <s:c r="E1005" s="95"/>
      <s:c r="F1005" s="77" t="str">
        <s:f>IF(ISBLANK(E1005),"",IF(E1005&gt;='04_Настройки'!$B$11,"ВЧ",IF(E1005&gt;='04_Настройки'!$B$12,"СЧ","НЧ")))</s:f>
      </s:c>
      <s:c r="G1005" s="78"/>
      <s:c r="H1005" s="78"/>
      <s:c r="I1005" s="80" t="str">
        <s:f t="shared" si="2"/>
        <s:v/>
      </s:c>
      <s:c r="J1005" s="78"/>
      <s:c r="K1005" s="81"/>
      <s:c r="L1005" s="78"/>
      <s:c r="M1005" s="78"/>
      <s:c r="N1005" s="78"/>
      <s:c r="O1005" s="83"/>
      <s:c r="P1005" s="84"/>
      <s:c r="Q1005" s="84"/>
      <s:c r="R1005" s="77" t="str">
        <s:f t="shared" si="3"/>
        <s:v/>
      </s:c>
      <s:c r="S1005" s="85" t="str">
        <s:f t="shared" si="4"/>
        <s:v/>
      </s:c>
      <s:c r="T1005" s="85" t="str">
        <s:f t="shared" si="5"/>
        <s:v/>
      </s:c>
      <s:c r="U1005" s="85" t="str">
        <s:f>IF(OR(B1005="",G1005=""),"",ROUND(MAX(0,MIN(100,(G1005-IF(J1005="",'04_Настройки'!$B$14,J1005))/(100-IF(J1005="",'04_Настройки'!$B$14,J1005))*100)),1))</s:f>
        <s:v/>
      </s:c>
      <s:c r="V1005" s="85" t="str">
        <s:f t="shared" si="6"/>
        <s:v/>
      </s:c>
      <s:c r="W1005" s="88" t="str">
        <s:f t="shared" si="7"/>
        <s:v/>
      </s:c>
      <s:c r="X1005" s="85" t="str">
        <s:f>IF(B1005="","",IF(W1005&lt;'04_Настройки'!$B$26,"",ROUND((IF(ISBLANK(T1005),0,T1005*'04_Настройки'!$B$16)+IF(ISBLANK(U1005),0,U1005*'04_Настройки'!$B$17)+IF(ISBLANK(V1005),0,V1005*'04_Настройки'!$B$18)+IF(ISBLANK(M1005),0,M1005/5*100*'04_Настройки'!$B$19)+IF(ISBLANK(N1005),0,N1005/5*100*'04_Настройки'!$B$20))/(IF(ISBLANK(T1005),0,'04_Настройки'!$B$16)+IF(ISBLANK(U1005),0,'04_Настройки'!$B$17)+IF(ISBLANK(V1005),0,'04_Настройки'!$B$18)+IF(ISBLANK(M1005),0,'04_Настройки'!$B$19)+IF(ISBLANK(N1005),0,'04_Настройки'!$B$20)),1)))</s:f>
        <s:v/>
      </s:c>
      <s:c r="Y1005" s="77" t="str">
        <s:f>IF(B1005="","",IF(ISBLANK(X1005),"Недостаточно данных",IF(X1005&gt;='04_Настройки'!$B$24,"Высокий",IF(X1005&gt;='04_Настройки'!$B$25,"Средний","Низкий"))))</s:f>
        <s:v/>
      </s:c>
      <s:c r="Z1005" s="80">
        <s:f t="shared" si="8"/>
        <s:v>995</s:v>
      </s:c>
      <s:c r="AA1005" s="93" t="str">
        <s:f>IF(B1005="","",IF(S1005&gt;1,"Проверить и объединить дубли",IF(W1005&lt;'04_Настройки'!$B$26,"Дополнить исходные данные",IF(AND(M1005&lt;&gt;"",M1005&lt;=2),"Проверить соответствие запросу и бизнесу",IF(AND(G1005&lt;&gt;"",G1005&lt;=IF(J1005="",'04_Настройки'!$B$14,J1005)),"Удерживать позицию и обновлять контент",IF(Y1005="Высокий",IF(O1005="","Создать или назначить посадочную страницу","Оптимизировать страницу и усилить содержание"),IF(Y1005="Средний","Включить в контент-план","Наблюдать или отложить")))))))</s:f>
        <s:v/>
      </s:c>
    </s:row>
    <s:row r="1006" ht="22.5" customHeight="1">
      <s:c r="A1006" s="70" t="str">
        <s:f t="shared" si="1"/>
        <s:v/>
      </s:c>
      <s:c r="B1006" s="71"/>
      <s:c r="C1006" s="71"/>
      <s:c r="D1006" s="71"/>
      <s:c r="E1006" s="95"/>
      <s:c r="F1006" s="77" t="str">
        <s:f>IF(ISBLANK(E1006),"",IF(E1006&gt;='04_Настройки'!$B$11,"ВЧ",IF(E1006&gt;='04_Настройки'!$B$12,"СЧ","НЧ")))</s:f>
      </s:c>
      <s:c r="G1006" s="78"/>
      <s:c r="H1006" s="78"/>
      <s:c r="I1006" s="80" t="str">
        <s:f t="shared" si="2"/>
        <s:v/>
      </s:c>
      <s:c r="J1006" s="78"/>
      <s:c r="K1006" s="81"/>
      <s:c r="L1006" s="78"/>
      <s:c r="M1006" s="78"/>
      <s:c r="N1006" s="78"/>
      <s:c r="O1006" s="83"/>
      <s:c r="P1006" s="84"/>
      <s:c r="Q1006" s="84"/>
      <s:c r="R1006" s="77" t="str">
        <s:f t="shared" si="3"/>
        <s:v/>
      </s:c>
      <s:c r="S1006" s="85" t="str">
        <s:f t="shared" si="4"/>
        <s:v/>
      </s:c>
      <s:c r="T1006" s="85" t="str">
        <s:f t="shared" si="5"/>
        <s:v/>
      </s:c>
      <s:c r="U1006" s="85" t="str">
        <s:f>IF(OR(B1006="",G1006=""),"",ROUND(MAX(0,MIN(100,(G1006-IF(J1006="",'04_Настройки'!$B$14,J1006))/(100-IF(J1006="",'04_Настройки'!$B$14,J1006))*100)),1))</s:f>
        <s:v/>
      </s:c>
      <s:c r="V1006" s="85" t="str">
        <s:f t="shared" si="6"/>
        <s:v/>
      </s:c>
      <s:c r="W1006" s="88" t="str">
        <s:f t="shared" si="7"/>
        <s:v/>
      </s:c>
      <s:c r="X1006" s="85" t="str">
        <s:f>IF(B1006="","",IF(W1006&lt;'04_Настройки'!$B$26,"",ROUND((IF(ISBLANK(T1006),0,T1006*'04_Настройки'!$B$16)+IF(ISBLANK(U1006),0,U1006*'04_Настройки'!$B$17)+IF(ISBLANK(V1006),0,V1006*'04_Настройки'!$B$18)+IF(ISBLANK(M1006),0,M1006/5*100*'04_Настройки'!$B$19)+IF(ISBLANK(N1006),0,N1006/5*100*'04_Настройки'!$B$20))/(IF(ISBLANK(T1006),0,'04_Настройки'!$B$16)+IF(ISBLANK(U1006),0,'04_Настройки'!$B$17)+IF(ISBLANK(V1006),0,'04_Настройки'!$B$18)+IF(ISBLANK(M1006),0,'04_Настройки'!$B$19)+IF(ISBLANK(N1006),0,'04_Настройки'!$B$20)),1)))</s:f>
        <s:v/>
      </s:c>
      <s:c r="Y1006" s="77" t="str">
        <s:f>IF(B1006="","",IF(ISBLANK(X1006),"Недостаточно данных",IF(X1006&gt;='04_Настройки'!$B$24,"Высокий",IF(X1006&gt;='04_Настройки'!$B$25,"Средний","Низкий"))))</s:f>
        <s:v/>
      </s:c>
      <s:c r="Z1006" s="80">
        <s:f t="shared" si="8"/>
        <s:v>996</s:v>
      </s:c>
      <s:c r="AA1006" s="93" t="str">
        <s:f>IF(B1006="","",IF(S1006&gt;1,"Проверить и объединить дубли",IF(W1006&lt;'04_Настройки'!$B$26,"Дополнить исходные данные",IF(AND(M1006&lt;&gt;"",M1006&lt;=2),"Проверить соответствие запросу и бизнесу",IF(AND(G1006&lt;&gt;"",G1006&lt;=IF(J1006="",'04_Настройки'!$B$14,J1006)),"Удерживать позицию и обновлять контент",IF(Y1006="Высокий",IF(O1006="","Создать или назначить посадочную страницу","Оптимизировать страницу и усилить содержание"),IF(Y1006="Средний","Включить в контент-план","Наблюдать или отложить")))))))</s:f>
        <s:v/>
      </s:c>
    </s:row>
    <s:row r="1007" ht="22.5" customHeight="1">
      <s:c r="A1007" s="70" t="str">
        <s:f t="shared" si="1"/>
        <s:v/>
      </s:c>
      <s:c r="B1007" s="71"/>
      <s:c r="C1007" s="71"/>
      <s:c r="D1007" s="71"/>
      <s:c r="E1007" s="95"/>
      <s:c r="F1007" s="77" t="str">
        <s:f>IF(ISBLANK(E1007),"",IF(E1007&gt;='04_Настройки'!$B$11,"ВЧ",IF(E1007&gt;='04_Настройки'!$B$12,"СЧ","НЧ")))</s:f>
      </s:c>
      <s:c r="G1007" s="78"/>
      <s:c r="H1007" s="78"/>
      <s:c r="I1007" s="80" t="str">
        <s:f t="shared" si="2"/>
        <s:v/>
      </s:c>
      <s:c r="J1007" s="78"/>
      <s:c r="K1007" s="81"/>
      <s:c r="L1007" s="78"/>
      <s:c r="M1007" s="78"/>
      <s:c r="N1007" s="78"/>
      <s:c r="O1007" s="83"/>
      <s:c r="P1007" s="84"/>
      <s:c r="Q1007" s="84"/>
      <s:c r="R1007" s="77" t="str">
        <s:f t="shared" si="3"/>
        <s:v/>
      </s:c>
      <s:c r="S1007" s="85" t="str">
        <s:f t="shared" si="4"/>
        <s:v/>
      </s:c>
      <s:c r="T1007" s="85" t="str">
        <s:f t="shared" si="5"/>
        <s:v/>
      </s:c>
      <s:c r="U1007" s="85" t="str">
        <s:f>IF(OR(B1007="",G1007=""),"",ROUND(MAX(0,MIN(100,(G1007-IF(J1007="",'04_Настройки'!$B$14,J1007))/(100-IF(J1007="",'04_Настройки'!$B$14,J1007))*100)),1))</s:f>
        <s:v/>
      </s:c>
      <s:c r="V1007" s="85" t="str">
        <s:f t="shared" si="6"/>
        <s:v/>
      </s:c>
      <s:c r="W1007" s="88" t="str">
        <s:f t="shared" si="7"/>
        <s:v/>
      </s:c>
      <s:c r="X1007" s="85" t="str">
        <s:f>IF(B1007="","",IF(W1007&lt;'04_Настройки'!$B$26,"",ROUND((IF(ISBLANK(T1007),0,T1007*'04_Настройки'!$B$16)+IF(ISBLANK(U1007),0,U1007*'04_Настройки'!$B$17)+IF(ISBLANK(V1007),0,V1007*'04_Настройки'!$B$18)+IF(ISBLANK(M1007),0,M1007/5*100*'04_Настройки'!$B$19)+IF(ISBLANK(N1007),0,N1007/5*100*'04_Настройки'!$B$20))/(IF(ISBLANK(T1007),0,'04_Настройки'!$B$16)+IF(ISBLANK(U1007),0,'04_Настройки'!$B$17)+IF(ISBLANK(V1007),0,'04_Настройки'!$B$18)+IF(ISBLANK(M1007),0,'04_Настройки'!$B$19)+IF(ISBLANK(N1007),0,'04_Настройки'!$B$20)),1)))</s:f>
        <s:v/>
      </s:c>
      <s:c r="Y1007" s="77" t="str">
        <s:f>IF(B1007="","",IF(ISBLANK(X1007),"Недостаточно данных",IF(X1007&gt;='04_Настройки'!$B$24,"Высокий",IF(X1007&gt;='04_Настройки'!$B$25,"Средний","Низкий"))))</s:f>
        <s:v/>
      </s:c>
      <s:c r="Z1007" s="80">
        <s:f t="shared" si="8"/>
        <s:v>997</s:v>
      </s:c>
      <s:c r="AA1007" s="93" t="str">
        <s:f>IF(B1007="","",IF(S1007&gt;1,"Проверить и объединить дубли",IF(W1007&lt;'04_Настройки'!$B$26,"Дополнить исходные данные",IF(AND(M1007&lt;&gt;"",M1007&lt;=2),"Проверить соответствие запросу и бизнесу",IF(AND(G1007&lt;&gt;"",G1007&lt;=IF(J1007="",'04_Настройки'!$B$14,J1007)),"Удерживать позицию и обновлять контент",IF(Y1007="Высокий",IF(O1007="","Создать или назначить посадочную страницу","Оптимизировать страницу и усилить содержание"),IF(Y1007="Средний","Включить в контент-план","Наблюдать или отложить")))))))</s:f>
        <s:v/>
      </s:c>
    </s:row>
    <s:row r="1008" ht="22.5" customHeight="1">
      <s:c r="A1008" s="70" t="str">
        <s:f t="shared" si="1"/>
        <s:v/>
      </s:c>
      <s:c r="B1008" s="71"/>
      <s:c r="C1008" s="71"/>
      <s:c r="D1008" s="71"/>
      <s:c r="E1008" s="95"/>
      <s:c r="F1008" s="77" t="str">
        <s:f>IF(ISBLANK(E1008),"",IF(E1008&gt;='04_Настройки'!$B$11,"ВЧ",IF(E1008&gt;='04_Настройки'!$B$12,"СЧ","НЧ")))</s:f>
      </s:c>
      <s:c r="G1008" s="78"/>
      <s:c r="H1008" s="78"/>
      <s:c r="I1008" s="80" t="str">
        <s:f t="shared" si="2"/>
        <s:v/>
      </s:c>
      <s:c r="J1008" s="78"/>
      <s:c r="K1008" s="81"/>
      <s:c r="L1008" s="78"/>
      <s:c r="M1008" s="78"/>
      <s:c r="N1008" s="78"/>
      <s:c r="O1008" s="83"/>
      <s:c r="P1008" s="84"/>
      <s:c r="Q1008" s="84"/>
      <s:c r="R1008" s="77" t="str">
        <s:f t="shared" si="3"/>
        <s:v/>
      </s:c>
      <s:c r="S1008" s="85" t="str">
        <s:f t="shared" si="4"/>
        <s:v/>
      </s:c>
      <s:c r="T1008" s="85" t="str">
        <s:f t="shared" si="5"/>
        <s:v/>
      </s:c>
      <s:c r="U1008" s="85" t="str">
        <s:f>IF(OR(B1008="",G1008=""),"",ROUND(MAX(0,MIN(100,(G1008-IF(J1008="",'04_Настройки'!$B$14,J1008))/(100-IF(J1008="",'04_Настройки'!$B$14,J1008))*100)),1))</s:f>
        <s:v/>
      </s:c>
      <s:c r="V1008" s="85" t="str">
        <s:f t="shared" si="6"/>
        <s:v/>
      </s:c>
      <s:c r="W1008" s="88" t="str">
        <s:f t="shared" si="7"/>
        <s:v/>
      </s:c>
      <s:c r="X1008" s="85" t="str">
        <s:f>IF(B1008="","",IF(W1008&lt;'04_Настройки'!$B$26,"",ROUND((IF(ISBLANK(T1008),0,T1008*'04_Настройки'!$B$16)+IF(ISBLANK(U1008),0,U1008*'04_Настройки'!$B$17)+IF(ISBLANK(V1008),0,V1008*'04_Настройки'!$B$18)+IF(ISBLANK(M1008),0,M1008/5*100*'04_Настройки'!$B$19)+IF(ISBLANK(N1008),0,N1008/5*100*'04_Настройки'!$B$20))/(IF(ISBLANK(T1008),0,'04_Настройки'!$B$16)+IF(ISBLANK(U1008),0,'04_Настройки'!$B$17)+IF(ISBLANK(V1008),0,'04_Настройки'!$B$18)+IF(ISBLANK(M1008),0,'04_Настройки'!$B$19)+IF(ISBLANK(N1008),0,'04_Настройки'!$B$20)),1)))</s:f>
        <s:v/>
      </s:c>
      <s:c r="Y1008" s="77" t="str">
        <s:f>IF(B1008="","",IF(ISBLANK(X1008),"Недостаточно данных",IF(X1008&gt;='04_Настройки'!$B$24,"Высокий",IF(X1008&gt;='04_Настройки'!$B$25,"Средний","Низкий"))))</s:f>
        <s:v/>
      </s:c>
      <s:c r="Z1008" s="80">
        <s:f t="shared" si="8"/>
        <s:v>998</s:v>
      </s:c>
      <s:c r="AA1008" s="93" t="str">
        <s:f>IF(B1008="","",IF(S1008&gt;1,"Проверить и объединить дубли",IF(W1008&lt;'04_Настройки'!$B$26,"Дополнить исходные данные",IF(AND(M1008&lt;&gt;"",M1008&lt;=2),"Проверить соответствие запросу и бизнесу",IF(AND(G1008&lt;&gt;"",G1008&lt;=IF(J1008="",'04_Настройки'!$B$14,J1008)),"Удерживать позицию и обновлять контент",IF(Y1008="Высокий",IF(O1008="","Создать или назначить посадочную страницу","Оптимизировать страницу и усилить содержание"),IF(Y1008="Средний","Включить в контент-план","Наблюдать или отложить")))))))</s:f>
        <s:v/>
      </s:c>
    </s:row>
    <s:row r="1009" ht="22.5" customHeight="1">
      <s:c r="A1009" s="70" t="str">
        <s:f t="shared" si="1"/>
        <s:v/>
      </s:c>
      <s:c r="B1009" s="71"/>
      <s:c r="C1009" s="71"/>
      <s:c r="D1009" s="71"/>
      <s:c r="E1009" s="95"/>
      <s:c r="F1009" s="77" t="str">
        <s:f>IF(ISBLANK(E1009),"",IF(E1009&gt;='04_Настройки'!$B$11,"ВЧ",IF(E1009&gt;='04_Настройки'!$B$12,"СЧ","НЧ")))</s:f>
      </s:c>
      <s:c r="G1009" s="78"/>
      <s:c r="H1009" s="78"/>
      <s:c r="I1009" s="80" t="str">
        <s:f t="shared" si="2"/>
        <s:v/>
      </s:c>
      <s:c r="J1009" s="78"/>
      <s:c r="K1009" s="81"/>
      <s:c r="L1009" s="78"/>
      <s:c r="M1009" s="78"/>
      <s:c r="N1009" s="78"/>
      <s:c r="O1009" s="83"/>
      <s:c r="P1009" s="84"/>
      <s:c r="Q1009" s="84"/>
      <s:c r="R1009" s="77" t="str">
        <s:f t="shared" si="3"/>
        <s:v/>
      </s:c>
      <s:c r="S1009" s="85" t="str">
        <s:f t="shared" si="4"/>
        <s:v/>
      </s:c>
      <s:c r="T1009" s="85" t="str">
        <s:f t="shared" si="5"/>
        <s:v/>
      </s:c>
      <s:c r="U1009" s="85" t="str">
        <s:f>IF(OR(B1009="",G1009=""),"",ROUND(MAX(0,MIN(100,(G1009-IF(J1009="",'04_Настройки'!$B$14,J1009))/(100-IF(J1009="",'04_Настройки'!$B$14,J1009))*100)),1))</s:f>
        <s:v/>
      </s:c>
      <s:c r="V1009" s="85" t="str">
        <s:f t="shared" si="6"/>
        <s:v/>
      </s:c>
      <s:c r="W1009" s="88" t="str">
        <s:f t="shared" si="7"/>
        <s:v/>
      </s:c>
      <s:c r="X1009" s="85" t="str">
        <s:f>IF(B1009="","",IF(W1009&lt;'04_Настройки'!$B$26,"",ROUND((IF(ISBLANK(T1009),0,T1009*'04_Настройки'!$B$16)+IF(ISBLANK(U1009),0,U1009*'04_Настройки'!$B$17)+IF(ISBLANK(V1009),0,V1009*'04_Настройки'!$B$18)+IF(ISBLANK(M1009),0,M1009/5*100*'04_Настройки'!$B$19)+IF(ISBLANK(N1009),0,N1009/5*100*'04_Настройки'!$B$20))/(IF(ISBLANK(T1009),0,'04_Настройки'!$B$16)+IF(ISBLANK(U1009),0,'04_Настройки'!$B$17)+IF(ISBLANK(V1009),0,'04_Настройки'!$B$18)+IF(ISBLANK(M1009),0,'04_Настройки'!$B$19)+IF(ISBLANK(N1009),0,'04_Настройки'!$B$20)),1)))</s:f>
        <s:v/>
      </s:c>
      <s:c r="Y1009" s="77" t="str">
        <s:f>IF(B1009="","",IF(ISBLANK(X1009),"Недостаточно данных",IF(X1009&gt;='04_Настройки'!$B$24,"Высокий",IF(X1009&gt;='04_Настройки'!$B$25,"Средний","Низкий"))))</s:f>
        <s:v/>
      </s:c>
      <s:c r="Z1009" s="80">
        <s:f t="shared" si="8"/>
        <s:v>999</s:v>
      </s:c>
      <s:c r="AA1009" s="93" t="str">
        <s:f>IF(B1009="","",IF(S1009&gt;1,"Проверить и объединить дубли",IF(W1009&lt;'04_Настройки'!$B$26,"Дополнить исходные данные",IF(AND(M1009&lt;&gt;"",M1009&lt;=2),"Проверить соответствие запросу и бизнесу",IF(AND(G1009&lt;&gt;"",G1009&lt;=IF(J1009="",'04_Настройки'!$B$14,J1009)),"Удерживать позицию и обновлять контент",IF(Y1009="Высокий",IF(O1009="","Создать или назначить посадочную страницу","Оптимизировать страницу и усилить содержание"),IF(Y1009="Средний","Включить в контент-план","Наблюдать или отложить")))))))</s:f>
        <s:v/>
      </s:c>
    </s:row>
    <s:row r="1010" ht="22.5" customHeight="1">
      <s:c r="A1010" s="70" t="str">
        <s:f t="shared" si="1"/>
        <s:v/>
      </s:c>
      <s:c r="B1010" s="71"/>
      <s:c r="C1010" s="71"/>
      <s:c r="D1010" s="71"/>
      <s:c r="E1010" s="95"/>
      <s:c r="F1010" s="77" t="str">
        <s:f>IF(ISBLANK(E1010),"",IF(E1010&gt;='04_Настройки'!$B$11,"ВЧ",IF(E1010&gt;='04_Настройки'!$B$12,"СЧ","НЧ")))</s:f>
      </s:c>
      <s:c r="G1010" s="78"/>
      <s:c r="H1010" s="78"/>
      <s:c r="I1010" s="80" t="str">
        <s:f t="shared" si="2"/>
        <s:v/>
      </s:c>
      <s:c r="J1010" s="78"/>
      <s:c r="K1010" s="81"/>
      <s:c r="L1010" s="78"/>
      <s:c r="M1010" s="78"/>
      <s:c r="N1010" s="78"/>
      <s:c r="O1010" s="83"/>
      <s:c r="P1010" s="84"/>
      <s:c r="Q1010" s="84"/>
      <s:c r="R1010" s="77" t="str">
        <s:f t="shared" si="3"/>
        <s:v/>
      </s:c>
      <s:c r="S1010" s="85" t="str">
        <s:f t="shared" si="4"/>
        <s:v/>
      </s:c>
      <s:c r="T1010" s="85" t="str">
        <s:f t="shared" si="5"/>
        <s:v/>
      </s:c>
      <s:c r="U1010" s="85" t="str">
        <s:f>IF(OR(B1010="",G1010=""),"",ROUND(MAX(0,MIN(100,(G1010-IF(J1010="",'04_Настройки'!$B$14,J1010))/(100-IF(J1010="",'04_Настройки'!$B$14,J1010))*100)),1))</s:f>
        <s:v/>
      </s:c>
      <s:c r="V1010" s="85" t="str">
        <s:f t="shared" si="6"/>
        <s:v/>
      </s:c>
      <s:c r="W1010" s="88" t="str">
        <s:f t="shared" si="7"/>
        <s:v/>
      </s:c>
      <s:c r="X1010" s="85" t="str">
        <s:f>IF(B1010="","",IF(W1010&lt;'04_Настройки'!$B$26,"",ROUND((IF(ISBLANK(T1010),0,T1010*'04_Настройки'!$B$16)+IF(ISBLANK(U1010),0,U1010*'04_Настройки'!$B$17)+IF(ISBLANK(V1010),0,V1010*'04_Настройки'!$B$18)+IF(ISBLANK(M1010),0,M1010/5*100*'04_Настройки'!$B$19)+IF(ISBLANK(N1010),0,N1010/5*100*'04_Настройки'!$B$20))/(IF(ISBLANK(T1010),0,'04_Настройки'!$B$16)+IF(ISBLANK(U1010),0,'04_Настройки'!$B$17)+IF(ISBLANK(V1010),0,'04_Настройки'!$B$18)+IF(ISBLANK(M1010),0,'04_Настройки'!$B$19)+IF(ISBLANK(N1010),0,'04_Настройки'!$B$20)),1)))</s:f>
        <s:v/>
      </s:c>
      <s:c r="Y1010" s="77" t="str">
        <s:f>IF(B1010="","",IF(ISBLANK(X1010),"Недостаточно данных",IF(X1010&gt;='04_Настройки'!$B$24,"Высокий",IF(X1010&gt;='04_Настройки'!$B$25,"Средний","Низкий"))))</s:f>
        <s:v/>
      </s:c>
      <s:c r="Z1010" s="80">
        <s:f t="shared" si="8"/>
        <s:v>1000</s:v>
      </s:c>
      <s:c r="AA1010" s="93" t="str">
        <s:f>IF(B1010="","",IF(S1010&gt;1,"Проверить и объединить дубли",IF(W1010&lt;'04_Настройки'!$B$26,"Дополнить исходные данные",IF(AND(M1010&lt;&gt;"",M1010&lt;=2),"Проверить соответствие запросу и бизнесу",IF(AND(G1010&lt;&gt;"",G1010&lt;=IF(J1010="",'04_Настройки'!$B$14,J1010)),"Удерживать позицию и обновлять контент",IF(Y1010="Высокий",IF(O1010="","Создать или назначить посадочную страницу","Оптимизировать страницу и усилить содержание"),IF(Y1010="Средний","Включить в контент-план","Наблюдать или отложить")))))))</s:f>
        <s:v/>
      </s:c>
    </s:row>
    <s:row r="1011" ht="22.5" customHeight="1">
      <s:c r="A1011" s="70" t="str">
        <s:f t="shared" si="1"/>
        <s:v/>
      </s:c>
      <s:c r="B1011" s="71"/>
      <s:c r="C1011" s="71"/>
      <s:c r="D1011" s="71"/>
      <s:c r="E1011" s="95"/>
      <s:c r="F1011" s="77" t="str">
        <s:f>IF(ISBLANK(E1011),"",IF(E1011&gt;='04_Настройки'!$B$11,"ВЧ",IF(E1011&gt;='04_Настройки'!$B$12,"СЧ","НЧ")))</s:f>
      </s:c>
      <s:c r="G1011" s="78"/>
      <s:c r="H1011" s="78"/>
      <s:c r="I1011" s="80" t="str">
        <s:f t="shared" si="2"/>
        <s:v/>
      </s:c>
      <s:c r="J1011" s="78"/>
      <s:c r="K1011" s="81"/>
      <s:c r="L1011" s="78"/>
      <s:c r="M1011" s="78"/>
      <s:c r="N1011" s="78"/>
      <s:c r="O1011" s="83"/>
      <s:c r="P1011" s="84"/>
      <s:c r="Q1011" s="84"/>
      <s:c r="R1011" s="77" t="str">
        <s:f t="shared" si="3"/>
        <s:v/>
      </s:c>
      <s:c r="S1011" s="85" t="str">
        <s:f t="shared" si="4"/>
        <s:v/>
      </s:c>
      <s:c r="T1011" s="85" t="str">
        <s:f t="shared" si="5"/>
        <s:v/>
      </s:c>
      <s:c r="U1011" s="85" t="str">
        <s:f>IF(OR(B1011="",G1011=""),"",ROUND(MAX(0,MIN(100,(G1011-IF(J1011="",'04_Настройки'!$B$14,J1011))/(100-IF(J1011="",'04_Настройки'!$B$14,J1011))*100)),1))</s:f>
        <s:v/>
      </s:c>
      <s:c r="V1011" s="85" t="str">
        <s:f t="shared" si="6"/>
        <s:v/>
      </s:c>
      <s:c r="W1011" s="88" t="str">
        <s:f t="shared" si="7"/>
        <s:v/>
      </s:c>
      <s:c r="X1011" s="85" t="str">
        <s:f>IF(B1011="","",IF(W1011&lt;'04_Настройки'!$B$26,"",ROUND((IF(ISBLANK(T1011),0,T1011*'04_Настройки'!$B$16)+IF(ISBLANK(U1011),0,U1011*'04_Настройки'!$B$17)+IF(ISBLANK(V1011),0,V1011*'04_Настройки'!$B$18)+IF(ISBLANK(M1011),0,M1011/5*100*'04_Настройки'!$B$19)+IF(ISBLANK(N1011),0,N1011/5*100*'04_Настройки'!$B$20))/(IF(ISBLANK(T1011),0,'04_Настройки'!$B$16)+IF(ISBLANK(U1011),0,'04_Настройки'!$B$17)+IF(ISBLANK(V1011),0,'04_Настройки'!$B$18)+IF(ISBLANK(M1011),0,'04_Настройки'!$B$19)+IF(ISBLANK(N1011),0,'04_Настройки'!$B$20)),1)))</s:f>
        <s:v/>
      </s:c>
      <s:c r="Y1011" s="77" t="str">
        <s:f>IF(B1011="","",IF(ISBLANK(X1011),"Недостаточно данных",IF(X1011&gt;='04_Настройки'!$B$24,"Высокий",IF(X1011&gt;='04_Настройки'!$B$25,"Средний","Низкий"))))</s:f>
        <s:v/>
      </s:c>
      <s:c r="Z1011" s="80">
        <s:f t="shared" si="8"/>
        <s:v>1001</s:v>
      </s:c>
      <s:c r="AA1011" s="93" t="str">
        <s:f>IF(B1011="","",IF(S1011&gt;1,"Проверить и объединить дубли",IF(W1011&lt;'04_Настройки'!$B$26,"Дополнить исходные данные",IF(AND(M1011&lt;&gt;"",M1011&lt;=2),"Проверить соответствие запросу и бизнесу",IF(AND(G1011&lt;&gt;"",G1011&lt;=IF(J1011="",'04_Настройки'!$B$14,J1011)),"Удерживать позицию и обновлять контент",IF(Y1011="Высокий",IF(O1011="","Создать или назначить посадочную страницу","Оптимизировать страницу и усилить содержание"),IF(Y1011="Средний","Включить в контент-план","Наблюдать или отложить")))))))</s:f>
        <s:v/>
      </s:c>
    </s:row>
    <s:row r="1012" ht="22.5" customHeight="1">
      <s:c r="A1012" s="70" t="str">
        <s:f t="shared" si="1"/>
        <s:v/>
      </s:c>
      <s:c r="B1012" s="71"/>
      <s:c r="C1012" s="71"/>
      <s:c r="D1012" s="71"/>
      <s:c r="E1012" s="95"/>
      <s:c r="F1012" s="77" t="str">
        <s:f>IF(ISBLANK(E1012),"",IF(E1012&gt;='04_Настройки'!$B$11,"ВЧ",IF(E1012&gt;='04_Настройки'!$B$12,"СЧ","НЧ")))</s:f>
      </s:c>
      <s:c r="G1012" s="78"/>
      <s:c r="H1012" s="78"/>
      <s:c r="I1012" s="80" t="str">
        <s:f t="shared" si="2"/>
        <s:v/>
      </s:c>
      <s:c r="J1012" s="78"/>
      <s:c r="K1012" s="81"/>
      <s:c r="L1012" s="78"/>
      <s:c r="M1012" s="78"/>
      <s:c r="N1012" s="78"/>
      <s:c r="O1012" s="83"/>
      <s:c r="P1012" s="84"/>
      <s:c r="Q1012" s="84"/>
      <s:c r="R1012" s="77" t="str">
        <s:f t="shared" si="3"/>
        <s:v/>
      </s:c>
      <s:c r="S1012" s="85" t="str">
        <s:f t="shared" si="4"/>
        <s:v/>
      </s:c>
      <s:c r="T1012" s="85" t="str">
        <s:f t="shared" si="5"/>
        <s:v/>
      </s:c>
      <s:c r="U1012" s="85" t="str">
        <s:f>IF(OR(B1012="",G1012=""),"",ROUND(MAX(0,MIN(100,(G1012-IF(J1012="",'04_Настройки'!$B$14,J1012))/(100-IF(J1012="",'04_Настройки'!$B$14,J1012))*100)),1))</s:f>
        <s:v/>
      </s:c>
      <s:c r="V1012" s="85" t="str">
        <s:f t="shared" si="6"/>
        <s:v/>
      </s:c>
      <s:c r="W1012" s="88" t="str">
        <s:f t="shared" si="7"/>
        <s:v/>
      </s:c>
      <s:c r="X1012" s="85" t="str">
        <s:f>IF(B1012="","",IF(W1012&lt;'04_Настройки'!$B$26,"",ROUND((IF(ISBLANK(T1012),0,T1012*'04_Настройки'!$B$16)+IF(ISBLANK(U1012),0,U1012*'04_Настройки'!$B$17)+IF(ISBLANK(V1012),0,V1012*'04_Настройки'!$B$18)+IF(ISBLANK(M1012),0,M1012/5*100*'04_Настройки'!$B$19)+IF(ISBLANK(N1012),0,N1012/5*100*'04_Настройки'!$B$20))/(IF(ISBLANK(T1012),0,'04_Настройки'!$B$16)+IF(ISBLANK(U1012),0,'04_Настройки'!$B$17)+IF(ISBLANK(V1012),0,'04_Настройки'!$B$18)+IF(ISBLANK(M1012),0,'04_Настройки'!$B$19)+IF(ISBLANK(N1012),0,'04_Настройки'!$B$20)),1)))</s:f>
        <s:v/>
      </s:c>
      <s:c r="Y1012" s="77" t="str">
        <s:f>IF(B1012="","",IF(ISBLANK(X1012),"Недостаточно данных",IF(X1012&gt;='04_Настройки'!$B$24,"Высокий",IF(X1012&gt;='04_Настройки'!$B$25,"Средний","Низкий"))))</s:f>
        <s:v/>
      </s:c>
      <s:c r="Z1012" s="80">
        <s:f t="shared" si="8"/>
        <s:v>1002</s:v>
      </s:c>
      <s:c r="AA1012" s="93" t="str">
        <s:f>IF(B1012="","",IF(S1012&gt;1,"Проверить и объединить дубли",IF(W1012&lt;'04_Настройки'!$B$26,"Дополнить исходные данные",IF(AND(M1012&lt;&gt;"",M1012&lt;=2),"Проверить соответствие запросу и бизнесу",IF(AND(G1012&lt;&gt;"",G1012&lt;=IF(J1012="",'04_Настройки'!$B$14,J1012)),"Удерживать позицию и обновлять контент",IF(Y1012="Высокий",IF(O1012="","Создать или назначить посадочную страницу","Оптимизировать страницу и усилить содержание"),IF(Y1012="Средний","Включить в контент-план","Наблюдать или отложить")))))))</s:f>
        <s:v/>
      </s:c>
    </s:row>
    <s:row r="1013" ht="22.5" customHeight="1">
      <s:c r="A1013" s="70" t="str">
        <s:f t="shared" si="1"/>
        <s:v/>
      </s:c>
      <s:c r="B1013" s="71"/>
      <s:c r="C1013" s="71"/>
      <s:c r="D1013" s="71"/>
      <s:c r="E1013" s="95"/>
      <s:c r="F1013" s="77" t="str">
        <s:f>IF(ISBLANK(E1013),"",IF(E1013&gt;='04_Настройки'!$B$11,"ВЧ",IF(E1013&gt;='04_Настройки'!$B$12,"СЧ","НЧ")))</s:f>
      </s:c>
      <s:c r="G1013" s="78"/>
      <s:c r="H1013" s="78"/>
      <s:c r="I1013" s="80" t="str">
        <s:f t="shared" si="2"/>
        <s:v/>
      </s:c>
      <s:c r="J1013" s="78"/>
      <s:c r="K1013" s="81"/>
      <s:c r="L1013" s="78"/>
      <s:c r="M1013" s="78"/>
      <s:c r="N1013" s="78"/>
      <s:c r="O1013" s="83"/>
      <s:c r="P1013" s="84"/>
      <s:c r="Q1013" s="84"/>
      <s:c r="R1013" s="77" t="str">
        <s:f t="shared" si="3"/>
        <s:v/>
      </s:c>
      <s:c r="S1013" s="85" t="str">
        <s:f t="shared" si="4"/>
        <s:v/>
      </s:c>
      <s:c r="T1013" s="85" t="str">
        <s:f t="shared" si="5"/>
        <s:v/>
      </s:c>
      <s:c r="U1013" s="85" t="str">
        <s:f>IF(OR(B1013="",G1013=""),"",ROUND(MAX(0,MIN(100,(G1013-IF(J1013="",'04_Настройки'!$B$14,J1013))/(100-IF(J1013="",'04_Настройки'!$B$14,J1013))*100)),1))</s:f>
        <s:v/>
      </s:c>
      <s:c r="V1013" s="85" t="str">
        <s:f t="shared" si="6"/>
        <s:v/>
      </s:c>
      <s:c r="W1013" s="88" t="str">
        <s:f t="shared" si="7"/>
        <s:v/>
      </s:c>
      <s:c r="X1013" s="85" t="str">
        <s:f>IF(B1013="","",IF(W1013&lt;'04_Настройки'!$B$26,"",ROUND((IF(ISBLANK(T1013),0,T1013*'04_Настройки'!$B$16)+IF(ISBLANK(U1013),0,U1013*'04_Настройки'!$B$17)+IF(ISBLANK(V1013),0,V1013*'04_Настройки'!$B$18)+IF(ISBLANK(M1013),0,M1013/5*100*'04_Настройки'!$B$19)+IF(ISBLANK(N1013),0,N1013/5*100*'04_Настройки'!$B$20))/(IF(ISBLANK(T1013),0,'04_Настройки'!$B$16)+IF(ISBLANK(U1013),0,'04_Настройки'!$B$17)+IF(ISBLANK(V1013),0,'04_Настройки'!$B$18)+IF(ISBLANK(M1013),0,'04_Настройки'!$B$19)+IF(ISBLANK(N1013),0,'04_Настройки'!$B$20)),1)))</s:f>
        <s:v/>
      </s:c>
      <s:c r="Y1013" s="77" t="str">
        <s:f>IF(B1013="","",IF(ISBLANK(X1013),"Недостаточно данных",IF(X1013&gt;='04_Настройки'!$B$24,"Высокий",IF(X1013&gt;='04_Настройки'!$B$25,"Средний","Низкий"))))</s:f>
        <s:v/>
      </s:c>
      <s:c r="Z1013" s="80">
        <s:f t="shared" si="8"/>
        <s:v>1003</s:v>
      </s:c>
      <s:c r="AA1013" s="93" t="str">
        <s:f>IF(B1013="","",IF(S1013&gt;1,"Проверить и объединить дубли",IF(W1013&lt;'04_Настройки'!$B$26,"Дополнить исходные данные",IF(AND(M1013&lt;&gt;"",M1013&lt;=2),"Проверить соответствие запросу и бизнесу",IF(AND(G1013&lt;&gt;"",G1013&lt;=IF(J1013="",'04_Настройки'!$B$14,J1013)),"Удерживать позицию и обновлять контент",IF(Y1013="Высокий",IF(O1013="","Создать или назначить посадочную страницу","Оптимизировать страницу и усилить содержание"),IF(Y1013="Средний","Включить в контент-план","Наблюдать или отложить")))))))</s:f>
        <s:v/>
      </s:c>
    </s:row>
    <s:row r="1014" ht="22.5" customHeight="1">
      <s:c r="A1014" s="70" t="str">
        <s:f t="shared" si="1"/>
        <s:v/>
      </s:c>
      <s:c r="B1014" s="71"/>
      <s:c r="C1014" s="71"/>
      <s:c r="D1014" s="71"/>
      <s:c r="E1014" s="95"/>
      <s:c r="F1014" s="77" t="str">
        <s:f>IF(ISBLANK(E1014),"",IF(E1014&gt;='04_Настройки'!$B$11,"ВЧ",IF(E1014&gt;='04_Настройки'!$B$12,"СЧ","НЧ")))</s:f>
      </s:c>
      <s:c r="G1014" s="78"/>
      <s:c r="H1014" s="78"/>
      <s:c r="I1014" s="80" t="str">
        <s:f t="shared" si="2"/>
        <s:v/>
      </s:c>
      <s:c r="J1014" s="78"/>
      <s:c r="K1014" s="81"/>
      <s:c r="L1014" s="78"/>
      <s:c r="M1014" s="78"/>
      <s:c r="N1014" s="78"/>
      <s:c r="O1014" s="83"/>
      <s:c r="P1014" s="84"/>
      <s:c r="Q1014" s="84"/>
      <s:c r="R1014" s="77" t="str">
        <s:f t="shared" si="3"/>
        <s:v/>
      </s:c>
      <s:c r="S1014" s="85" t="str">
        <s:f t="shared" si="4"/>
        <s:v/>
      </s:c>
      <s:c r="T1014" s="85" t="str">
        <s:f t="shared" si="5"/>
        <s:v/>
      </s:c>
      <s:c r="U1014" s="85" t="str">
        <s:f>IF(OR(B1014="",G1014=""),"",ROUND(MAX(0,MIN(100,(G1014-IF(J1014="",'04_Настройки'!$B$14,J1014))/(100-IF(J1014="",'04_Настройки'!$B$14,J1014))*100)),1))</s:f>
        <s:v/>
      </s:c>
      <s:c r="V1014" s="85" t="str">
        <s:f t="shared" si="6"/>
        <s:v/>
      </s:c>
      <s:c r="W1014" s="88" t="str">
        <s:f t="shared" si="7"/>
        <s:v/>
      </s:c>
      <s:c r="X1014" s="85" t="str">
        <s:f>IF(B1014="","",IF(W1014&lt;'04_Настройки'!$B$26,"",ROUND((IF(ISBLANK(T1014),0,T1014*'04_Настройки'!$B$16)+IF(ISBLANK(U1014),0,U1014*'04_Настройки'!$B$17)+IF(ISBLANK(V1014),0,V1014*'04_Настройки'!$B$18)+IF(ISBLANK(M1014),0,M1014/5*100*'04_Настройки'!$B$19)+IF(ISBLANK(N1014),0,N1014/5*100*'04_Настройки'!$B$20))/(IF(ISBLANK(T1014),0,'04_Настройки'!$B$16)+IF(ISBLANK(U1014),0,'04_Настройки'!$B$17)+IF(ISBLANK(V1014),0,'04_Настройки'!$B$18)+IF(ISBLANK(M1014),0,'04_Настройки'!$B$19)+IF(ISBLANK(N1014),0,'04_Настройки'!$B$20)),1)))</s:f>
        <s:v/>
      </s:c>
      <s:c r="Y1014" s="77" t="str">
        <s:f>IF(B1014="","",IF(ISBLANK(X1014),"Недостаточно данных",IF(X1014&gt;='04_Настройки'!$B$24,"Высокий",IF(X1014&gt;='04_Настройки'!$B$25,"Средний","Низкий"))))</s:f>
        <s:v/>
      </s:c>
      <s:c r="Z1014" s="80">
        <s:f t="shared" si="8"/>
        <s:v>1004</s:v>
      </s:c>
      <s:c r="AA1014" s="93" t="str">
        <s:f>IF(B1014="","",IF(S1014&gt;1,"Проверить и объединить дубли",IF(W1014&lt;'04_Настройки'!$B$26,"Дополнить исходные данные",IF(AND(M1014&lt;&gt;"",M1014&lt;=2),"Проверить соответствие запросу и бизнесу",IF(AND(G1014&lt;&gt;"",G1014&lt;=IF(J1014="",'04_Настройки'!$B$14,J1014)),"Удерживать позицию и обновлять контент",IF(Y1014="Высокий",IF(O1014="","Создать или назначить посадочную страницу","Оптимизировать страницу и усилить содержание"),IF(Y1014="Средний","Включить в контент-план","Наблюдать или отложить")))))))</s:f>
        <s:v/>
      </s:c>
    </s:row>
    <s:row r="1015" ht="22.5" customHeight="1">
      <s:c r="A1015" s="70" t="str">
        <s:f t="shared" si="1"/>
        <s:v/>
      </s:c>
      <s:c r="B1015" s="71"/>
      <s:c r="C1015" s="71"/>
      <s:c r="D1015" s="71"/>
      <s:c r="E1015" s="95"/>
      <s:c r="F1015" s="77" t="str">
        <s:f>IF(ISBLANK(E1015),"",IF(E1015&gt;='04_Настройки'!$B$11,"ВЧ",IF(E1015&gt;='04_Настройки'!$B$12,"СЧ","НЧ")))</s:f>
      </s:c>
      <s:c r="G1015" s="78"/>
      <s:c r="H1015" s="78"/>
      <s:c r="I1015" s="80" t="str">
        <s:f t="shared" si="2"/>
        <s:v/>
      </s:c>
      <s:c r="J1015" s="78"/>
      <s:c r="K1015" s="81"/>
      <s:c r="L1015" s="78"/>
      <s:c r="M1015" s="78"/>
      <s:c r="N1015" s="78"/>
      <s:c r="O1015" s="83"/>
      <s:c r="P1015" s="84"/>
      <s:c r="Q1015" s="84"/>
      <s:c r="R1015" s="77" t="str">
        <s:f t="shared" si="3"/>
        <s:v/>
      </s:c>
      <s:c r="S1015" s="85" t="str">
        <s:f t="shared" si="4"/>
        <s:v/>
      </s:c>
      <s:c r="T1015" s="85" t="str">
        <s:f t="shared" si="5"/>
        <s:v/>
      </s:c>
      <s:c r="U1015" s="85" t="str">
        <s:f>IF(OR(B1015="",G1015=""),"",ROUND(MAX(0,MIN(100,(G1015-IF(J1015="",'04_Настройки'!$B$14,J1015))/(100-IF(J1015="",'04_Настройки'!$B$14,J1015))*100)),1))</s:f>
        <s:v/>
      </s:c>
      <s:c r="V1015" s="85" t="str">
        <s:f t="shared" si="6"/>
        <s:v/>
      </s:c>
      <s:c r="W1015" s="88" t="str">
        <s:f t="shared" si="7"/>
        <s:v/>
      </s:c>
      <s:c r="X1015" s="85" t="str">
        <s:f>IF(B1015="","",IF(W1015&lt;'04_Настройки'!$B$26,"",ROUND((IF(ISBLANK(T1015),0,T1015*'04_Настройки'!$B$16)+IF(ISBLANK(U1015),0,U1015*'04_Настройки'!$B$17)+IF(ISBLANK(V1015),0,V1015*'04_Настройки'!$B$18)+IF(ISBLANK(M1015),0,M1015/5*100*'04_Настройки'!$B$19)+IF(ISBLANK(N1015),0,N1015/5*100*'04_Настройки'!$B$20))/(IF(ISBLANK(T1015),0,'04_Настройки'!$B$16)+IF(ISBLANK(U1015),0,'04_Настройки'!$B$17)+IF(ISBLANK(V1015),0,'04_Настройки'!$B$18)+IF(ISBLANK(M1015),0,'04_Настройки'!$B$19)+IF(ISBLANK(N1015),0,'04_Настройки'!$B$20)),1)))</s:f>
        <s:v/>
      </s:c>
      <s:c r="Y1015" s="77" t="str">
        <s:f>IF(B1015="","",IF(ISBLANK(X1015),"Недостаточно данных",IF(X1015&gt;='04_Настройки'!$B$24,"Высокий",IF(X1015&gt;='04_Настройки'!$B$25,"Средний","Низкий"))))</s:f>
        <s:v/>
      </s:c>
      <s:c r="Z1015" s="80">
        <s:f t="shared" si="8"/>
        <s:v>1005</s:v>
      </s:c>
      <s:c r="AA1015" s="93" t="str">
        <s:f>IF(B1015="","",IF(S1015&gt;1,"Проверить и объединить дубли",IF(W1015&lt;'04_Настройки'!$B$26,"Дополнить исходные данные",IF(AND(M1015&lt;&gt;"",M1015&lt;=2),"Проверить соответствие запросу и бизнесу",IF(AND(G1015&lt;&gt;"",G1015&lt;=IF(J1015="",'04_Настройки'!$B$14,J1015)),"Удерживать позицию и обновлять контент",IF(Y1015="Высокий",IF(O1015="","Создать или назначить посадочную страницу","Оптимизировать страницу и усилить содержание"),IF(Y1015="Средний","Включить в контент-план","Наблюдать или отложить")))))))</s:f>
        <s:v/>
      </s:c>
    </s:row>
    <s:row r="1016" ht="22.5" customHeight="1">
      <s:c r="A1016" s="70" t="str">
        <s:f t="shared" si="1"/>
        <s:v/>
      </s:c>
      <s:c r="B1016" s="71"/>
      <s:c r="C1016" s="71"/>
      <s:c r="D1016" s="71"/>
      <s:c r="E1016" s="95"/>
      <s:c r="F1016" s="77" t="str">
        <s:f>IF(ISBLANK(E1016),"",IF(E1016&gt;='04_Настройки'!$B$11,"ВЧ",IF(E1016&gt;='04_Настройки'!$B$12,"СЧ","НЧ")))</s:f>
      </s:c>
      <s:c r="G1016" s="78"/>
      <s:c r="H1016" s="78"/>
      <s:c r="I1016" s="80" t="str">
        <s:f t="shared" si="2"/>
        <s:v/>
      </s:c>
      <s:c r="J1016" s="78"/>
      <s:c r="K1016" s="81"/>
      <s:c r="L1016" s="78"/>
      <s:c r="M1016" s="78"/>
      <s:c r="N1016" s="78"/>
      <s:c r="O1016" s="83"/>
      <s:c r="P1016" s="84"/>
      <s:c r="Q1016" s="84"/>
      <s:c r="R1016" s="77" t="str">
        <s:f t="shared" si="3"/>
        <s:v/>
      </s:c>
      <s:c r="S1016" s="85" t="str">
        <s:f t="shared" si="4"/>
        <s:v/>
      </s:c>
      <s:c r="T1016" s="85" t="str">
        <s:f t="shared" si="5"/>
        <s:v/>
      </s:c>
      <s:c r="U1016" s="85" t="str">
        <s:f>IF(OR(B1016="",G1016=""),"",ROUND(MAX(0,MIN(100,(G1016-IF(J1016="",'04_Настройки'!$B$14,J1016))/(100-IF(J1016="",'04_Настройки'!$B$14,J1016))*100)),1))</s:f>
        <s:v/>
      </s:c>
      <s:c r="V1016" s="85" t="str">
        <s:f t="shared" si="6"/>
        <s:v/>
      </s:c>
      <s:c r="W1016" s="88" t="str">
        <s:f t="shared" si="7"/>
        <s:v/>
      </s:c>
      <s:c r="X1016" s="85" t="str">
        <s:f>IF(B1016="","",IF(W1016&lt;'04_Настройки'!$B$26,"",ROUND((IF(ISBLANK(T1016),0,T1016*'04_Настройки'!$B$16)+IF(ISBLANK(U1016),0,U1016*'04_Настройки'!$B$17)+IF(ISBLANK(V1016),0,V1016*'04_Настройки'!$B$18)+IF(ISBLANK(M1016),0,M1016/5*100*'04_Настройки'!$B$19)+IF(ISBLANK(N1016),0,N1016/5*100*'04_Настройки'!$B$20))/(IF(ISBLANK(T1016),0,'04_Настройки'!$B$16)+IF(ISBLANK(U1016),0,'04_Настройки'!$B$17)+IF(ISBLANK(V1016),0,'04_Настройки'!$B$18)+IF(ISBLANK(M1016),0,'04_Настройки'!$B$19)+IF(ISBLANK(N1016),0,'04_Настройки'!$B$20)),1)))</s:f>
        <s:v/>
      </s:c>
      <s:c r="Y1016" s="77" t="str">
        <s:f>IF(B1016="","",IF(ISBLANK(X1016),"Недостаточно данных",IF(X1016&gt;='04_Настройки'!$B$24,"Высокий",IF(X1016&gt;='04_Настройки'!$B$25,"Средний","Низкий"))))</s:f>
        <s:v/>
      </s:c>
      <s:c r="Z1016" s="80">
        <s:f t="shared" si="8"/>
        <s:v>1006</s:v>
      </s:c>
      <s:c r="AA1016" s="93" t="str">
        <s:f>IF(B1016="","",IF(S1016&gt;1,"Проверить и объединить дубли",IF(W1016&lt;'04_Настройки'!$B$26,"Дополнить исходные данные",IF(AND(M1016&lt;&gt;"",M1016&lt;=2),"Проверить соответствие запросу и бизнесу",IF(AND(G1016&lt;&gt;"",G1016&lt;=IF(J1016="",'04_Настройки'!$B$14,J1016)),"Удерживать позицию и обновлять контент",IF(Y1016="Высокий",IF(O1016="","Создать или назначить посадочную страницу","Оптимизировать страницу и усилить содержание"),IF(Y1016="Средний","Включить в контент-план","Наблюдать или отложить")))))))</s:f>
        <s:v/>
      </s:c>
    </s:row>
    <s:row r="1017" ht="22.5" customHeight="1">
      <s:c r="A1017" s="70" t="str">
        <s:f t="shared" si="1"/>
        <s:v/>
      </s:c>
      <s:c r="B1017" s="71"/>
      <s:c r="C1017" s="71"/>
      <s:c r="D1017" s="71"/>
      <s:c r="E1017" s="95"/>
      <s:c r="F1017" s="77" t="str">
        <s:f>IF(ISBLANK(E1017),"",IF(E1017&gt;='04_Настройки'!$B$11,"ВЧ",IF(E1017&gt;='04_Настройки'!$B$12,"СЧ","НЧ")))</s:f>
      </s:c>
      <s:c r="G1017" s="78"/>
      <s:c r="H1017" s="78"/>
      <s:c r="I1017" s="80" t="str">
        <s:f t="shared" si="2"/>
        <s:v/>
      </s:c>
      <s:c r="J1017" s="78"/>
      <s:c r="K1017" s="81"/>
      <s:c r="L1017" s="78"/>
      <s:c r="M1017" s="78"/>
      <s:c r="N1017" s="78"/>
      <s:c r="O1017" s="83"/>
      <s:c r="P1017" s="84"/>
      <s:c r="Q1017" s="84"/>
      <s:c r="R1017" s="77" t="str">
        <s:f t="shared" si="3"/>
        <s:v/>
      </s:c>
      <s:c r="S1017" s="85" t="str">
        <s:f t="shared" si="4"/>
        <s:v/>
      </s:c>
      <s:c r="T1017" s="85" t="str">
        <s:f t="shared" si="5"/>
        <s:v/>
      </s:c>
      <s:c r="U1017" s="85" t="str">
        <s:f>IF(OR(B1017="",G1017=""),"",ROUND(MAX(0,MIN(100,(G1017-IF(J1017="",'04_Настройки'!$B$14,J1017))/(100-IF(J1017="",'04_Настройки'!$B$14,J1017))*100)),1))</s:f>
        <s:v/>
      </s:c>
      <s:c r="V1017" s="85" t="str">
        <s:f t="shared" si="6"/>
        <s:v/>
      </s:c>
      <s:c r="W1017" s="88" t="str">
        <s:f t="shared" si="7"/>
        <s:v/>
      </s:c>
      <s:c r="X1017" s="85" t="str">
        <s:f>IF(B1017="","",IF(W1017&lt;'04_Настройки'!$B$26,"",ROUND((IF(ISBLANK(T1017),0,T1017*'04_Настройки'!$B$16)+IF(ISBLANK(U1017),0,U1017*'04_Настройки'!$B$17)+IF(ISBLANK(V1017),0,V1017*'04_Настройки'!$B$18)+IF(ISBLANK(M1017),0,M1017/5*100*'04_Настройки'!$B$19)+IF(ISBLANK(N1017),0,N1017/5*100*'04_Настройки'!$B$20))/(IF(ISBLANK(T1017),0,'04_Настройки'!$B$16)+IF(ISBLANK(U1017),0,'04_Настройки'!$B$17)+IF(ISBLANK(V1017),0,'04_Настройки'!$B$18)+IF(ISBLANK(M1017),0,'04_Настройки'!$B$19)+IF(ISBLANK(N1017),0,'04_Настройки'!$B$20)),1)))</s:f>
        <s:v/>
      </s:c>
      <s:c r="Y1017" s="77" t="str">
        <s:f>IF(B1017="","",IF(ISBLANK(X1017),"Недостаточно данных",IF(X1017&gt;='04_Настройки'!$B$24,"Высокий",IF(X1017&gt;='04_Настройки'!$B$25,"Средний","Низкий"))))</s:f>
        <s:v/>
      </s:c>
      <s:c r="Z1017" s="80">
        <s:f t="shared" si="8"/>
        <s:v>1007</s:v>
      </s:c>
      <s:c r="AA1017" s="93" t="str">
        <s:f>IF(B1017="","",IF(S1017&gt;1,"Проверить и объединить дубли",IF(W1017&lt;'04_Настройки'!$B$26,"Дополнить исходные данные",IF(AND(M1017&lt;&gt;"",M1017&lt;=2),"Проверить соответствие запросу и бизнесу",IF(AND(G1017&lt;&gt;"",G1017&lt;=IF(J1017="",'04_Настройки'!$B$14,J1017)),"Удерживать позицию и обновлять контент",IF(Y1017="Высокий",IF(O1017="","Создать или назначить посадочную страницу","Оптимизировать страницу и усилить содержание"),IF(Y1017="Средний","Включить в контент-план","Наблюдать или отложить")))))))</s:f>
        <s:v/>
      </s:c>
    </s:row>
    <s:row r="1018" ht="22.5" customHeight="1">
      <s:c r="A1018" s="70" t="str">
        <s:f t="shared" si="1"/>
        <s:v/>
      </s:c>
      <s:c r="B1018" s="71"/>
      <s:c r="C1018" s="71"/>
      <s:c r="D1018" s="71"/>
      <s:c r="E1018" s="95"/>
      <s:c r="F1018" s="77" t="str">
        <s:f>IF(ISBLANK(E1018),"",IF(E1018&gt;='04_Настройки'!$B$11,"ВЧ",IF(E1018&gt;='04_Настройки'!$B$12,"СЧ","НЧ")))</s:f>
      </s:c>
      <s:c r="G1018" s="78"/>
      <s:c r="H1018" s="78"/>
      <s:c r="I1018" s="80" t="str">
        <s:f t="shared" si="2"/>
        <s:v/>
      </s:c>
      <s:c r="J1018" s="78"/>
      <s:c r="K1018" s="81"/>
      <s:c r="L1018" s="78"/>
      <s:c r="M1018" s="78"/>
      <s:c r="N1018" s="78"/>
      <s:c r="O1018" s="83"/>
      <s:c r="P1018" s="84"/>
      <s:c r="Q1018" s="84"/>
      <s:c r="R1018" s="77" t="str">
        <s:f t="shared" si="3"/>
        <s:v/>
      </s:c>
      <s:c r="S1018" s="85" t="str">
        <s:f t="shared" si="4"/>
        <s:v/>
      </s:c>
      <s:c r="T1018" s="85" t="str">
        <s:f t="shared" si="5"/>
        <s:v/>
      </s:c>
      <s:c r="U1018" s="85" t="str">
        <s:f>IF(OR(B1018="",G1018=""),"",ROUND(MAX(0,MIN(100,(G1018-IF(J1018="",'04_Настройки'!$B$14,J1018))/(100-IF(J1018="",'04_Настройки'!$B$14,J1018))*100)),1))</s:f>
        <s:v/>
      </s:c>
      <s:c r="V1018" s="85" t="str">
        <s:f t="shared" si="6"/>
        <s:v/>
      </s:c>
      <s:c r="W1018" s="88" t="str">
        <s:f t="shared" si="7"/>
        <s:v/>
      </s:c>
      <s:c r="X1018" s="85" t="str">
        <s:f>IF(B1018="","",IF(W1018&lt;'04_Настройки'!$B$26,"",ROUND((IF(ISBLANK(T1018),0,T1018*'04_Настройки'!$B$16)+IF(ISBLANK(U1018),0,U1018*'04_Настройки'!$B$17)+IF(ISBLANK(V1018),0,V1018*'04_Настройки'!$B$18)+IF(ISBLANK(M1018),0,M1018/5*100*'04_Настройки'!$B$19)+IF(ISBLANK(N1018),0,N1018/5*100*'04_Настройки'!$B$20))/(IF(ISBLANK(T1018),0,'04_Настройки'!$B$16)+IF(ISBLANK(U1018),0,'04_Настройки'!$B$17)+IF(ISBLANK(V1018),0,'04_Настройки'!$B$18)+IF(ISBLANK(M1018),0,'04_Настройки'!$B$19)+IF(ISBLANK(N1018),0,'04_Настройки'!$B$20)),1)))</s:f>
        <s:v/>
      </s:c>
      <s:c r="Y1018" s="77" t="str">
        <s:f>IF(B1018="","",IF(ISBLANK(X1018),"Недостаточно данных",IF(X1018&gt;='04_Настройки'!$B$24,"Высокий",IF(X1018&gt;='04_Настройки'!$B$25,"Средний","Низкий"))))</s:f>
        <s:v/>
      </s:c>
      <s:c r="Z1018" s="80">
        <s:f t="shared" si="8"/>
        <s:v>1008</s:v>
      </s:c>
      <s:c r="AA1018" s="93" t="str">
        <s:f>IF(B1018="","",IF(S1018&gt;1,"Проверить и объединить дубли",IF(W1018&lt;'04_Настройки'!$B$26,"Дополнить исходные данные",IF(AND(M1018&lt;&gt;"",M1018&lt;=2),"Проверить соответствие запросу и бизнесу",IF(AND(G1018&lt;&gt;"",G1018&lt;=IF(J1018="",'04_Настройки'!$B$14,J1018)),"Удерживать позицию и обновлять контент",IF(Y1018="Высокий",IF(O1018="","Создать или назначить посадочную страницу","Оптимизировать страницу и усилить содержание"),IF(Y1018="Средний","Включить в контент-план","Наблюдать или отложить")))))))</s:f>
        <s:v/>
      </s:c>
    </s:row>
    <s:row r="1019" ht="22.5" customHeight="1">
      <s:c r="A1019" s="70" t="str">
        <s:f t="shared" si="1"/>
        <s:v/>
      </s:c>
      <s:c r="B1019" s="71"/>
      <s:c r="C1019" s="71"/>
      <s:c r="D1019" s="71"/>
      <s:c r="E1019" s="95"/>
      <s:c r="F1019" s="77" t="str">
        <s:f>IF(ISBLANK(E1019),"",IF(E1019&gt;='04_Настройки'!$B$11,"ВЧ",IF(E1019&gt;='04_Настройки'!$B$12,"СЧ","НЧ")))</s:f>
      </s:c>
      <s:c r="G1019" s="78"/>
      <s:c r="H1019" s="78"/>
      <s:c r="I1019" s="80" t="str">
        <s:f t="shared" si="2"/>
        <s:v/>
      </s:c>
      <s:c r="J1019" s="78"/>
      <s:c r="K1019" s="81"/>
      <s:c r="L1019" s="78"/>
      <s:c r="M1019" s="78"/>
      <s:c r="N1019" s="78"/>
      <s:c r="O1019" s="83"/>
      <s:c r="P1019" s="84"/>
      <s:c r="Q1019" s="84"/>
      <s:c r="R1019" s="77" t="str">
        <s:f t="shared" si="3"/>
        <s:v/>
      </s:c>
      <s:c r="S1019" s="85" t="str">
        <s:f t="shared" si="4"/>
        <s:v/>
      </s:c>
      <s:c r="T1019" s="85" t="str">
        <s:f t="shared" si="5"/>
        <s:v/>
      </s:c>
      <s:c r="U1019" s="85" t="str">
        <s:f>IF(OR(B1019="",G1019=""),"",ROUND(MAX(0,MIN(100,(G1019-IF(J1019="",'04_Настройки'!$B$14,J1019))/(100-IF(J1019="",'04_Настройки'!$B$14,J1019))*100)),1))</s:f>
        <s:v/>
      </s:c>
      <s:c r="V1019" s="85" t="str">
        <s:f t="shared" si="6"/>
        <s:v/>
      </s:c>
      <s:c r="W1019" s="88" t="str">
        <s:f t="shared" si="7"/>
        <s:v/>
      </s:c>
      <s:c r="X1019" s="85" t="str">
        <s:f>IF(B1019="","",IF(W1019&lt;'04_Настройки'!$B$26,"",ROUND((IF(ISBLANK(T1019),0,T1019*'04_Настройки'!$B$16)+IF(ISBLANK(U1019),0,U1019*'04_Настройки'!$B$17)+IF(ISBLANK(V1019),0,V1019*'04_Настройки'!$B$18)+IF(ISBLANK(M1019),0,M1019/5*100*'04_Настройки'!$B$19)+IF(ISBLANK(N1019),0,N1019/5*100*'04_Настройки'!$B$20))/(IF(ISBLANK(T1019),0,'04_Настройки'!$B$16)+IF(ISBLANK(U1019),0,'04_Настройки'!$B$17)+IF(ISBLANK(V1019),0,'04_Настройки'!$B$18)+IF(ISBLANK(M1019),0,'04_Настройки'!$B$19)+IF(ISBLANK(N1019),0,'04_Настройки'!$B$20)),1)))</s:f>
        <s:v/>
      </s:c>
      <s:c r="Y1019" s="77" t="str">
        <s:f>IF(B1019="","",IF(ISBLANK(X1019),"Недостаточно данных",IF(X1019&gt;='04_Настройки'!$B$24,"Высокий",IF(X1019&gt;='04_Настройки'!$B$25,"Средний","Низкий"))))</s:f>
        <s:v/>
      </s:c>
      <s:c r="Z1019" s="80">
        <s:f t="shared" si="8"/>
        <s:v>1009</s:v>
      </s:c>
      <s:c r="AA1019" s="93" t="str">
        <s:f>IF(B1019="","",IF(S1019&gt;1,"Проверить и объединить дубли",IF(W1019&lt;'04_Настройки'!$B$26,"Дополнить исходные данные",IF(AND(M1019&lt;&gt;"",M1019&lt;=2),"Проверить соответствие запросу и бизнесу",IF(AND(G1019&lt;&gt;"",G1019&lt;=IF(J1019="",'04_Настройки'!$B$14,J1019)),"Удерживать позицию и обновлять контент",IF(Y1019="Высокий",IF(O1019="","Создать или назначить посадочную страницу","Оптимизировать страницу и усилить содержание"),IF(Y1019="Средний","Включить в контент-план","Наблюдать или отложить")))))))</s:f>
        <s:v/>
      </s:c>
    </s:row>
    <s:row r="1020" ht="22.5" customHeight="1">
      <s:c r="A1020" s="70" t="str">
        <s:f t="shared" si="1"/>
        <s:v/>
      </s:c>
      <s:c r="B1020" s="71"/>
      <s:c r="C1020" s="71"/>
      <s:c r="D1020" s="71"/>
      <s:c r="E1020" s="95"/>
      <s:c r="F1020" s="77" t="str">
        <s:f>IF(ISBLANK(E1020),"",IF(E1020&gt;='04_Настройки'!$B$11,"ВЧ",IF(E1020&gt;='04_Настройки'!$B$12,"СЧ","НЧ")))</s:f>
      </s:c>
      <s:c r="G1020" s="78"/>
      <s:c r="H1020" s="78"/>
      <s:c r="I1020" s="80" t="str">
        <s:f t="shared" si="2"/>
        <s:v/>
      </s:c>
      <s:c r="J1020" s="78"/>
      <s:c r="K1020" s="81"/>
      <s:c r="L1020" s="78"/>
      <s:c r="M1020" s="78"/>
      <s:c r="N1020" s="78"/>
      <s:c r="O1020" s="83"/>
      <s:c r="P1020" s="84"/>
      <s:c r="Q1020" s="84"/>
      <s:c r="R1020" s="77" t="str">
        <s:f t="shared" si="3"/>
        <s:v/>
      </s:c>
      <s:c r="S1020" s="85" t="str">
        <s:f t="shared" si="4"/>
        <s:v/>
      </s:c>
      <s:c r="T1020" s="85" t="str">
        <s:f t="shared" si="5"/>
        <s:v/>
      </s:c>
      <s:c r="U1020" s="85" t="str">
        <s:f>IF(OR(B1020="",G1020=""),"",ROUND(MAX(0,MIN(100,(G1020-IF(J1020="",'04_Настройки'!$B$14,J1020))/(100-IF(J1020="",'04_Настройки'!$B$14,J1020))*100)),1))</s:f>
        <s:v/>
      </s:c>
      <s:c r="V1020" s="85" t="str">
        <s:f t="shared" si="6"/>
        <s:v/>
      </s:c>
      <s:c r="W1020" s="88" t="str">
        <s:f t="shared" si="7"/>
        <s:v/>
      </s:c>
      <s:c r="X1020" s="85" t="str">
        <s:f>IF(B1020="","",IF(W1020&lt;'04_Настройки'!$B$26,"",ROUND((IF(ISBLANK(T1020),0,T1020*'04_Настройки'!$B$16)+IF(ISBLANK(U1020),0,U1020*'04_Настройки'!$B$17)+IF(ISBLANK(V1020),0,V1020*'04_Настройки'!$B$18)+IF(ISBLANK(M1020),0,M1020/5*100*'04_Настройки'!$B$19)+IF(ISBLANK(N1020),0,N1020/5*100*'04_Настройки'!$B$20))/(IF(ISBLANK(T1020),0,'04_Настройки'!$B$16)+IF(ISBLANK(U1020),0,'04_Настройки'!$B$17)+IF(ISBLANK(V1020),0,'04_Настройки'!$B$18)+IF(ISBLANK(M1020),0,'04_Настройки'!$B$19)+IF(ISBLANK(N1020),0,'04_Настройки'!$B$20)),1)))</s:f>
        <s:v/>
      </s:c>
      <s:c r="Y1020" s="77" t="str">
        <s:f>IF(B1020="","",IF(ISBLANK(X1020),"Недостаточно данных",IF(X1020&gt;='04_Настройки'!$B$24,"Высокий",IF(X1020&gt;='04_Настройки'!$B$25,"Средний","Низкий"))))</s:f>
        <s:v/>
      </s:c>
      <s:c r="Z1020" s="80">
        <s:f t="shared" si="8"/>
        <s:v>1010</s:v>
      </s:c>
      <s:c r="AA1020" s="93" t="str">
        <s:f>IF(B1020="","",IF(S1020&gt;1,"Проверить и объединить дубли",IF(W1020&lt;'04_Настройки'!$B$26,"Дополнить исходные данные",IF(AND(M1020&lt;&gt;"",M1020&lt;=2),"Проверить соответствие запросу и бизнесу",IF(AND(G1020&lt;&gt;"",G1020&lt;=IF(J1020="",'04_Настройки'!$B$14,J1020)),"Удерживать позицию и обновлять контент",IF(Y1020="Высокий",IF(O1020="","Создать или назначить посадочную страницу","Оптимизировать страницу и усилить содержание"),IF(Y1020="Средний","Включить в контент-план","Наблюдать или отложить")))))))</s:f>
        <s:v/>
      </s:c>
    </s:row>
    <s:row r="1021" ht="22.5" customHeight="1">
      <s:c r="A1021" s="70" t="str">
        <s:f t="shared" si="1"/>
        <s:v/>
      </s:c>
      <s:c r="B1021" s="71"/>
      <s:c r="C1021" s="71"/>
      <s:c r="D1021" s="71"/>
      <s:c r="E1021" s="95"/>
      <s:c r="F1021" s="77" t="str">
        <s:f>IF(ISBLANK(E1021),"",IF(E1021&gt;='04_Настройки'!$B$11,"ВЧ",IF(E1021&gt;='04_Настройки'!$B$12,"СЧ","НЧ")))</s:f>
      </s:c>
      <s:c r="G1021" s="78"/>
      <s:c r="H1021" s="78"/>
      <s:c r="I1021" s="80" t="str">
        <s:f t="shared" si="2"/>
        <s:v/>
      </s:c>
      <s:c r="J1021" s="78"/>
      <s:c r="K1021" s="81"/>
      <s:c r="L1021" s="78"/>
      <s:c r="M1021" s="78"/>
      <s:c r="N1021" s="78"/>
      <s:c r="O1021" s="83"/>
      <s:c r="P1021" s="84"/>
      <s:c r="Q1021" s="84"/>
      <s:c r="R1021" s="77" t="str">
        <s:f t="shared" si="3"/>
        <s:v/>
      </s:c>
      <s:c r="S1021" s="85" t="str">
        <s:f t="shared" si="4"/>
        <s:v/>
      </s:c>
      <s:c r="T1021" s="85" t="str">
        <s:f t="shared" si="5"/>
        <s:v/>
      </s:c>
      <s:c r="U1021" s="85" t="str">
        <s:f>IF(OR(B1021="",G1021=""),"",ROUND(MAX(0,MIN(100,(G1021-IF(J1021="",'04_Настройки'!$B$14,J1021))/(100-IF(J1021="",'04_Настройки'!$B$14,J1021))*100)),1))</s:f>
        <s:v/>
      </s:c>
      <s:c r="V1021" s="85" t="str">
        <s:f t="shared" si="6"/>
        <s:v/>
      </s:c>
      <s:c r="W1021" s="88" t="str">
        <s:f t="shared" si="7"/>
        <s:v/>
      </s:c>
      <s:c r="X1021" s="85" t="str">
        <s:f>IF(B1021="","",IF(W1021&lt;'04_Настройки'!$B$26,"",ROUND((IF(ISBLANK(T1021),0,T1021*'04_Настройки'!$B$16)+IF(ISBLANK(U1021),0,U1021*'04_Настройки'!$B$17)+IF(ISBLANK(V1021),0,V1021*'04_Настройки'!$B$18)+IF(ISBLANK(M1021),0,M1021/5*100*'04_Настройки'!$B$19)+IF(ISBLANK(N1021),0,N1021/5*100*'04_Настройки'!$B$20))/(IF(ISBLANK(T1021),0,'04_Настройки'!$B$16)+IF(ISBLANK(U1021),0,'04_Настройки'!$B$17)+IF(ISBLANK(V1021),0,'04_Настройки'!$B$18)+IF(ISBLANK(M1021),0,'04_Настройки'!$B$19)+IF(ISBLANK(N1021),0,'04_Настройки'!$B$20)),1)))</s:f>
        <s:v/>
      </s:c>
      <s:c r="Y1021" s="77" t="str">
        <s:f>IF(B1021="","",IF(ISBLANK(X1021),"Недостаточно данных",IF(X1021&gt;='04_Настройки'!$B$24,"Высокий",IF(X1021&gt;='04_Настройки'!$B$25,"Средний","Низкий"))))</s:f>
        <s:v/>
      </s:c>
      <s:c r="Z1021" s="80">
        <s:f t="shared" si="8"/>
        <s:v>1011</s:v>
      </s:c>
      <s:c r="AA1021" s="93" t="str">
        <s:f>IF(B1021="","",IF(S1021&gt;1,"Проверить и объединить дубли",IF(W1021&lt;'04_Настройки'!$B$26,"Дополнить исходные данные",IF(AND(M1021&lt;&gt;"",M1021&lt;=2),"Проверить соответствие запросу и бизнесу",IF(AND(G1021&lt;&gt;"",G1021&lt;=IF(J1021="",'04_Настройки'!$B$14,J1021)),"Удерживать позицию и обновлять контент",IF(Y1021="Высокий",IF(O1021="","Создать или назначить посадочную страницу","Оптимизировать страницу и усилить содержание"),IF(Y1021="Средний","Включить в контент-план","Наблюдать или отложить")))))))</s:f>
        <s:v/>
      </s:c>
    </s:row>
    <s:row r="1022" ht="22.5" customHeight="1">
      <s:c r="A1022" s="70" t="str">
        <s:f t="shared" si="1"/>
        <s:v/>
      </s:c>
      <s:c r="B1022" s="71"/>
      <s:c r="C1022" s="71"/>
      <s:c r="D1022" s="71"/>
      <s:c r="E1022" s="95"/>
      <s:c r="F1022" s="77" t="str">
        <s:f>IF(ISBLANK(E1022),"",IF(E1022&gt;='04_Настройки'!$B$11,"ВЧ",IF(E1022&gt;='04_Настройки'!$B$12,"СЧ","НЧ")))</s:f>
      </s:c>
      <s:c r="G1022" s="78"/>
      <s:c r="H1022" s="78"/>
      <s:c r="I1022" s="80" t="str">
        <s:f t="shared" si="2"/>
        <s:v/>
      </s:c>
      <s:c r="J1022" s="78"/>
      <s:c r="K1022" s="81"/>
      <s:c r="L1022" s="78"/>
      <s:c r="M1022" s="78"/>
      <s:c r="N1022" s="78"/>
      <s:c r="O1022" s="83"/>
      <s:c r="P1022" s="84"/>
      <s:c r="Q1022" s="84"/>
      <s:c r="R1022" s="77" t="str">
        <s:f t="shared" si="3"/>
        <s:v/>
      </s:c>
      <s:c r="S1022" s="85" t="str">
        <s:f t="shared" si="4"/>
        <s:v/>
      </s:c>
      <s:c r="T1022" s="85" t="str">
        <s:f t="shared" si="5"/>
        <s:v/>
      </s:c>
      <s:c r="U1022" s="85" t="str">
        <s:f>IF(OR(B1022="",G1022=""),"",ROUND(MAX(0,MIN(100,(G1022-IF(J1022="",'04_Настройки'!$B$14,J1022))/(100-IF(J1022="",'04_Настройки'!$B$14,J1022))*100)),1))</s:f>
        <s:v/>
      </s:c>
      <s:c r="V1022" s="85" t="str">
        <s:f t="shared" si="6"/>
        <s:v/>
      </s:c>
      <s:c r="W1022" s="88" t="str">
        <s:f t="shared" si="7"/>
        <s:v/>
      </s:c>
      <s:c r="X1022" s="85" t="str">
        <s:f>IF(B1022="","",IF(W1022&lt;'04_Настройки'!$B$26,"",ROUND((IF(ISBLANK(T1022),0,T1022*'04_Настройки'!$B$16)+IF(ISBLANK(U1022),0,U1022*'04_Настройки'!$B$17)+IF(ISBLANK(V1022),0,V1022*'04_Настройки'!$B$18)+IF(ISBLANK(M1022),0,M1022/5*100*'04_Настройки'!$B$19)+IF(ISBLANK(N1022),0,N1022/5*100*'04_Настройки'!$B$20))/(IF(ISBLANK(T1022),0,'04_Настройки'!$B$16)+IF(ISBLANK(U1022),0,'04_Настройки'!$B$17)+IF(ISBLANK(V1022),0,'04_Настройки'!$B$18)+IF(ISBLANK(M1022),0,'04_Настройки'!$B$19)+IF(ISBLANK(N1022),0,'04_Настройки'!$B$20)),1)))</s:f>
        <s:v/>
      </s:c>
      <s:c r="Y1022" s="77" t="str">
        <s:f>IF(B1022="","",IF(ISBLANK(X1022),"Недостаточно данных",IF(X1022&gt;='04_Настройки'!$B$24,"Высокий",IF(X1022&gt;='04_Настройки'!$B$25,"Средний","Низкий"))))</s:f>
        <s:v/>
      </s:c>
      <s:c r="Z1022" s="80">
        <s:f t="shared" si="8"/>
        <s:v>1012</s:v>
      </s:c>
      <s:c r="AA1022" s="93" t="str">
        <s:f>IF(B1022="","",IF(S1022&gt;1,"Проверить и объединить дубли",IF(W1022&lt;'04_Настройки'!$B$26,"Дополнить исходные данные",IF(AND(M1022&lt;&gt;"",M1022&lt;=2),"Проверить соответствие запросу и бизнесу",IF(AND(G1022&lt;&gt;"",G1022&lt;=IF(J1022="",'04_Настройки'!$B$14,J1022)),"Удерживать позицию и обновлять контент",IF(Y1022="Высокий",IF(O1022="","Создать или назначить посадочную страницу","Оптимизировать страницу и усилить содержание"),IF(Y1022="Средний","Включить в контент-план","Наблюдать или отложить")))))))</s:f>
        <s:v/>
      </s:c>
    </s:row>
    <s:row r="1023" ht="22.5" customHeight="1">
      <s:c r="A1023" s="70" t="str">
        <s:f t="shared" si="1"/>
        <s:v/>
      </s:c>
      <s:c r="B1023" s="71"/>
      <s:c r="C1023" s="71"/>
      <s:c r="D1023" s="71"/>
      <s:c r="E1023" s="95"/>
      <s:c r="F1023" s="77" t="str">
        <s:f>IF(ISBLANK(E1023),"",IF(E1023&gt;='04_Настройки'!$B$11,"ВЧ",IF(E1023&gt;='04_Настройки'!$B$12,"СЧ","НЧ")))</s:f>
      </s:c>
      <s:c r="G1023" s="78"/>
      <s:c r="H1023" s="78"/>
      <s:c r="I1023" s="80" t="str">
        <s:f t="shared" si="2"/>
        <s:v/>
      </s:c>
      <s:c r="J1023" s="78"/>
      <s:c r="K1023" s="81"/>
      <s:c r="L1023" s="78"/>
      <s:c r="M1023" s="78"/>
      <s:c r="N1023" s="78"/>
      <s:c r="O1023" s="83"/>
      <s:c r="P1023" s="84"/>
      <s:c r="Q1023" s="84"/>
      <s:c r="R1023" s="77" t="str">
        <s:f t="shared" si="3"/>
        <s:v/>
      </s:c>
      <s:c r="S1023" s="85" t="str">
        <s:f t="shared" si="4"/>
        <s:v/>
      </s:c>
      <s:c r="T1023" s="85" t="str">
        <s:f t="shared" si="5"/>
        <s:v/>
      </s:c>
      <s:c r="U1023" s="85" t="str">
        <s:f>IF(OR(B1023="",G1023=""),"",ROUND(MAX(0,MIN(100,(G1023-IF(J1023="",'04_Настройки'!$B$14,J1023))/(100-IF(J1023="",'04_Настройки'!$B$14,J1023))*100)),1))</s:f>
        <s:v/>
      </s:c>
      <s:c r="V1023" s="85" t="str">
        <s:f t="shared" si="6"/>
        <s:v/>
      </s:c>
      <s:c r="W1023" s="88" t="str">
        <s:f t="shared" si="7"/>
        <s:v/>
      </s:c>
      <s:c r="X1023" s="85" t="str">
        <s:f>IF(B1023="","",IF(W1023&lt;'04_Настройки'!$B$26,"",ROUND((IF(ISBLANK(T1023),0,T1023*'04_Настройки'!$B$16)+IF(ISBLANK(U1023),0,U1023*'04_Настройки'!$B$17)+IF(ISBLANK(V1023),0,V1023*'04_Настройки'!$B$18)+IF(ISBLANK(M1023),0,M1023/5*100*'04_Настройки'!$B$19)+IF(ISBLANK(N1023),0,N1023/5*100*'04_Настройки'!$B$20))/(IF(ISBLANK(T1023),0,'04_Настройки'!$B$16)+IF(ISBLANK(U1023),0,'04_Настройки'!$B$17)+IF(ISBLANK(V1023),0,'04_Настройки'!$B$18)+IF(ISBLANK(M1023),0,'04_Настройки'!$B$19)+IF(ISBLANK(N1023),0,'04_Настройки'!$B$20)),1)))</s:f>
        <s:v/>
      </s:c>
      <s:c r="Y1023" s="77" t="str">
        <s:f>IF(B1023="","",IF(ISBLANK(X1023),"Недостаточно данных",IF(X1023&gt;='04_Настройки'!$B$24,"Высокий",IF(X1023&gt;='04_Настройки'!$B$25,"Средний","Низкий"))))</s:f>
        <s:v/>
      </s:c>
      <s:c r="Z1023" s="80">
        <s:f t="shared" si="8"/>
        <s:v>1013</s:v>
      </s:c>
      <s:c r="AA1023" s="93" t="str">
        <s:f>IF(B1023="","",IF(S1023&gt;1,"Проверить и объединить дубли",IF(W1023&lt;'04_Настройки'!$B$26,"Дополнить исходные данные",IF(AND(M1023&lt;&gt;"",M1023&lt;=2),"Проверить соответствие запросу и бизнесу",IF(AND(G1023&lt;&gt;"",G1023&lt;=IF(J1023="",'04_Настройки'!$B$14,J1023)),"Удерживать позицию и обновлять контент",IF(Y1023="Высокий",IF(O1023="","Создать или назначить посадочную страницу","Оптимизировать страницу и усилить содержание"),IF(Y1023="Средний","Включить в контент-план","Наблюдать или отложить")))))))</s:f>
        <s:v/>
      </s:c>
    </s:row>
    <s:row r="1024" ht="22.5" customHeight="1">
      <s:c r="A1024" s="70" t="str">
        <s:f t="shared" si="1"/>
        <s:v/>
      </s:c>
      <s:c r="B1024" s="71"/>
      <s:c r="C1024" s="71"/>
      <s:c r="D1024" s="71"/>
      <s:c r="E1024" s="95"/>
      <s:c r="F1024" s="77" t="str">
        <s:f>IF(ISBLANK(E1024),"",IF(E1024&gt;='04_Настройки'!$B$11,"ВЧ",IF(E1024&gt;='04_Настройки'!$B$12,"СЧ","НЧ")))</s:f>
      </s:c>
      <s:c r="G1024" s="78"/>
      <s:c r="H1024" s="78"/>
      <s:c r="I1024" s="80" t="str">
        <s:f t="shared" si="2"/>
        <s:v/>
      </s:c>
      <s:c r="J1024" s="78"/>
      <s:c r="K1024" s="81"/>
      <s:c r="L1024" s="78"/>
      <s:c r="M1024" s="78"/>
      <s:c r="N1024" s="78"/>
      <s:c r="O1024" s="83"/>
      <s:c r="P1024" s="84"/>
      <s:c r="Q1024" s="84"/>
      <s:c r="R1024" s="77" t="str">
        <s:f t="shared" si="3"/>
        <s:v/>
      </s:c>
      <s:c r="S1024" s="85" t="str">
        <s:f t="shared" si="4"/>
        <s:v/>
      </s:c>
      <s:c r="T1024" s="85" t="str">
        <s:f t="shared" si="5"/>
        <s:v/>
      </s:c>
      <s:c r="U1024" s="85" t="str">
        <s:f>IF(OR(B1024="",G1024=""),"",ROUND(MAX(0,MIN(100,(G1024-IF(J1024="",'04_Настройки'!$B$14,J1024))/(100-IF(J1024="",'04_Настройки'!$B$14,J1024))*100)),1))</s:f>
        <s:v/>
      </s:c>
      <s:c r="V1024" s="85" t="str">
        <s:f t="shared" si="6"/>
        <s:v/>
      </s:c>
      <s:c r="W1024" s="88" t="str">
        <s:f t="shared" si="7"/>
        <s:v/>
      </s:c>
      <s:c r="X1024" s="85" t="str">
        <s:f>IF(B1024="","",IF(W1024&lt;'04_Настройки'!$B$26,"",ROUND((IF(ISBLANK(T1024),0,T1024*'04_Настройки'!$B$16)+IF(ISBLANK(U1024),0,U1024*'04_Настройки'!$B$17)+IF(ISBLANK(V1024),0,V1024*'04_Настройки'!$B$18)+IF(ISBLANK(M1024),0,M1024/5*100*'04_Настройки'!$B$19)+IF(ISBLANK(N1024),0,N1024/5*100*'04_Настройки'!$B$20))/(IF(ISBLANK(T1024),0,'04_Настройки'!$B$16)+IF(ISBLANK(U1024),0,'04_Настройки'!$B$17)+IF(ISBLANK(V1024),0,'04_Настройки'!$B$18)+IF(ISBLANK(M1024),0,'04_Настройки'!$B$19)+IF(ISBLANK(N1024),0,'04_Настройки'!$B$20)),1)))</s:f>
        <s:v/>
      </s:c>
      <s:c r="Y1024" s="77" t="str">
        <s:f>IF(B1024="","",IF(ISBLANK(X1024),"Недостаточно данных",IF(X1024&gt;='04_Настройки'!$B$24,"Высокий",IF(X1024&gt;='04_Настройки'!$B$25,"Средний","Низкий"))))</s:f>
        <s:v/>
      </s:c>
      <s:c r="Z1024" s="80">
        <s:f t="shared" si="8"/>
        <s:v>1014</s:v>
      </s:c>
      <s:c r="AA1024" s="93" t="str">
        <s:f>IF(B1024="","",IF(S1024&gt;1,"Проверить и объединить дубли",IF(W1024&lt;'04_Настройки'!$B$26,"Дополнить исходные данные",IF(AND(M1024&lt;&gt;"",M1024&lt;=2),"Проверить соответствие запросу и бизнесу",IF(AND(G1024&lt;&gt;"",G1024&lt;=IF(J1024="",'04_Настройки'!$B$14,J1024)),"Удерживать позицию и обновлять контент",IF(Y1024="Высокий",IF(O1024="","Создать или назначить посадочную страницу","Оптимизировать страницу и усилить содержание"),IF(Y1024="Средний","Включить в контент-план","Наблюдать или отложить")))))))</s:f>
        <s:v/>
      </s:c>
    </s:row>
    <s:row r="1025" ht="22.5" customHeight="1">
      <s:c r="A1025" s="70" t="str">
        <s:f t="shared" si="1"/>
        <s:v/>
      </s:c>
      <s:c r="B1025" s="71"/>
      <s:c r="C1025" s="71"/>
      <s:c r="D1025" s="71"/>
      <s:c r="E1025" s="95"/>
      <s:c r="F1025" s="77" t="str">
        <s:f>IF(ISBLANK(E1025),"",IF(E1025&gt;='04_Настройки'!$B$11,"ВЧ",IF(E1025&gt;='04_Настройки'!$B$12,"СЧ","НЧ")))</s:f>
      </s:c>
      <s:c r="G1025" s="78"/>
      <s:c r="H1025" s="78"/>
      <s:c r="I1025" s="80" t="str">
        <s:f t="shared" si="2"/>
        <s:v/>
      </s:c>
      <s:c r="J1025" s="78"/>
      <s:c r="K1025" s="81"/>
      <s:c r="L1025" s="78"/>
      <s:c r="M1025" s="78"/>
      <s:c r="N1025" s="78"/>
      <s:c r="O1025" s="83"/>
      <s:c r="P1025" s="84"/>
      <s:c r="Q1025" s="84"/>
      <s:c r="R1025" s="77" t="str">
        <s:f t="shared" si="3"/>
        <s:v/>
      </s:c>
      <s:c r="S1025" s="85" t="str">
        <s:f t="shared" si="4"/>
        <s:v/>
      </s:c>
      <s:c r="T1025" s="85" t="str">
        <s:f t="shared" si="5"/>
        <s:v/>
      </s:c>
      <s:c r="U1025" s="85" t="str">
        <s:f>IF(OR(B1025="",G1025=""),"",ROUND(MAX(0,MIN(100,(G1025-IF(J1025="",'04_Настройки'!$B$14,J1025))/(100-IF(J1025="",'04_Настройки'!$B$14,J1025))*100)),1))</s:f>
        <s:v/>
      </s:c>
      <s:c r="V1025" s="85" t="str">
        <s:f t="shared" si="6"/>
        <s:v/>
      </s:c>
      <s:c r="W1025" s="88" t="str">
        <s:f t="shared" si="7"/>
        <s:v/>
      </s:c>
      <s:c r="X1025" s="85" t="str">
        <s:f>IF(B1025="","",IF(W1025&lt;'04_Настройки'!$B$26,"",ROUND((IF(ISBLANK(T1025),0,T1025*'04_Настройки'!$B$16)+IF(ISBLANK(U1025),0,U1025*'04_Настройки'!$B$17)+IF(ISBLANK(V1025),0,V1025*'04_Настройки'!$B$18)+IF(ISBLANK(M1025),0,M1025/5*100*'04_Настройки'!$B$19)+IF(ISBLANK(N1025),0,N1025/5*100*'04_Настройки'!$B$20))/(IF(ISBLANK(T1025),0,'04_Настройки'!$B$16)+IF(ISBLANK(U1025),0,'04_Настройки'!$B$17)+IF(ISBLANK(V1025),0,'04_Настройки'!$B$18)+IF(ISBLANK(M1025),0,'04_Настройки'!$B$19)+IF(ISBLANK(N1025),0,'04_Настройки'!$B$20)),1)))</s:f>
        <s:v/>
      </s:c>
      <s:c r="Y1025" s="77" t="str">
        <s:f>IF(B1025="","",IF(ISBLANK(X1025),"Недостаточно данных",IF(X1025&gt;='04_Настройки'!$B$24,"Высокий",IF(X1025&gt;='04_Настройки'!$B$25,"Средний","Низкий"))))</s:f>
        <s:v/>
      </s:c>
      <s:c r="Z1025" s="80">
        <s:f t="shared" si="8"/>
        <s:v>1015</s:v>
      </s:c>
      <s:c r="AA1025" s="93" t="str">
        <s:f>IF(B1025="","",IF(S1025&gt;1,"Проверить и объединить дубли",IF(W1025&lt;'04_Настройки'!$B$26,"Дополнить исходные данные",IF(AND(M1025&lt;&gt;"",M1025&lt;=2),"Проверить соответствие запросу и бизнесу",IF(AND(G1025&lt;&gt;"",G1025&lt;=IF(J1025="",'04_Настройки'!$B$14,J1025)),"Удерживать позицию и обновлять контент",IF(Y1025="Высокий",IF(O1025="","Создать или назначить посадочную страницу","Оптимизировать страницу и усилить содержание"),IF(Y1025="Средний","Включить в контент-план","Наблюдать или отложить")))))))</s:f>
        <s:v/>
      </s:c>
    </s:row>
    <s:row r="1026" ht="22.5" customHeight="1">
      <s:c r="A1026" s="70" t="str">
        <s:f t="shared" si="1"/>
        <s:v/>
      </s:c>
      <s:c r="B1026" s="71"/>
      <s:c r="C1026" s="71"/>
      <s:c r="D1026" s="71"/>
      <s:c r="E1026" s="95"/>
      <s:c r="F1026" s="77" t="str">
        <s:f>IF(ISBLANK(E1026),"",IF(E1026&gt;='04_Настройки'!$B$11,"ВЧ",IF(E1026&gt;='04_Настройки'!$B$12,"СЧ","НЧ")))</s:f>
      </s:c>
      <s:c r="G1026" s="78"/>
      <s:c r="H1026" s="78"/>
      <s:c r="I1026" s="80" t="str">
        <s:f t="shared" si="2"/>
        <s:v/>
      </s:c>
      <s:c r="J1026" s="78"/>
      <s:c r="K1026" s="81"/>
      <s:c r="L1026" s="78"/>
      <s:c r="M1026" s="78"/>
      <s:c r="N1026" s="78"/>
      <s:c r="O1026" s="83"/>
      <s:c r="P1026" s="84"/>
      <s:c r="Q1026" s="84"/>
      <s:c r="R1026" s="77" t="str">
        <s:f t="shared" si="3"/>
        <s:v/>
      </s:c>
      <s:c r="S1026" s="85" t="str">
        <s:f t="shared" si="4"/>
        <s:v/>
      </s:c>
      <s:c r="T1026" s="85" t="str">
        <s:f t="shared" si="5"/>
        <s:v/>
      </s:c>
      <s:c r="U1026" s="85" t="str">
        <s:f>IF(OR(B1026="",G1026=""),"",ROUND(MAX(0,MIN(100,(G1026-IF(J1026="",'04_Настройки'!$B$14,J1026))/(100-IF(J1026="",'04_Настройки'!$B$14,J1026))*100)),1))</s:f>
        <s:v/>
      </s:c>
      <s:c r="V1026" s="85" t="str">
        <s:f t="shared" si="6"/>
        <s:v/>
      </s:c>
      <s:c r="W1026" s="88" t="str">
        <s:f t="shared" si="7"/>
        <s:v/>
      </s:c>
      <s:c r="X1026" s="85" t="str">
        <s:f>IF(B1026="","",IF(W1026&lt;'04_Настройки'!$B$26,"",ROUND((IF(ISBLANK(T1026),0,T1026*'04_Настройки'!$B$16)+IF(ISBLANK(U1026),0,U1026*'04_Настройки'!$B$17)+IF(ISBLANK(V1026),0,V1026*'04_Настройки'!$B$18)+IF(ISBLANK(M1026),0,M1026/5*100*'04_Настройки'!$B$19)+IF(ISBLANK(N1026),0,N1026/5*100*'04_Настройки'!$B$20))/(IF(ISBLANK(T1026),0,'04_Настройки'!$B$16)+IF(ISBLANK(U1026),0,'04_Настройки'!$B$17)+IF(ISBLANK(V1026),0,'04_Настройки'!$B$18)+IF(ISBLANK(M1026),0,'04_Настройки'!$B$19)+IF(ISBLANK(N1026),0,'04_Настройки'!$B$20)),1)))</s:f>
        <s:v/>
      </s:c>
      <s:c r="Y1026" s="77" t="str">
        <s:f>IF(B1026="","",IF(ISBLANK(X1026),"Недостаточно данных",IF(X1026&gt;='04_Настройки'!$B$24,"Высокий",IF(X1026&gt;='04_Настройки'!$B$25,"Средний","Низкий"))))</s:f>
        <s:v/>
      </s:c>
      <s:c r="Z1026" s="80">
        <s:f t="shared" si="8"/>
        <s:v>1016</s:v>
      </s:c>
      <s:c r="AA1026" s="93" t="str">
        <s:f>IF(B1026="","",IF(S1026&gt;1,"Проверить и объединить дубли",IF(W1026&lt;'04_Настройки'!$B$26,"Дополнить исходные данные",IF(AND(M1026&lt;&gt;"",M1026&lt;=2),"Проверить соответствие запросу и бизнесу",IF(AND(G1026&lt;&gt;"",G1026&lt;=IF(J1026="",'04_Настройки'!$B$14,J1026)),"Удерживать позицию и обновлять контент",IF(Y1026="Высокий",IF(O1026="","Создать или назначить посадочную страницу","Оптимизировать страницу и усилить содержание"),IF(Y1026="Средний","Включить в контент-план","Наблюдать или отложить")))))))</s:f>
        <s:v/>
      </s:c>
    </s:row>
    <s:row r="1027" ht="22.5" customHeight="1">
      <s:c r="A1027" s="70" t="str">
        <s:f t="shared" si="1"/>
        <s:v/>
      </s:c>
      <s:c r="B1027" s="71"/>
      <s:c r="C1027" s="71"/>
      <s:c r="D1027" s="71"/>
      <s:c r="E1027" s="95"/>
      <s:c r="F1027" s="77" t="str">
        <s:f>IF(ISBLANK(E1027),"",IF(E1027&gt;='04_Настройки'!$B$11,"ВЧ",IF(E1027&gt;='04_Настройки'!$B$12,"СЧ","НЧ")))</s:f>
      </s:c>
      <s:c r="G1027" s="78"/>
      <s:c r="H1027" s="78"/>
      <s:c r="I1027" s="80" t="str">
        <s:f t="shared" si="2"/>
        <s:v/>
      </s:c>
      <s:c r="J1027" s="78"/>
      <s:c r="K1027" s="81"/>
      <s:c r="L1027" s="78"/>
      <s:c r="M1027" s="78"/>
      <s:c r="N1027" s="78"/>
      <s:c r="O1027" s="83"/>
      <s:c r="P1027" s="84"/>
      <s:c r="Q1027" s="84"/>
      <s:c r="R1027" s="77" t="str">
        <s:f t="shared" si="3"/>
        <s:v/>
      </s:c>
      <s:c r="S1027" s="85" t="str">
        <s:f t="shared" si="4"/>
        <s:v/>
      </s:c>
      <s:c r="T1027" s="85" t="str">
        <s:f t="shared" si="5"/>
        <s:v/>
      </s:c>
      <s:c r="U1027" s="85" t="str">
        <s:f>IF(OR(B1027="",G1027=""),"",ROUND(MAX(0,MIN(100,(G1027-IF(J1027="",'04_Настройки'!$B$14,J1027))/(100-IF(J1027="",'04_Настройки'!$B$14,J1027))*100)),1))</s:f>
        <s:v/>
      </s:c>
      <s:c r="V1027" s="85" t="str">
        <s:f t="shared" si="6"/>
        <s:v/>
      </s:c>
      <s:c r="W1027" s="88" t="str">
        <s:f t="shared" si="7"/>
        <s:v/>
      </s:c>
      <s:c r="X1027" s="85" t="str">
        <s:f>IF(B1027="","",IF(W1027&lt;'04_Настройки'!$B$26,"",ROUND((IF(ISBLANK(T1027),0,T1027*'04_Настройки'!$B$16)+IF(ISBLANK(U1027),0,U1027*'04_Настройки'!$B$17)+IF(ISBLANK(V1027),0,V1027*'04_Настройки'!$B$18)+IF(ISBLANK(M1027),0,M1027/5*100*'04_Настройки'!$B$19)+IF(ISBLANK(N1027),0,N1027/5*100*'04_Настройки'!$B$20))/(IF(ISBLANK(T1027),0,'04_Настройки'!$B$16)+IF(ISBLANK(U1027),0,'04_Настройки'!$B$17)+IF(ISBLANK(V1027),0,'04_Настройки'!$B$18)+IF(ISBLANK(M1027),0,'04_Настройки'!$B$19)+IF(ISBLANK(N1027),0,'04_Настройки'!$B$20)),1)))</s:f>
        <s:v/>
      </s:c>
      <s:c r="Y1027" s="77" t="str">
        <s:f>IF(B1027="","",IF(ISBLANK(X1027),"Недостаточно данных",IF(X1027&gt;='04_Настройки'!$B$24,"Высокий",IF(X1027&gt;='04_Настройки'!$B$25,"Средний","Низкий"))))</s:f>
        <s:v/>
      </s:c>
      <s:c r="Z1027" s="80">
        <s:f t="shared" si="8"/>
        <s:v>1017</s:v>
      </s:c>
      <s:c r="AA1027" s="93" t="str">
        <s:f>IF(B1027="","",IF(S1027&gt;1,"Проверить и объединить дубли",IF(W1027&lt;'04_Настройки'!$B$26,"Дополнить исходные данные",IF(AND(M1027&lt;&gt;"",M1027&lt;=2),"Проверить соответствие запросу и бизнесу",IF(AND(G1027&lt;&gt;"",G1027&lt;=IF(J1027="",'04_Настройки'!$B$14,J1027)),"Удерживать позицию и обновлять контент",IF(Y1027="Высокий",IF(O1027="","Создать или назначить посадочную страницу","Оптимизировать страницу и усилить содержание"),IF(Y1027="Средний","Включить в контент-план","Наблюдать или отложить")))))))</s:f>
        <s:v/>
      </s:c>
    </s:row>
    <s:row r="1028" ht="22.5" customHeight="1">
      <s:c r="A1028" s="70" t="str">
        <s:f t="shared" si="1"/>
        <s:v/>
      </s:c>
      <s:c r="B1028" s="71"/>
      <s:c r="C1028" s="71"/>
      <s:c r="D1028" s="71"/>
      <s:c r="E1028" s="95"/>
      <s:c r="F1028" s="77" t="str">
        <s:f>IF(ISBLANK(E1028),"",IF(E1028&gt;='04_Настройки'!$B$11,"ВЧ",IF(E1028&gt;='04_Настройки'!$B$12,"СЧ","НЧ")))</s:f>
      </s:c>
      <s:c r="G1028" s="78"/>
      <s:c r="H1028" s="78"/>
      <s:c r="I1028" s="80" t="str">
        <s:f t="shared" si="2"/>
        <s:v/>
      </s:c>
      <s:c r="J1028" s="78"/>
      <s:c r="K1028" s="81"/>
      <s:c r="L1028" s="78"/>
      <s:c r="M1028" s="78"/>
      <s:c r="N1028" s="78"/>
      <s:c r="O1028" s="83"/>
      <s:c r="P1028" s="84"/>
      <s:c r="Q1028" s="84"/>
      <s:c r="R1028" s="77" t="str">
        <s:f t="shared" si="3"/>
        <s:v/>
      </s:c>
      <s:c r="S1028" s="85" t="str">
        <s:f t="shared" si="4"/>
        <s:v/>
      </s:c>
      <s:c r="T1028" s="85" t="str">
        <s:f t="shared" si="5"/>
        <s:v/>
      </s:c>
      <s:c r="U1028" s="85" t="str">
        <s:f>IF(OR(B1028="",G1028=""),"",ROUND(MAX(0,MIN(100,(G1028-IF(J1028="",'04_Настройки'!$B$14,J1028))/(100-IF(J1028="",'04_Настройки'!$B$14,J1028))*100)),1))</s:f>
        <s:v/>
      </s:c>
      <s:c r="V1028" s="85" t="str">
        <s:f t="shared" si="6"/>
        <s:v/>
      </s:c>
      <s:c r="W1028" s="88" t="str">
        <s:f t="shared" si="7"/>
        <s:v/>
      </s:c>
      <s:c r="X1028" s="85" t="str">
        <s:f>IF(B1028="","",IF(W1028&lt;'04_Настройки'!$B$26,"",ROUND((IF(ISBLANK(T1028),0,T1028*'04_Настройки'!$B$16)+IF(ISBLANK(U1028),0,U1028*'04_Настройки'!$B$17)+IF(ISBLANK(V1028),0,V1028*'04_Настройки'!$B$18)+IF(ISBLANK(M1028),0,M1028/5*100*'04_Настройки'!$B$19)+IF(ISBLANK(N1028),0,N1028/5*100*'04_Настройки'!$B$20))/(IF(ISBLANK(T1028),0,'04_Настройки'!$B$16)+IF(ISBLANK(U1028),0,'04_Настройки'!$B$17)+IF(ISBLANK(V1028),0,'04_Настройки'!$B$18)+IF(ISBLANK(M1028),0,'04_Настройки'!$B$19)+IF(ISBLANK(N1028),0,'04_Настройки'!$B$20)),1)))</s:f>
        <s:v/>
      </s:c>
      <s:c r="Y1028" s="77" t="str">
        <s:f>IF(B1028="","",IF(ISBLANK(X1028),"Недостаточно данных",IF(X1028&gt;='04_Настройки'!$B$24,"Высокий",IF(X1028&gt;='04_Настройки'!$B$25,"Средний","Низкий"))))</s:f>
        <s:v/>
      </s:c>
      <s:c r="Z1028" s="80">
        <s:f t="shared" si="8"/>
        <s:v>1018</s:v>
      </s:c>
      <s:c r="AA1028" s="93" t="str">
        <s:f>IF(B1028="","",IF(S1028&gt;1,"Проверить и объединить дубли",IF(W1028&lt;'04_Настройки'!$B$26,"Дополнить исходные данные",IF(AND(M1028&lt;&gt;"",M1028&lt;=2),"Проверить соответствие запросу и бизнесу",IF(AND(G1028&lt;&gt;"",G1028&lt;=IF(J1028="",'04_Настройки'!$B$14,J1028)),"Удерживать позицию и обновлять контент",IF(Y1028="Высокий",IF(O1028="","Создать или назначить посадочную страницу","Оптимизировать страницу и усилить содержание"),IF(Y1028="Средний","Включить в контент-план","Наблюдать или отложить")))))))</s:f>
        <s:v/>
      </s:c>
    </s:row>
    <s:row r="1029" ht="22.5" customHeight="1">
      <s:c r="A1029" s="70" t="str">
        <s:f t="shared" si="1"/>
        <s:v/>
      </s:c>
      <s:c r="B1029" s="71"/>
      <s:c r="C1029" s="71"/>
      <s:c r="D1029" s="71"/>
      <s:c r="E1029" s="95"/>
      <s:c r="F1029" s="77" t="str">
        <s:f>IF(ISBLANK(E1029),"",IF(E1029&gt;='04_Настройки'!$B$11,"ВЧ",IF(E1029&gt;='04_Настройки'!$B$12,"СЧ","НЧ")))</s:f>
      </s:c>
      <s:c r="G1029" s="78"/>
      <s:c r="H1029" s="78"/>
      <s:c r="I1029" s="80" t="str">
        <s:f t="shared" si="2"/>
        <s:v/>
      </s:c>
      <s:c r="J1029" s="78"/>
      <s:c r="K1029" s="81"/>
      <s:c r="L1029" s="78"/>
      <s:c r="M1029" s="78"/>
      <s:c r="N1029" s="78"/>
      <s:c r="O1029" s="83"/>
      <s:c r="P1029" s="84"/>
      <s:c r="Q1029" s="84"/>
      <s:c r="R1029" s="77" t="str">
        <s:f t="shared" si="3"/>
        <s:v/>
      </s:c>
      <s:c r="S1029" s="85" t="str">
        <s:f t="shared" si="4"/>
        <s:v/>
      </s:c>
      <s:c r="T1029" s="85" t="str">
        <s:f t="shared" si="5"/>
        <s:v/>
      </s:c>
      <s:c r="U1029" s="85" t="str">
        <s:f>IF(OR(B1029="",G1029=""),"",ROUND(MAX(0,MIN(100,(G1029-IF(J1029="",'04_Настройки'!$B$14,J1029))/(100-IF(J1029="",'04_Настройки'!$B$14,J1029))*100)),1))</s:f>
        <s:v/>
      </s:c>
      <s:c r="V1029" s="85" t="str">
        <s:f t="shared" si="6"/>
        <s:v/>
      </s:c>
      <s:c r="W1029" s="88" t="str">
        <s:f t="shared" si="7"/>
        <s:v/>
      </s:c>
      <s:c r="X1029" s="85" t="str">
        <s:f>IF(B1029="","",IF(W1029&lt;'04_Настройки'!$B$26,"",ROUND((IF(ISBLANK(T1029),0,T1029*'04_Настройки'!$B$16)+IF(ISBLANK(U1029),0,U1029*'04_Настройки'!$B$17)+IF(ISBLANK(V1029),0,V1029*'04_Настройки'!$B$18)+IF(ISBLANK(M1029),0,M1029/5*100*'04_Настройки'!$B$19)+IF(ISBLANK(N1029),0,N1029/5*100*'04_Настройки'!$B$20))/(IF(ISBLANK(T1029),0,'04_Настройки'!$B$16)+IF(ISBLANK(U1029),0,'04_Настройки'!$B$17)+IF(ISBLANK(V1029),0,'04_Настройки'!$B$18)+IF(ISBLANK(M1029),0,'04_Настройки'!$B$19)+IF(ISBLANK(N1029),0,'04_Настройки'!$B$20)),1)))</s:f>
        <s:v/>
      </s:c>
      <s:c r="Y1029" s="77" t="str">
        <s:f>IF(B1029="","",IF(ISBLANK(X1029),"Недостаточно данных",IF(X1029&gt;='04_Настройки'!$B$24,"Высокий",IF(X1029&gt;='04_Настройки'!$B$25,"Средний","Низкий"))))</s:f>
        <s:v/>
      </s:c>
      <s:c r="Z1029" s="80">
        <s:f t="shared" si="8"/>
        <s:v>1019</s:v>
      </s:c>
      <s:c r="AA1029" s="93" t="str">
        <s:f>IF(B1029="","",IF(S1029&gt;1,"Проверить и объединить дубли",IF(W1029&lt;'04_Настройки'!$B$26,"Дополнить исходные данные",IF(AND(M1029&lt;&gt;"",M1029&lt;=2),"Проверить соответствие запросу и бизнесу",IF(AND(G1029&lt;&gt;"",G1029&lt;=IF(J1029="",'04_Настройки'!$B$14,J1029)),"Удерживать позицию и обновлять контент",IF(Y1029="Высокий",IF(O1029="","Создать или назначить посадочную страницу","Оптимизировать страницу и усилить содержание"),IF(Y1029="Средний","Включить в контент-план","Наблюдать или отложить")))))))</s:f>
        <s:v/>
      </s:c>
    </s:row>
    <s:row r="1030" ht="22.5" customHeight="1">
      <s:c r="A1030" s="70" t="str">
        <s:f t="shared" si="1"/>
        <s:v/>
      </s:c>
      <s:c r="B1030" s="71"/>
      <s:c r="C1030" s="71"/>
      <s:c r="D1030" s="71"/>
      <s:c r="E1030" s="95"/>
      <s:c r="F1030" s="77" t="str">
        <s:f>IF(ISBLANK(E1030),"",IF(E1030&gt;='04_Настройки'!$B$11,"ВЧ",IF(E1030&gt;='04_Настройки'!$B$12,"СЧ","НЧ")))</s:f>
      </s:c>
      <s:c r="G1030" s="78"/>
      <s:c r="H1030" s="78"/>
      <s:c r="I1030" s="80" t="str">
        <s:f t="shared" si="2"/>
        <s:v/>
      </s:c>
      <s:c r="J1030" s="78"/>
      <s:c r="K1030" s="81"/>
      <s:c r="L1030" s="78"/>
      <s:c r="M1030" s="78"/>
      <s:c r="N1030" s="78"/>
      <s:c r="O1030" s="83"/>
      <s:c r="P1030" s="84"/>
      <s:c r="Q1030" s="84"/>
      <s:c r="R1030" s="77" t="str">
        <s:f t="shared" si="3"/>
        <s:v/>
      </s:c>
      <s:c r="S1030" s="85" t="str">
        <s:f t="shared" si="4"/>
        <s:v/>
      </s:c>
      <s:c r="T1030" s="85" t="str">
        <s:f t="shared" si="5"/>
        <s:v/>
      </s:c>
      <s:c r="U1030" s="85" t="str">
        <s:f>IF(OR(B1030="",G1030=""),"",ROUND(MAX(0,MIN(100,(G1030-IF(J1030="",'04_Настройки'!$B$14,J1030))/(100-IF(J1030="",'04_Настройки'!$B$14,J1030))*100)),1))</s:f>
        <s:v/>
      </s:c>
      <s:c r="V1030" s="85" t="str">
        <s:f t="shared" si="6"/>
        <s:v/>
      </s:c>
      <s:c r="W1030" s="88" t="str">
        <s:f t="shared" si="7"/>
        <s:v/>
      </s:c>
      <s:c r="X1030" s="85" t="str">
        <s:f>IF(B1030="","",IF(W1030&lt;'04_Настройки'!$B$26,"",ROUND((IF(ISBLANK(T1030),0,T1030*'04_Настройки'!$B$16)+IF(ISBLANK(U1030),0,U1030*'04_Настройки'!$B$17)+IF(ISBLANK(V1030),0,V1030*'04_Настройки'!$B$18)+IF(ISBLANK(M1030),0,M1030/5*100*'04_Настройки'!$B$19)+IF(ISBLANK(N1030),0,N1030/5*100*'04_Настройки'!$B$20))/(IF(ISBLANK(T1030),0,'04_Настройки'!$B$16)+IF(ISBLANK(U1030),0,'04_Настройки'!$B$17)+IF(ISBLANK(V1030),0,'04_Настройки'!$B$18)+IF(ISBLANK(M1030),0,'04_Настройки'!$B$19)+IF(ISBLANK(N1030),0,'04_Настройки'!$B$20)),1)))</s:f>
        <s:v/>
      </s:c>
      <s:c r="Y1030" s="77" t="str">
        <s:f>IF(B1030="","",IF(ISBLANK(X1030),"Недостаточно данных",IF(X1030&gt;='04_Настройки'!$B$24,"Высокий",IF(X1030&gt;='04_Настройки'!$B$25,"Средний","Низкий"))))</s:f>
        <s:v/>
      </s:c>
      <s:c r="Z1030" s="80">
        <s:f t="shared" si="8"/>
        <s:v>1020</s:v>
      </s:c>
      <s:c r="AA1030" s="93" t="str">
        <s:f>IF(B1030="","",IF(S1030&gt;1,"Проверить и объединить дубли",IF(W1030&lt;'04_Настройки'!$B$26,"Дополнить исходные данные",IF(AND(M1030&lt;&gt;"",M1030&lt;=2),"Проверить соответствие запросу и бизнесу",IF(AND(G1030&lt;&gt;"",G1030&lt;=IF(J1030="",'04_Настройки'!$B$14,J1030)),"Удерживать позицию и обновлять контент",IF(Y1030="Высокий",IF(O1030="","Создать или назначить посадочную страницу","Оптимизировать страницу и усилить содержание"),IF(Y1030="Средний","Включить в контент-план","Наблюдать или отложить")))))))</s:f>
        <s:v/>
      </s:c>
    </s:row>
    <s:row r="1031" ht="22.5" customHeight="1">
      <s:c r="A1031" s="70" t="str">
        <s:f t="shared" si="1"/>
        <s:v/>
      </s:c>
      <s:c r="B1031" s="71"/>
      <s:c r="C1031" s="71"/>
      <s:c r="D1031" s="71"/>
      <s:c r="E1031" s="95"/>
      <s:c r="F1031" s="77" t="str">
        <s:f>IF(ISBLANK(E1031),"",IF(E1031&gt;='04_Настройки'!$B$11,"ВЧ",IF(E1031&gt;='04_Настройки'!$B$12,"СЧ","НЧ")))</s:f>
      </s:c>
      <s:c r="G1031" s="78"/>
      <s:c r="H1031" s="78"/>
      <s:c r="I1031" s="80" t="str">
        <s:f t="shared" si="2"/>
        <s:v/>
      </s:c>
      <s:c r="J1031" s="78"/>
      <s:c r="K1031" s="81"/>
      <s:c r="L1031" s="78"/>
      <s:c r="M1031" s="78"/>
      <s:c r="N1031" s="78"/>
      <s:c r="O1031" s="83"/>
      <s:c r="P1031" s="84"/>
      <s:c r="Q1031" s="84"/>
      <s:c r="R1031" s="77" t="str">
        <s:f t="shared" si="3"/>
        <s:v/>
      </s:c>
      <s:c r="S1031" s="85" t="str">
        <s:f t="shared" si="4"/>
        <s:v/>
      </s:c>
      <s:c r="T1031" s="85" t="str">
        <s:f t="shared" si="5"/>
        <s:v/>
      </s:c>
      <s:c r="U1031" s="85" t="str">
        <s:f>IF(OR(B1031="",G1031=""),"",ROUND(MAX(0,MIN(100,(G1031-IF(J1031="",'04_Настройки'!$B$14,J1031))/(100-IF(J1031="",'04_Настройки'!$B$14,J1031))*100)),1))</s:f>
        <s:v/>
      </s:c>
      <s:c r="V1031" s="85" t="str">
        <s:f t="shared" si="6"/>
        <s:v/>
      </s:c>
      <s:c r="W1031" s="88" t="str">
        <s:f t="shared" si="7"/>
        <s:v/>
      </s:c>
      <s:c r="X1031" s="85" t="str">
        <s:f>IF(B1031="","",IF(W1031&lt;'04_Настройки'!$B$26,"",ROUND((IF(ISBLANK(T1031),0,T1031*'04_Настройки'!$B$16)+IF(ISBLANK(U1031),0,U1031*'04_Настройки'!$B$17)+IF(ISBLANK(V1031),0,V1031*'04_Настройки'!$B$18)+IF(ISBLANK(M1031),0,M1031/5*100*'04_Настройки'!$B$19)+IF(ISBLANK(N1031),0,N1031/5*100*'04_Настройки'!$B$20))/(IF(ISBLANK(T1031),0,'04_Настройки'!$B$16)+IF(ISBLANK(U1031),0,'04_Настройки'!$B$17)+IF(ISBLANK(V1031),0,'04_Настройки'!$B$18)+IF(ISBLANK(M1031),0,'04_Настройки'!$B$19)+IF(ISBLANK(N1031),0,'04_Настройки'!$B$20)),1)))</s:f>
        <s:v/>
      </s:c>
      <s:c r="Y1031" s="77" t="str">
        <s:f>IF(B1031="","",IF(ISBLANK(X1031),"Недостаточно данных",IF(X1031&gt;='04_Настройки'!$B$24,"Высокий",IF(X1031&gt;='04_Настройки'!$B$25,"Средний","Низкий"))))</s:f>
        <s:v/>
      </s:c>
      <s:c r="Z1031" s="80">
        <s:f t="shared" si="8"/>
        <s:v>1021</s:v>
      </s:c>
      <s:c r="AA1031" s="93" t="str">
        <s:f>IF(B1031="","",IF(S1031&gt;1,"Проверить и объединить дубли",IF(W1031&lt;'04_Настройки'!$B$26,"Дополнить исходные данные",IF(AND(M1031&lt;&gt;"",M1031&lt;=2),"Проверить соответствие запросу и бизнесу",IF(AND(G1031&lt;&gt;"",G1031&lt;=IF(J1031="",'04_Настройки'!$B$14,J1031)),"Удерживать позицию и обновлять контент",IF(Y1031="Высокий",IF(O1031="","Создать или назначить посадочную страницу","Оптимизировать страницу и усилить содержание"),IF(Y1031="Средний","Включить в контент-план","Наблюдать или отложить")))))))</s:f>
        <s:v/>
      </s:c>
    </s:row>
    <s:row r="1032" ht="22.5" customHeight="1">
      <s:c r="A1032" s="70" t="str">
        <s:f t="shared" si="1"/>
        <s:v/>
      </s:c>
      <s:c r="B1032" s="71"/>
      <s:c r="C1032" s="71"/>
      <s:c r="D1032" s="71"/>
      <s:c r="E1032" s="95"/>
      <s:c r="F1032" s="77" t="str">
        <s:f>IF(ISBLANK(E1032),"",IF(E1032&gt;='04_Настройки'!$B$11,"ВЧ",IF(E1032&gt;='04_Настройки'!$B$12,"СЧ","НЧ")))</s:f>
      </s:c>
      <s:c r="G1032" s="78"/>
      <s:c r="H1032" s="78"/>
      <s:c r="I1032" s="80" t="str">
        <s:f t="shared" si="2"/>
        <s:v/>
      </s:c>
      <s:c r="J1032" s="78"/>
      <s:c r="K1032" s="81"/>
      <s:c r="L1032" s="78"/>
      <s:c r="M1032" s="78"/>
      <s:c r="N1032" s="78"/>
      <s:c r="O1032" s="83"/>
      <s:c r="P1032" s="84"/>
      <s:c r="Q1032" s="84"/>
      <s:c r="R1032" s="77" t="str">
        <s:f t="shared" si="3"/>
        <s:v/>
      </s:c>
      <s:c r="S1032" s="85" t="str">
        <s:f t="shared" si="4"/>
        <s:v/>
      </s:c>
      <s:c r="T1032" s="85" t="str">
        <s:f t="shared" si="5"/>
        <s:v/>
      </s:c>
      <s:c r="U1032" s="85" t="str">
        <s:f>IF(OR(B1032="",G1032=""),"",ROUND(MAX(0,MIN(100,(G1032-IF(J1032="",'04_Настройки'!$B$14,J1032))/(100-IF(J1032="",'04_Настройки'!$B$14,J1032))*100)),1))</s:f>
        <s:v/>
      </s:c>
      <s:c r="V1032" s="85" t="str">
        <s:f t="shared" si="6"/>
        <s:v/>
      </s:c>
      <s:c r="W1032" s="88" t="str">
        <s:f t="shared" si="7"/>
        <s:v/>
      </s:c>
      <s:c r="X1032" s="85" t="str">
        <s:f>IF(B1032="","",IF(W1032&lt;'04_Настройки'!$B$26,"",ROUND((IF(ISBLANK(T1032),0,T1032*'04_Настройки'!$B$16)+IF(ISBLANK(U1032),0,U1032*'04_Настройки'!$B$17)+IF(ISBLANK(V1032),0,V1032*'04_Настройки'!$B$18)+IF(ISBLANK(M1032),0,M1032/5*100*'04_Настройки'!$B$19)+IF(ISBLANK(N1032),0,N1032/5*100*'04_Настройки'!$B$20))/(IF(ISBLANK(T1032),0,'04_Настройки'!$B$16)+IF(ISBLANK(U1032),0,'04_Настройки'!$B$17)+IF(ISBLANK(V1032),0,'04_Настройки'!$B$18)+IF(ISBLANK(M1032),0,'04_Настройки'!$B$19)+IF(ISBLANK(N1032),0,'04_Настройки'!$B$20)),1)))</s:f>
        <s:v/>
      </s:c>
      <s:c r="Y1032" s="77" t="str">
        <s:f>IF(B1032="","",IF(ISBLANK(X1032),"Недостаточно данных",IF(X1032&gt;='04_Настройки'!$B$24,"Высокий",IF(X1032&gt;='04_Настройки'!$B$25,"Средний","Низкий"))))</s:f>
        <s:v/>
      </s:c>
      <s:c r="Z1032" s="80">
        <s:f t="shared" si="8"/>
        <s:v>1022</s:v>
      </s:c>
      <s:c r="AA1032" s="93" t="str">
        <s:f>IF(B1032="","",IF(S1032&gt;1,"Проверить и объединить дубли",IF(W1032&lt;'04_Настройки'!$B$26,"Дополнить исходные данные",IF(AND(M1032&lt;&gt;"",M1032&lt;=2),"Проверить соответствие запросу и бизнесу",IF(AND(G1032&lt;&gt;"",G1032&lt;=IF(J1032="",'04_Настройки'!$B$14,J1032)),"Удерживать позицию и обновлять контент",IF(Y1032="Высокий",IF(O1032="","Создать или назначить посадочную страницу","Оптимизировать страницу и усилить содержание"),IF(Y1032="Средний","Включить в контент-план","Наблюдать или отложить")))))))</s:f>
        <s:v/>
      </s:c>
    </s:row>
    <s:row r="1033" ht="22.5" customHeight="1">
      <s:c r="A1033" s="70" t="str">
        <s:f t="shared" si="1"/>
        <s:v/>
      </s:c>
      <s:c r="B1033" s="71"/>
      <s:c r="C1033" s="71"/>
      <s:c r="D1033" s="71"/>
      <s:c r="E1033" s="95"/>
      <s:c r="F1033" s="77" t="str">
        <s:f>IF(ISBLANK(E1033),"",IF(E1033&gt;='04_Настройки'!$B$11,"ВЧ",IF(E1033&gt;='04_Настройки'!$B$12,"СЧ","НЧ")))</s:f>
      </s:c>
      <s:c r="G1033" s="78"/>
      <s:c r="H1033" s="78"/>
      <s:c r="I1033" s="80" t="str">
        <s:f t="shared" si="2"/>
        <s:v/>
      </s:c>
      <s:c r="J1033" s="78"/>
      <s:c r="K1033" s="81"/>
      <s:c r="L1033" s="78"/>
      <s:c r="M1033" s="78"/>
      <s:c r="N1033" s="78"/>
      <s:c r="O1033" s="83"/>
      <s:c r="P1033" s="84"/>
      <s:c r="Q1033" s="84"/>
      <s:c r="R1033" s="77" t="str">
        <s:f t="shared" si="3"/>
        <s:v/>
      </s:c>
      <s:c r="S1033" s="85" t="str">
        <s:f t="shared" si="4"/>
        <s:v/>
      </s:c>
      <s:c r="T1033" s="85" t="str">
        <s:f t="shared" si="5"/>
        <s:v/>
      </s:c>
      <s:c r="U1033" s="85" t="str">
        <s:f>IF(OR(B1033="",G1033=""),"",ROUND(MAX(0,MIN(100,(G1033-IF(J1033="",'04_Настройки'!$B$14,J1033))/(100-IF(J1033="",'04_Настройки'!$B$14,J1033))*100)),1))</s:f>
        <s:v/>
      </s:c>
      <s:c r="V1033" s="85" t="str">
        <s:f t="shared" si="6"/>
        <s:v/>
      </s:c>
      <s:c r="W1033" s="88" t="str">
        <s:f t="shared" si="7"/>
        <s:v/>
      </s:c>
      <s:c r="X1033" s="85" t="str">
        <s:f>IF(B1033="","",IF(W1033&lt;'04_Настройки'!$B$26,"",ROUND((IF(ISBLANK(T1033),0,T1033*'04_Настройки'!$B$16)+IF(ISBLANK(U1033),0,U1033*'04_Настройки'!$B$17)+IF(ISBLANK(V1033),0,V1033*'04_Настройки'!$B$18)+IF(ISBLANK(M1033),0,M1033/5*100*'04_Настройки'!$B$19)+IF(ISBLANK(N1033),0,N1033/5*100*'04_Настройки'!$B$20))/(IF(ISBLANK(T1033),0,'04_Настройки'!$B$16)+IF(ISBLANK(U1033),0,'04_Настройки'!$B$17)+IF(ISBLANK(V1033),0,'04_Настройки'!$B$18)+IF(ISBLANK(M1033),0,'04_Настройки'!$B$19)+IF(ISBLANK(N1033),0,'04_Настройки'!$B$20)),1)))</s:f>
        <s:v/>
      </s:c>
      <s:c r="Y1033" s="77" t="str">
        <s:f>IF(B1033="","",IF(ISBLANK(X1033),"Недостаточно данных",IF(X1033&gt;='04_Настройки'!$B$24,"Высокий",IF(X1033&gt;='04_Настройки'!$B$25,"Средний","Низкий"))))</s:f>
        <s:v/>
      </s:c>
      <s:c r="Z1033" s="80">
        <s:f t="shared" si="8"/>
        <s:v>1023</s:v>
      </s:c>
      <s:c r="AA1033" s="93" t="str">
        <s:f>IF(B1033="","",IF(S1033&gt;1,"Проверить и объединить дубли",IF(W1033&lt;'04_Настройки'!$B$26,"Дополнить исходные данные",IF(AND(M1033&lt;&gt;"",M1033&lt;=2),"Проверить соответствие запросу и бизнесу",IF(AND(G1033&lt;&gt;"",G1033&lt;=IF(J1033="",'04_Настройки'!$B$14,J1033)),"Удерживать позицию и обновлять контент",IF(Y1033="Высокий",IF(O1033="","Создать или назначить посадочную страницу","Оптимизировать страницу и усилить содержание"),IF(Y1033="Средний","Включить в контент-план","Наблюдать или отложить")))))))</s:f>
        <s:v/>
      </s:c>
    </s:row>
    <s:row r="1034" ht="22.5" customHeight="1">
      <s:c r="A1034" s="70" t="str">
        <s:f t="shared" si="1"/>
        <s:v/>
      </s:c>
      <s:c r="B1034" s="71"/>
      <s:c r="C1034" s="71"/>
      <s:c r="D1034" s="71"/>
      <s:c r="E1034" s="95"/>
      <s:c r="F1034" s="77" t="str">
        <s:f>IF(ISBLANK(E1034),"",IF(E1034&gt;='04_Настройки'!$B$11,"ВЧ",IF(E1034&gt;='04_Настройки'!$B$12,"СЧ","НЧ")))</s:f>
      </s:c>
      <s:c r="G1034" s="78"/>
      <s:c r="H1034" s="78"/>
      <s:c r="I1034" s="80" t="str">
        <s:f t="shared" si="2"/>
        <s:v/>
      </s:c>
      <s:c r="J1034" s="78"/>
      <s:c r="K1034" s="81"/>
      <s:c r="L1034" s="78"/>
      <s:c r="M1034" s="78"/>
      <s:c r="N1034" s="78"/>
      <s:c r="O1034" s="83"/>
      <s:c r="P1034" s="84"/>
      <s:c r="Q1034" s="84"/>
      <s:c r="R1034" s="77" t="str">
        <s:f t="shared" si="3"/>
        <s:v/>
      </s:c>
      <s:c r="S1034" s="85" t="str">
        <s:f t="shared" si="4"/>
        <s:v/>
      </s:c>
      <s:c r="T1034" s="85" t="str">
        <s:f t="shared" si="5"/>
        <s:v/>
      </s:c>
      <s:c r="U1034" s="85" t="str">
        <s:f>IF(OR(B1034="",G1034=""),"",ROUND(MAX(0,MIN(100,(G1034-IF(J1034="",'04_Настройки'!$B$14,J1034))/(100-IF(J1034="",'04_Настройки'!$B$14,J1034))*100)),1))</s:f>
        <s:v/>
      </s:c>
      <s:c r="V1034" s="85" t="str">
        <s:f t="shared" si="6"/>
        <s:v/>
      </s:c>
      <s:c r="W1034" s="88" t="str">
        <s:f t="shared" si="7"/>
        <s:v/>
      </s:c>
      <s:c r="X1034" s="85" t="str">
        <s:f>IF(B1034="","",IF(W1034&lt;'04_Настройки'!$B$26,"",ROUND((IF(ISBLANK(T1034),0,T1034*'04_Настройки'!$B$16)+IF(ISBLANK(U1034),0,U1034*'04_Настройки'!$B$17)+IF(ISBLANK(V1034),0,V1034*'04_Настройки'!$B$18)+IF(ISBLANK(M1034),0,M1034/5*100*'04_Настройки'!$B$19)+IF(ISBLANK(N1034),0,N1034/5*100*'04_Настройки'!$B$20))/(IF(ISBLANK(T1034),0,'04_Настройки'!$B$16)+IF(ISBLANK(U1034),0,'04_Настройки'!$B$17)+IF(ISBLANK(V1034),0,'04_Настройки'!$B$18)+IF(ISBLANK(M1034),0,'04_Настройки'!$B$19)+IF(ISBLANK(N1034),0,'04_Настройки'!$B$20)),1)))</s:f>
        <s:v/>
      </s:c>
      <s:c r="Y1034" s="77" t="str">
        <s:f>IF(B1034="","",IF(ISBLANK(X1034),"Недостаточно данных",IF(X1034&gt;='04_Настройки'!$B$24,"Высокий",IF(X1034&gt;='04_Настройки'!$B$25,"Средний","Низкий"))))</s:f>
        <s:v/>
      </s:c>
      <s:c r="Z1034" s="80">
        <s:f t="shared" si="8"/>
        <s:v>1024</s:v>
      </s:c>
      <s:c r="AA1034" s="93" t="str">
        <s:f>IF(B1034="","",IF(S1034&gt;1,"Проверить и объединить дубли",IF(W1034&lt;'04_Настройки'!$B$26,"Дополнить исходные данные",IF(AND(M1034&lt;&gt;"",M1034&lt;=2),"Проверить соответствие запросу и бизнесу",IF(AND(G1034&lt;&gt;"",G1034&lt;=IF(J1034="",'04_Настройки'!$B$14,J1034)),"Удерживать позицию и обновлять контент",IF(Y1034="Высокий",IF(O1034="","Создать или назначить посадочную страницу","Оптимизировать страницу и усилить содержание"),IF(Y1034="Средний","Включить в контент-план","Наблюдать или отложить")))))))</s:f>
        <s:v/>
      </s:c>
    </s:row>
    <s:row r="1035" ht="22.5" customHeight="1">
      <s:c r="A1035" s="70" t="str">
        <s:f t="shared" si="1"/>
        <s:v/>
      </s:c>
      <s:c r="B1035" s="71"/>
      <s:c r="C1035" s="71"/>
      <s:c r="D1035" s="71"/>
      <s:c r="E1035" s="95"/>
      <s:c r="F1035" s="77" t="str">
        <s:f>IF(ISBLANK(E1035),"",IF(E1035&gt;='04_Настройки'!$B$11,"ВЧ",IF(E1035&gt;='04_Настройки'!$B$12,"СЧ","НЧ")))</s:f>
      </s:c>
      <s:c r="G1035" s="78"/>
      <s:c r="H1035" s="78"/>
      <s:c r="I1035" s="80" t="str">
        <s:f t="shared" si="2"/>
        <s:v/>
      </s:c>
      <s:c r="J1035" s="78"/>
      <s:c r="K1035" s="81"/>
      <s:c r="L1035" s="78"/>
      <s:c r="M1035" s="78"/>
      <s:c r="N1035" s="78"/>
      <s:c r="O1035" s="83"/>
      <s:c r="P1035" s="84"/>
      <s:c r="Q1035" s="84"/>
      <s:c r="R1035" s="77" t="str">
        <s:f t="shared" si="3"/>
        <s:v/>
      </s:c>
      <s:c r="S1035" s="85" t="str">
        <s:f t="shared" si="4"/>
        <s:v/>
      </s:c>
      <s:c r="T1035" s="85" t="str">
        <s:f t="shared" si="5"/>
        <s:v/>
      </s:c>
      <s:c r="U1035" s="85" t="str">
        <s:f>IF(OR(B1035="",G1035=""),"",ROUND(MAX(0,MIN(100,(G1035-IF(J1035="",'04_Настройки'!$B$14,J1035))/(100-IF(J1035="",'04_Настройки'!$B$14,J1035))*100)),1))</s:f>
        <s:v/>
      </s:c>
      <s:c r="V1035" s="85" t="str">
        <s:f t="shared" si="6"/>
        <s:v/>
      </s:c>
      <s:c r="W1035" s="88" t="str">
        <s:f t="shared" si="7"/>
        <s:v/>
      </s:c>
      <s:c r="X1035" s="85" t="str">
        <s:f>IF(B1035="","",IF(W1035&lt;'04_Настройки'!$B$26,"",ROUND((IF(ISBLANK(T1035),0,T1035*'04_Настройки'!$B$16)+IF(ISBLANK(U1035),0,U1035*'04_Настройки'!$B$17)+IF(ISBLANK(V1035),0,V1035*'04_Настройки'!$B$18)+IF(ISBLANK(M1035),0,M1035/5*100*'04_Настройки'!$B$19)+IF(ISBLANK(N1035),0,N1035/5*100*'04_Настройки'!$B$20))/(IF(ISBLANK(T1035),0,'04_Настройки'!$B$16)+IF(ISBLANK(U1035),0,'04_Настройки'!$B$17)+IF(ISBLANK(V1035),0,'04_Настройки'!$B$18)+IF(ISBLANK(M1035),0,'04_Настройки'!$B$19)+IF(ISBLANK(N1035),0,'04_Настройки'!$B$20)),1)))</s:f>
        <s:v/>
      </s:c>
      <s:c r="Y1035" s="77" t="str">
        <s:f>IF(B1035="","",IF(ISBLANK(X1035),"Недостаточно данных",IF(X1035&gt;='04_Настройки'!$B$24,"Высокий",IF(X1035&gt;='04_Настройки'!$B$25,"Средний","Низкий"))))</s:f>
        <s:v/>
      </s:c>
      <s:c r="Z1035" s="80">
        <s:f t="shared" si="8"/>
        <s:v>1025</s:v>
      </s:c>
      <s:c r="AA1035" s="93" t="str">
        <s:f>IF(B1035="","",IF(S1035&gt;1,"Проверить и объединить дубли",IF(W1035&lt;'04_Настройки'!$B$26,"Дополнить исходные данные",IF(AND(M1035&lt;&gt;"",M1035&lt;=2),"Проверить соответствие запросу и бизнесу",IF(AND(G1035&lt;&gt;"",G1035&lt;=IF(J1035="",'04_Настройки'!$B$14,J1035)),"Удерживать позицию и обновлять контент",IF(Y1035="Высокий",IF(O1035="","Создать или назначить посадочную страницу","Оптимизировать страницу и усилить содержание"),IF(Y1035="Средний","Включить в контент-план","Наблюдать или отложить")))))))</s:f>
        <s:v/>
      </s:c>
    </s:row>
    <s:row r="1036" ht="22.5" customHeight="1">
      <s:c r="A1036" s="70" t="str">
        <s:f t="shared" si="1"/>
        <s:v/>
      </s:c>
      <s:c r="B1036" s="71"/>
      <s:c r="C1036" s="71"/>
      <s:c r="D1036" s="71"/>
      <s:c r="E1036" s="95"/>
      <s:c r="F1036" s="77" t="str">
        <s:f>IF(ISBLANK(E1036),"",IF(E1036&gt;='04_Настройки'!$B$11,"ВЧ",IF(E1036&gt;='04_Настройки'!$B$12,"СЧ","НЧ")))</s:f>
      </s:c>
      <s:c r="G1036" s="78"/>
      <s:c r="H1036" s="78"/>
      <s:c r="I1036" s="80" t="str">
        <s:f t="shared" si="2"/>
        <s:v/>
      </s:c>
      <s:c r="J1036" s="78"/>
      <s:c r="K1036" s="81"/>
      <s:c r="L1036" s="78"/>
      <s:c r="M1036" s="78"/>
      <s:c r="N1036" s="78"/>
      <s:c r="O1036" s="83"/>
      <s:c r="P1036" s="84"/>
      <s:c r="Q1036" s="84"/>
      <s:c r="R1036" s="77" t="str">
        <s:f t="shared" si="3"/>
        <s:v/>
      </s:c>
      <s:c r="S1036" s="85" t="str">
        <s:f t="shared" si="4"/>
        <s:v/>
      </s:c>
      <s:c r="T1036" s="85" t="str">
        <s:f t="shared" si="5"/>
        <s:v/>
      </s:c>
      <s:c r="U1036" s="85" t="str">
        <s:f>IF(OR(B1036="",G1036=""),"",ROUND(MAX(0,MIN(100,(G1036-IF(J1036="",'04_Настройки'!$B$14,J1036))/(100-IF(J1036="",'04_Настройки'!$B$14,J1036))*100)),1))</s:f>
        <s:v/>
      </s:c>
      <s:c r="V1036" s="85" t="str">
        <s:f t="shared" si="6"/>
        <s:v/>
      </s:c>
      <s:c r="W1036" s="88" t="str">
        <s:f t="shared" si="7"/>
        <s:v/>
      </s:c>
      <s:c r="X1036" s="85" t="str">
        <s:f>IF(B1036="","",IF(W1036&lt;'04_Настройки'!$B$26,"",ROUND((IF(ISBLANK(T1036),0,T1036*'04_Настройки'!$B$16)+IF(ISBLANK(U1036),0,U1036*'04_Настройки'!$B$17)+IF(ISBLANK(V1036),0,V1036*'04_Настройки'!$B$18)+IF(ISBLANK(M1036),0,M1036/5*100*'04_Настройки'!$B$19)+IF(ISBLANK(N1036),0,N1036/5*100*'04_Настройки'!$B$20))/(IF(ISBLANK(T1036),0,'04_Настройки'!$B$16)+IF(ISBLANK(U1036),0,'04_Настройки'!$B$17)+IF(ISBLANK(V1036),0,'04_Настройки'!$B$18)+IF(ISBLANK(M1036),0,'04_Настройки'!$B$19)+IF(ISBLANK(N1036),0,'04_Настройки'!$B$20)),1)))</s:f>
        <s:v/>
      </s:c>
      <s:c r="Y1036" s="77" t="str">
        <s:f>IF(B1036="","",IF(ISBLANK(X1036),"Недостаточно данных",IF(X1036&gt;='04_Настройки'!$B$24,"Высокий",IF(X1036&gt;='04_Настройки'!$B$25,"Средний","Низкий"))))</s:f>
        <s:v/>
      </s:c>
      <s:c r="Z1036" s="80">
        <s:f t="shared" si="8"/>
        <s:v>1026</s:v>
      </s:c>
      <s:c r="AA1036" s="93" t="str">
        <s:f>IF(B1036="","",IF(S1036&gt;1,"Проверить и объединить дубли",IF(W1036&lt;'04_Настройки'!$B$26,"Дополнить исходные данные",IF(AND(M1036&lt;&gt;"",M1036&lt;=2),"Проверить соответствие запросу и бизнесу",IF(AND(G1036&lt;&gt;"",G1036&lt;=IF(J1036="",'04_Настройки'!$B$14,J1036)),"Удерживать позицию и обновлять контент",IF(Y1036="Высокий",IF(O1036="","Создать или назначить посадочную страницу","Оптимизировать страницу и усилить содержание"),IF(Y1036="Средний","Включить в контент-план","Наблюдать или отложить")))))))</s:f>
        <s:v/>
      </s:c>
    </s:row>
    <s:row r="1037" ht="22.5" customHeight="1">
      <s:c r="A1037" s="70" t="str">
        <s:f t="shared" si="1"/>
        <s:v/>
      </s:c>
      <s:c r="B1037" s="71"/>
      <s:c r="C1037" s="71"/>
      <s:c r="D1037" s="71"/>
      <s:c r="E1037" s="95"/>
      <s:c r="F1037" s="77" t="str">
        <s:f>IF(ISBLANK(E1037),"",IF(E1037&gt;='04_Настройки'!$B$11,"ВЧ",IF(E1037&gt;='04_Настройки'!$B$12,"СЧ","НЧ")))</s:f>
      </s:c>
      <s:c r="G1037" s="78"/>
      <s:c r="H1037" s="78"/>
      <s:c r="I1037" s="80" t="str">
        <s:f t="shared" si="2"/>
        <s:v/>
      </s:c>
      <s:c r="J1037" s="78"/>
      <s:c r="K1037" s="81"/>
      <s:c r="L1037" s="78"/>
      <s:c r="M1037" s="78"/>
      <s:c r="N1037" s="78"/>
      <s:c r="O1037" s="83"/>
      <s:c r="P1037" s="84"/>
      <s:c r="Q1037" s="84"/>
      <s:c r="R1037" s="77" t="str">
        <s:f t="shared" si="3"/>
        <s:v/>
      </s:c>
      <s:c r="S1037" s="85" t="str">
        <s:f t="shared" si="4"/>
        <s:v/>
      </s:c>
      <s:c r="T1037" s="85" t="str">
        <s:f t="shared" si="5"/>
        <s:v/>
      </s:c>
      <s:c r="U1037" s="85" t="str">
        <s:f>IF(OR(B1037="",G1037=""),"",ROUND(MAX(0,MIN(100,(G1037-IF(J1037="",'04_Настройки'!$B$14,J1037))/(100-IF(J1037="",'04_Настройки'!$B$14,J1037))*100)),1))</s:f>
        <s:v/>
      </s:c>
      <s:c r="V1037" s="85" t="str">
        <s:f t="shared" si="6"/>
        <s:v/>
      </s:c>
      <s:c r="W1037" s="88" t="str">
        <s:f t="shared" si="7"/>
        <s:v/>
      </s:c>
      <s:c r="X1037" s="85" t="str">
        <s:f>IF(B1037="","",IF(W1037&lt;'04_Настройки'!$B$26,"",ROUND((IF(ISBLANK(T1037),0,T1037*'04_Настройки'!$B$16)+IF(ISBLANK(U1037),0,U1037*'04_Настройки'!$B$17)+IF(ISBLANK(V1037),0,V1037*'04_Настройки'!$B$18)+IF(ISBLANK(M1037),0,M1037/5*100*'04_Настройки'!$B$19)+IF(ISBLANK(N1037),0,N1037/5*100*'04_Настройки'!$B$20))/(IF(ISBLANK(T1037),0,'04_Настройки'!$B$16)+IF(ISBLANK(U1037),0,'04_Настройки'!$B$17)+IF(ISBLANK(V1037),0,'04_Настройки'!$B$18)+IF(ISBLANK(M1037),0,'04_Настройки'!$B$19)+IF(ISBLANK(N1037),0,'04_Настройки'!$B$20)),1)))</s:f>
        <s:v/>
      </s:c>
      <s:c r="Y1037" s="77" t="str">
        <s:f>IF(B1037="","",IF(ISBLANK(X1037),"Недостаточно данных",IF(X1037&gt;='04_Настройки'!$B$24,"Высокий",IF(X1037&gt;='04_Настройки'!$B$25,"Средний","Низкий"))))</s:f>
        <s:v/>
      </s:c>
      <s:c r="Z1037" s="80">
        <s:f t="shared" si="8"/>
        <s:v>1027</s:v>
      </s:c>
      <s:c r="AA1037" s="93" t="str">
        <s:f>IF(B1037="","",IF(S1037&gt;1,"Проверить и объединить дубли",IF(W1037&lt;'04_Настройки'!$B$26,"Дополнить исходные данные",IF(AND(M1037&lt;&gt;"",M1037&lt;=2),"Проверить соответствие запросу и бизнесу",IF(AND(G1037&lt;&gt;"",G1037&lt;=IF(J1037="",'04_Настройки'!$B$14,J1037)),"Удерживать позицию и обновлять контент",IF(Y1037="Высокий",IF(O1037="","Создать или назначить посадочную страницу","Оптимизировать страницу и усилить содержание"),IF(Y1037="Средний","Включить в контент-план","Наблюдать или отложить")))))))</s:f>
        <s:v/>
      </s:c>
    </s:row>
    <s:row r="1038" ht="22.5" customHeight="1">
      <s:c r="A1038" s="70" t="str">
        <s:f t="shared" si="1"/>
        <s:v/>
      </s:c>
      <s:c r="B1038" s="71"/>
      <s:c r="C1038" s="71"/>
      <s:c r="D1038" s="71"/>
      <s:c r="E1038" s="95"/>
      <s:c r="F1038" s="77" t="str">
        <s:f>IF(ISBLANK(E1038),"",IF(E1038&gt;='04_Настройки'!$B$11,"ВЧ",IF(E1038&gt;='04_Настройки'!$B$12,"СЧ","НЧ")))</s:f>
      </s:c>
      <s:c r="G1038" s="78"/>
      <s:c r="H1038" s="78"/>
      <s:c r="I1038" s="80" t="str">
        <s:f t="shared" si="2"/>
        <s:v/>
      </s:c>
      <s:c r="J1038" s="78"/>
      <s:c r="K1038" s="81"/>
      <s:c r="L1038" s="78"/>
      <s:c r="M1038" s="78"/>
      <s:c r="N1038" s="78"/>
      <s:c r="O1038" s="83"/>
      <s:c r="P1038" s="84"/>
      <s:c r="Q1038" s="84"/>
      <s:c r="R1038" s="77" t="str">
        <s:f t="shared" si="3"/>
        <s:v/>
      </s:c>
      <s:c r="S1038" s="85" t="str">
        <s:f t="shared" si="4"/>
        <s:v/>
      </s:c>
      <s:c r="T1038" s="85" t="str">
        <s:f t="shared" si="5"/>
        <s:v/>
      </s:c>
      <s:c r="U1038" s="85" t="str">
        <s:f>IF(OR(B1038="",G1038=""),"",ROUND(MAX(0,MIN(100,(G1038-IF(J1038="",'04_Настройки'!$B$14,J1038))/(100-IF(J1038="",'04_Настройки'!$B$14,J1038))*100)),1))</s:f>
        <s:v/>
      </s:c>
      <s:c r="V1038" s="85" t="str">
        <s:f t="shared" si="6"/>
        <s:v/>
      </s:c>
      <s:c r="W1038" s="88" t="str">
        <s:f t="shared" si="7"/>
        <s:v/>
      </s:c>
      <s:c r="X1038" s="85" t="str">
        <s:f>IF(B1038="","",IF(W1038&lt;'04_Настройки'!$B$26,"",ROUND((IF(ISBLANK(T1038),0,T1038*'04_Настройки'!$B$16)+IF(ISBLANK(U1038),0,U1038*'04_Настройки'!$B$17)+IF(ISBLANK(V1038),0,V1038*'04_Настройки'!$B$18)+IF(ISBLANK(M1038),0,M1038/5*100*'04_Настройки'!$B$19)+IF(ISBLANK(N1038),0,N1038/5*100*'04_Настройки'!$B$20))/(IF(ISBLANK(T1038),0,'04_Настройки'!$B$16)+IF(ISBLANK(U1038),0,'04_Настройки'!$B$17)+IF(ISBLANK(V1038),0,'04_Настройки'!$B$18)+IF(ISBLANK(M1038),0,'04_Настройки'!$B$19)+IF(ISBLANK(N1038),0,'04_Настройки'!$B$20)),1)))</s:f>
        <s:v/>
      </s:c>
      <s:c r="Y1038" s="77" t="str">
        <s:f>IF(B1038="","",IF(ISBLANK(X1038),"Недостаточно данных",IF(X1038&gt;='04_Настройки'!$B$24,"Высокий",IF(X1038&gt;='04_Настройки'!$B$25,"Средний","Низкий"))))</s:f>
        <s:v/>
      </s:c>
      <s:c r="Z1038" s="80">
        <s:f t="shared" si="8"/>
        <s:v>1028</s:v>
      </s:c>
      <s:c r="AA1038" s="93" t="str">
        <s:f>IF(B1038="","",IF(S1038&gt;1,"Проверить и объединить дубли",IF(W1038&lt;'04_Настройки'!$B$26,"Дополнить исходные данные",IF(AND(M1038&lt;&gt;"",M1038&lt;=2),"Проверить соответствие запросу и бизнесу",IF(AND(G1038&lt;&gt;"",G1038&lt;=IF(J1038="",'04_Настройки'!$B$14,J1038)),"Удерживать позицию и обновлять контент",IF(Y1038="Высокий",IF(O1038="","Создать или назначить посадочную страницу","Оптимизировать страницу и усилить содержание"),IF(Y1038="Средний","Включить в контент-план","Наблюдать или отложить")))))))</s:f>
        <s:v/>
      </s:c>
    </s:row>
    <s:row r="1039" ht="22.5" customHeight="1">
      <s:c r="A1039" s="70" t="str">
        <s:f t="shared" si="1"/>
        <s:v/>
      </s:c>
      <s:c r="B1039" s="71"/>
      <s:c r="C1039" s="71"/>
      <s:c r="D1039" s="71"/>
      <s:c r="E1039" s="95"/>
      <s:c r="F1039" s="77" t="str">
        <s:f>IF(ISBLANK(E1039),"",IF(E1039&gt;='04_Настройки'!$B$11,"ВЧ",IF(E1039&gt;='04_Настройки'!$B$12,"СЧ","НЧ")))</s:f>
      </s:c>
      <s:c r="G1039" s="78"/>
      <s:c r="H1039" s="78"/>
      <s:c r="I1039" s="80" t="str">
        <s:f t="shared" si="2"/>
        <s:v/>
      </s:c>
      <s:c r="J1039" s="78"/>
      <s:c r="K1039" s="81"/>
      <s:c r="L1039" s="78"/>
      <s:c r="M1039" s="78"/>
      <s:c r="N1039" s="78"/>
      <s:c r="O1039" s="83"/>
      <s:c r="P1039" s="84"/>
      <s:c r="Q1039" s="84"/>
      <s:c r="R1039" s="77" t="str">
        <s:f t="shared" si="3"/>
        <s:v/>
      </s:c>
      <s:c r="S1039" s="85" t="str">
        <s:f t="shared" si="4"/>
        <s:v/>
      </s:c>
      <s:c r="T1039" s="85" t="str">
        <s:f t="shared" si="5"/>
        <s:v/>
      </s:c>
      <s:c r="U1039" s="85" t="str">
        <s:f>IF(OR(B1039="",G1039=""),"",ROUND(MAX(0,MIN(100,(G1039-IF(J1039="",'04_Настройки'!$B$14,J1039))/(100-IF(J1039="",'04_Настройки'!$B$14,J1039))*100)),1))</s:f>
        <s:v/>
      </s:c>
      <s:c r="V1039" s="85" t="str">
        <s:f t="shared" si="6"/>
        <s:v/>
      </s:c>
      <s:c r="W1039" s="88" t="str">
        <s:f t="shared" si="7"/>
        <s:v/>
      </s:c>
      <s:c r="X1039" s="85" t="str">
        <s:f>IF(B1039="","",IF(W1039&lt;'04_Настройки'!$B$26,"",ROUND((IF(ISBLANK(T1039),0,T1039*'04_Настройки'!$B$16)+IF(ISBLANK(U1039),0,U1039*'04_Настройки'!$B$17)+IF(ISBLANK(V1039),0,V1039*'04_Настройки'!$B$18)+IF(ISBLANK(M1039),0,M1039/5*100*'04_Настройки'!$B$19)+IF(ISBLANK(N1039),0,N1039/5*100*'04_Настройки'!$B$20))/(IF(ISBLANK(T1039),0,'04_Настройки'!$B$16)+IF(ISBLANK(U1039),0,'04_Настройки'!$B$17)+IF(ISBLANK(V1039),0,'04_Настройки'!$B$18)+IF(ISBLANK(M1039),0,'04_Настройки'!$B$19)+IF(ISBLANK(N1039),0,'04_Настройки'!$B$20)),1)))</s:f>
        <s:v/>
      </s:c>
      <s:c r="Y1039" s="77" t="str">
        <s:f>IF(B1039="","",IF(ISBLANK(X1039),"Недостаточно данных",IF(X1039&gt;='04_Настройки'!$B$24,"Высокий",IF(X1039&gt;='04_Настройки'!$B$25,"Средний","Низкий"))))</s:f>
        <s:v/>
      </s:c>
      <s:c r="Z1039" s="80">
        <s:f t="shared" si="8"/>
        <s:v>1029</s:v>
      </s:c>
      <s:c r="AA1039" s="93" t="str">
        <s:f>IF(B1039="","",IF(S1039&gt;1,"Проверить и объединить дубли",IF(W1039&lt;'04_Настройки'!$B$26,"Дополнить исходные данные",IF(AND(M1039&lt;&gt;"",M1039&lt;=2),"Проверить соответствие запросу и бизнесу",IF(AND(G1039&lt;&gt;"",G1039&lt;=IF(J1039="",'04_Настройки'!$B$14,J1039)),"Удерживать позицию и обновлять контент",IF(Y1039="Высокий",IF(O1039="","Создать или назначить посадочную страницу","Оптимизировать страницу и усилить содержание"),IF(Y1039="Средний","Включить в контент-план","Наблюдать или отложить")))))))</s:f>
        <s:v/>
      </s:c>
    </s:row>
    <s:row r="1040" ht="22.5" customHeight="1">
      <s:c r="A1040" s="70" t="str">
        <s:f t="shared" si="1"/>
        <s:v/>
      </s:c>
      <s:c r="B1040" s="71"/>
      <s:c r="C1040" s="71"/>
      <s:c r="D1040" s="71"/>
      <s:c r="E1040" s="95"/>
      <s:c r="F1040" s="77" t="str">
        <s:f>IF(ISBLANK(E1040),"",IF(E1040&gt;='04_Настройки'!$B$11,"ВЧ",IF(E1040&gt;='04_Настройки'!$B$12,"СЧ","НЧ")))</s:f>
      </s:c>
      <s:c r="G1040" s="78"/>
      <s:c r="H1040" s="78"/>
      <s:c r="I1040" s="80" t="str">
        <s:f t="shared" si="2"/>
        <s:v/>
      </s:c>
      <s:c r="J1040" s="78"/>
      <s:c r="K1040" s="81"/>
      <s:c r="L1040" s="78"/>
      <s:c r="M1040" s="78"/>
      <s:c r="N1040" s="78"/>
      <s:c r="O1040" s="83"/>
      <s:c r="P1040" s="84"/>
      <s:c r="Q1040" s="84"/>
      <s:c r="R1040" s="77" t="str">
        <s:f t="shared" si="3"/>
        <s:v/>
      </s:c>
      <s:c r="S1040" s="85" t="str">
        <s:f t="shared" si="4"/>
        <s:v/>
      </s:c>
      <s:c r="T1040" s="85" t="str">
        <s:f t="shared" si="5"/>
        <s:v/>
      </s:c>
      <s:c r="U1040" s="85" t="str">
        <s:f>IF(OR(B1040="",G1040=""),"",ROUND(MAX(0,MIN(100,(G1040-IF(J1040="",'04_Настройки'!$B$14,J1040))/(100-IF(J1040="",'04_Настройки'!$B$14,J1040))*100)),1))</s:f>
        <s:v/>
      </s:c>
      <s:c r="V1040" s="85" t="str">
        <s:f t="shared" si="6"/>
        <s:v/>
      </s:c>
      <s:c r="W1040" s="88" t="str">
        <s:f t="shared" si="7"/>
        <s:v/>
      </s:c>
      <s:c r="X1040" s="85" t="str">
        <s:f>IF(B1040="","",IF(W1040&lt;'04_Настройки'!$B$26,"",ROUND((IF(ISBLANK(T1040),0,T1040*'04_Настройки'!$B$16)+IF(ISBLANK(U1040),0,U1040*'04_Настройки'!$B$17)+IF(ISBLANK(V1040),0,V1040*'04_Настройки'!$B$18)+IF(ISBLANK(M1040),0,M1040/5*100*'04_Настройки'!$B$19)+IF(ISBLANK(N1040),0,N1040/5*100*'04_Настройки'!$B$20))/(IF(ISBLANK(T1040),0,'04_Настройки'!$B$16)+IF(ISBLANK(U1040),0,'04_Настройки'!$B$17)+IF(ISBLANK(V1040),0,'04_Настройки'!$B$18)+IF(ISBLANK(M1040),0,'04_Настройки'!$B$19)+IF(ISBLANK(N1040),0,'04_Настройки'!$B$20)),1)))</s:f>
        <s:v/>
      </s:c>
      <s:c r="Y1040" s="77" t="str">
        <s:f>IF(B1040="","",IF(ISBLANK(X1040),"Недостаточно данных",IF(X1040&gt;='04_Настройки'!$B$24,"Высокий",IF(X1040&gt;='04_Настройки'!$B$25,"Средний","Низкий"))))</s:f>
        <s:v/>
      </s:c>
      <s:c r="Z1040" s="80">
        <s:f t="shared" si="8"/>
        <s:v>1030</s:v>
      </s:c>
      <s:c r="AA1040" s="93" t="str">
        <s:f>IF(B1040="","",IF(S1040&gt;1,"Проверить и объединить дубли",IF(W1040&lt;'04_Настройки'!$B$26,"Дополнить исходные данные",IF(AND(M1040&lt;&gt;"",M1040&lt;=2),"Проверить соответствие запросу и бизнесу",IF(AND(G1040&lt;&gt;"",G1040&lt;=IF(J1040="",'04_Настройки'!$B$14,J1040)),"Удерживать позицию и обновлять контент",IF(Y1040="Высокий",IF(O1040="","Создать или назначить посадочную страницу","Оптимизировать страницу и усилить содержание"),IF(Y1040="Средний","Включить в контент-план","Наблюдать или отложить")))))))</s:f>
        <s:v/>
      </s:c>
    </s:row>
    <s:row r="1041" ht="22.5" customHeight="1">
      <s:c r="A1041" s="70" t="str">
        <s:f t="shared" si="1"/>
        <s:v/>
      </s:c>
      <s:c r="B1041" s="71"/>
      <s:c r="C1041" s="71"/>
      <s:c r="D1041" s="71"/>
      <s:c r="E1041" s="95"/>
      <s:c r="F1041" s="77" t="str">
        <s:f>IF(ISBLANK(E1041),"",IF(E1041&gt;='04_Настройки'!$B$11,"ВЧ",IF(E1041&gt;='04_Настройки'!$B$12,"СЧ","НЧ")))</s:f>
      </s:c>
      <s:c r="G1041" s="78"/>
      <s:c r="H1041" s="78"/>
      <s:c r="I1041" s="80" t="str">
        <s:f t="shared" si="2"/>
        <s:v/>
      </s:c>
      <s:c r="J1041" s="78"/>
      <s:c r="K1041" s="81"/>
      <s:c r="L1041" s="78"/>
      <s:c r="M1041" s="78"/>
      <s:c r="N1041" s="78"/>
      <s:c r="O1041" s="83"/>
      <s:c r="P1041" s="84"/>
      <s:c r="Q1041" s="84"/>
      <s:c r="R1041" s="77" t="str">
        <s:f t="shared" si="3"/>
        <s:v/>
      </s:c>
      <s:c r="S1041" s="85" t="str">
        <s:f t="shared" si="4"/>
        <s:v/>
      </s:c>
      <s:c r="T1041" s="85" t="str">
        <s:f t="shared" si="5"/>
        <s:v/>
      </s:c>
      <s:c r="U1041" s="85" t="str">
        <s:f>IF(OR(B1041="",G1041=""),"",ROUND(MAX(0,MIN(100,(G1041-IF(J1041="",'04_Настройки'!$B$14,J1041))/(100-IF(J1041="",'04_Настройки'!$B$14,J1041))*100)),1))</s:f>
        <s:v/>
      </s:c>
      <s:c r="V1041" s="85" t="str">
        <s:f t="shared" si="6"/>
        <s:v/>
      </s:c>
      <s:c r="W1041" s="88" t="str">
        <s:f t="shared" si="7"/>
        <s:v/>
      </s:c>
      <s:c r="X1041" s="85" t="str">
        <s:f>IF(B1041="","",IF(W1041&lt;'04_Настройки'!$B$26,"",ROUND((IF(ISBLANK(T1041),0,T1041*'04_Настройки'!$B$16)+IF(ISBLANK(U1041),0,U1041*'04_Настройки'!$B$17)+IF(ISBLANK(V1041),0,V1041*'04_Настройки'!$B$18)+IF(ISBLANK(M1041),0,M1041/5*100*'04_Настройки'!$B$19)+IF(ISBLANK(N1041),0,N1041/5*100*'04_Настройки'!$B$20))/(IF(ISBLANK(T1041),0,'04_Настройки'!$B$16)+IF(ISBLANK(U1041),0,'04_Настройки'!$B$17)+IF(ISBLANK(V1041),0,'04_Настройки'!$B$18)+IF(ISBLANK(M1041),0,'04_Настройки'!$B$19)+IF(ISBLANK(N1041),0,'04_Настройки'!$B$20)),1)))</s:f>
        <s:v/>
      </s:c>
      <s:c r="Y1041" s="77" t="str">
        <s:f>IF(B1041="","",IF(ISBLANK(X1041),"Недостаточно данных",IF(X1041&gt;='04_Настройки'!$B$24,"Высокий",IF(X1041&gt;='04_Настройки'!$B$25,"Средний","Низкий"))))</s:f>
        <s:v/>
      </s:c>
      <s:c r="Z1041" s="80">
        <s:f t="shared" si="8"/>
        <s:v>1031</s:v>
      </s:c>
      <s:c r="AA1041" s="93" t="str">
        <s:f>IF(B1041="","",IF(S1041&gt;1,"Проверить и объединить дубли",IF(W1041&lt;'04_Настройки'!$B$26,"Дополнить исходные данные",IF(AND(M1041&lt;&gt;"",M1041&lt;=2),"Проверить соответствие запросу и бизнесу",IF(AND(G1041&lt;&gt;"",G1041&lt;=IF(J1041="",'04_Настройки'!$B$14,J1041)),"Удерживать позицию и обновлять контент",IF(Y1041="Высокий",IF(O1041="","Создать или назначить посадочную страницу","Оптимизировать страницу и усилить содержание"),IF(Y1041="Средний","Включить в контент-план","Наблюдать или отложить")))))))</s:f>
        <s:v/>
      </s:c>
    </s:row>
    <s:row r="1042" ht="22.5" customHeight="1">
      <s:c r="A1042" s="70" t="str">
        <s:f t="shared" si="1"/>
        <s:v/>
      </s:c>
      <s:c r="B1042" s="71"/>
      <s:c r="C1042" s="71"/>
      <s:c r="D1042" s="71"/>
      <s:c r="E1042" s="95"/>
      <s:c r="F1042" s="77" t="str">
        <s:f>IF(ISBLANK(E1042),"",IF(E1042&gt;='04_Настройки'!$B$11,"ВЧ",IF(E1042&gt;='04_Настройки'!$B$12,"СЧ","НЧ")))</s:f>
      </s:c>
      <s:c r="G1042" s="78"/>
      <s:c r="H1042" s="78"/>
      <s:c r="I1042" s="80" t="str">
        <s:f t="shared" si="2"/>
        <s:v/>
      </s:c>
      <s:c r="J1042" s="78"/>
      <s:c r="K1042" s="81"/>
      <s:c r="L1042" s="78"/>
      <s:c r="M1042" s="78"/>
      <s:c r="N1042" s="78"/>
      <s:c r="O1042" s="83"/>
      <s:c r="P1042" s="84"/>
      <s:c r="Q1042" s="84"/>
      <s:c r="R1042" s="77" t="str">
        <s:f t="shared" si="3"/>
        <s:v/>
      </s:c>
      <s:c r="S1042" s="85" t="str">
        <s:f t="shared" si="4"/>
        <s:v/>
      </s:c>
      <s:c r="T1042" s="85" t="str">
        <s:f t="shared" si="5"/>
        <s:v/>
      </s:c>
      <s:c r="U1042" s="85" t="str">
        <s:f>IF(OR(B1042="",G1042=""),"",ROUND(MAX(0,MIN(100,(G1042-IF(J1042="",'04_Настройки'!$B$14,J1042))/(100-IF(J1042="",'04_Настройки'!$B$14,J1042))*100)),1))</s:f>
        <s:v/>
      </s:c>
      <s:c r="V1042" s="85" t="str">
        <s:f t="shared" si="6"/>
        <s:v/>
      </s:c>
      <s:c r="W1042" s="88" t="str">
        <s:f t="shared" si="7"/>
        <s:v/>
      </s:c>
      <s:c r="X1042" s="85" t="str">
        <s:f>IF(B1042="","",IF(W1042&lt;'04_Настройки'!$B$26,"",ROUND((IF(ISBLANK(T1042),0,T1042*'04_Настройки'!$B$16)+IF(ISBLANK(U1042),0,U1042*'04_Настройки'!$B$17)+IF(ISBLANK(V1042),0,V1042*'04_Настройки'!$B$18)+IF(ISBLANK(M1042),0,M1042/5*100*'04_Настройки'!$B$19)+IF(ISBLANK(N1042),0,N1042/5*100*'04_Настройки'!$B$20))/(IF(ISBLANK(T1042),0,'04_Настройки'!$B$16)+IF(ISBLANK(U1042),0,'04_Настройки'!$B$17)+IF(ISBLANK(V1042),0,'04_Настройки'!$B$18)+IF(ISBLANK(M1042),0,'04_Настройки'!$B$19)+IF(ISBLANK(N1042),0,'04_Настройки'!$B$20)),1)))</s:f>
        <s:v/>
      </s:c>
      <s:c r="Y1042" s="77" t="str">
        <s:f>IF(B1042="","",IF(ISBLANK(X1042),"Недостаточно данных",IF(X1042&gt;='04_Настройки'!$B$24,"Высокий",IF(X1042&gt;='04_Настройки'!$B$25,"Средний","Низкий"))))</s:f>
        <s:v/>
      </s:c>
      <s:c r="Z1042" s="80">
        <s:f t="shared" si="8"/>
        <s:v>1032</s:v>
      </s:c>
      <s:c r="AA1042" s="93" t="str">
        <s:f>IF(B1042="","",IF(S1042&gt;1,"Проверить и объединить дубли",IF(W1042&lt;'04_Настройки'!$B$26,"Дополнить исходные данные",IF(AND(M1042&lt;&gt;"",M1042&lt;=2),"Проверить соответствие запросу и бизнесу",IF(AND(G1042&lt;&gt;"",G1042&lt;=IF(J1042="",'04_Настройки'!$B$14,J1042)),"Удерживать позицию и обновлять контент",IF(Y1042="Высокий",IF(O1042="","Создать или назначить посадочную страницу","Оптимизировать страницу и усилить содержание"),IF(Y1042="Средний","Включить в контент-план","Наблюдать или отложить")))))))</s:f>
        <s:v/>
      </s:c>
    </s:row>
    <s:row r="1043" ht="22.5" customHeight="1">
      <s:c r="A1043" s="70" t="str">
        <s:f t="shared" si="1"/>
        <s:v/>
      </s:c>
      <s:c r="B1043" s="71"/>
      <s:c r="C1043" s="71"/>
      <s:c r="D1043" s="71"/>
      <s:c r="E1043" s="95"/>
      <s:c r="F1043" s="77" t="str">
        <s:f>IF(ISBLANK(E1043),"",IF(E1043&gt;='04_Настройки'!$B$11,"ВЧ",IF(E1043&gt;='04_Настройки'!$B$12,"СЧ","НЧ")))</s:f>
      </s:c>
      <s:c r="G1043" s="78"/>
      <s:c r="H1043" s="78"/>
      <s:c r="I1043" s="80" t="str">
        <s:f t="shared" si="2"/>
        <s:v/>
      </s:c>
      <s:c r="J1043" s="78"/>
      <s:c r="K1043" s="81"/>
      <s:c r="L1043" s="78"/>
      <s:c r="M1043" s="78"/>
      <s:c r="N1043" s="78"/>
      <s:c r="O1043" s="83"/>
      <s:c r="P1043" s="84"/>
      <s:c r="Q1043" s="84"/>
      <s:c r="R1043" s="77" t="str">
        <s:f t="shared" si="3"/>
        <s:v/>
      </s:c>
      <s:c r="S1043" s="85" t="str">
        <s:f t="shared" si="4"/>
        <s:v/>
      </s:c>
      <s:c r="T1043" s="85" t="str">
        <s:f t="shared" si="5"/>
        <s:v/>
      </s:c>
      <s:c r="U1043" s="85" t="str">
        <s:f>IF(OR(B1043="",G1043=""),"",ROUND(MAX(0,MIN(100,(G1043-IF(J1043="",'04_Настройки'!$B$14,J1043))/(100-IF(J1043="",'04_Настройки'!$B$14,J1043))*100)),1))</s:f>
        <s:v/>
      </s:c>
      <s:c r="V1043" s="85" t="str">
        <s:f t="shared" si="6"/>
        <s:v/>
      </s:c>
      <s:c r="W1043" s="88" t="str">
        <s:f t="shared" si="7"/>
        <s:v/>
      </s:c>
      <s:c r="X1043" s="85" t="str">
        <s:f>IF(B1043="","",IF(W1043&lt;'04_Настройки'!$B$26,"",ROUND((IF(ISBLANK(T1043),0,T1043*'04_Настройки'!$B$16)+IF(ISBLANK(U1043),0,U1043*'04_Настройки'!$B$17)+IF(ISBLANK(V1043),0,V1043*'04_Настройки'!$B$18)+IF(ISBLANK(M1043),0,M1043/5*100*'04_Настройки'!$B$19)+IF(ISBLANK(N1043),0,N1043/5*100*'04_Настройки'!$B$20))/(IF(ISBLANK(T1043),0,'04_Настройки'!$B$16)+IF(ISBLANK(U1043),0,'04_Настройки'!$B$17)+IF(ISBLANK(V1043),0,'04_Настройки'!$B$18)+IF(ISBLANK(M1043),0,'04_Настройки'!$B$19)+IF(ISBLANK(N1043),0,'04_Настройки'!$B$20)),1)))</s:f>
        <s:v/>
      </s:c>
      <s:c r="Y1043" s="77" t="str">
        <s:f>IF(B1043="","",IF(ISBLANK(X1043),"Недостаточно данных",IF(X1043&gt;='04_Настройки'!$B$24,"Высокий",IF(X1043&gt;='04_Настройки'!$B$25,"Средний","Низкий"))))</s:f>
        <s:v/>
      </s:c>
      <s:c r="Z1043" s="80">
        <s:f t="shared" si="8"/>
        <s:v>1033</s:v>
      </s:c>
      <s:c r="AA1043" s="93" t="str">
        <s:f>IF(B1043="","",IF(S1043&gt;1,"Проверить и объединить дубли",IF(W1043&lt;'04_Настройки'!$B$26,"Дополнить исходные данные",IF(AND(M1043&lt;&gt;"",M1043&lt;=2),"Проверить соответствие запросу и бизнесу",IF(AND(G1043&lt;&gt;"",G1043&lt;=IF(J1043="",'04_Настройки'!$B$14,J1043)),"Удерживать позицию и обновлять контент",IF(Y1043="Высокий",IF(O1043="","Создать или назначить посадочную страницу","Оптимизировать страницу и усилить содержание"),IF(Y1043="Средний","Включить в контент-план","Наблюдать или отложить")))))))</s:f>
        <s:v/>
      </s:c>
    </s:row>
    <s:row r="1044" ht="22.5" customHeight="1">
      <s:c r="A1044" s="70" t="str">
        <s:f t="shared" si="1"/>
        <s:v/>
      </s:c>
      <s:c r="B1044" s="71"/>
      <s:c r="C1044" s="71"/>
      <s:c r="D1044" s="71"/>
      <s:c r="E1044" s="95"/>
      <s:c r="F1044" s="77" t="str">
        <s:f>IF(ISBLANK(E1044),"",IF(E1044&gt;='04_Настройки'!$B$11,"ВЧ",IF(E1044&gt;='04_Настройки'!$B$12,"СЧ","НЧ")))</s:f>
      </s:c>
      <s:c r="G1044" s="78"/>
      <s:c r="H1044" s="78"/>
      <s:c r="I1044" s="80" t="str">
        <s:f t="shared" si="2"/>
        <s:v/>
      </s:c>
      <s:c r="J1044" s="78"/>
      <s:c r="K1044" s="81"/>
      <s:c r="L1044" s="78"/>
      <s:c r="M1044" s="78"/>
      <s:c r="N1044" s="78"/>
      <s:c r="O1044" s="83"/>
      <s:c r="P1044" s="84"/>
      <s:c r="Q1044" s="84"/>
      <s:c r="R1044" s="77" t="str">
        <s:f t="shared" si="3"/>
        <s:v/>
      </s:c>
      <s:c r="S1044" s="85" t="str">
        <s:f t="shared" si="4"/>
        <s:v/>
      </s:c>
      <s:c r="T1044" s="85" t="str">
        <s:f t="shared" si="5"/>
        <s:v/>
      </s:c>
      <s:c r="U1044" s="85" t="str">
        <s:f>IF(OR(B1044="",G1044=""),"",ROUND(MAX(0,MIN(100,(G1044-IF(J1044="",'04_Настройки'!$B$14,J1044))/(100-IF(J1044="",'04_Настройки'!$B$14,J1044))*100)),1))</s:f>
        <s:v/>
      </s:c>
      <s:c r="V1044" s="85" t="str">
        <s:f t="shared" si="6"/>
        <s:v/>
      </s:c>
      <s:c r="W1044" s="88" t="str">
        <s:f t="shared" si="7"/>
        <s:v/>
      </s:c>
      <s:c r="X1044" s="85" t="str">
        <s:f>IF(B1044="","",IF(W1044&lt;'04_Настройки'!$B$26,"",ROUND((IF(ISBLANK(T1044),0,T1044*'04_Настройки'!$B$16)+IF(ISBLANK(U1044),0,U1044*'04_Настройки'!$B$17)+IF(ISBLANK(V1044),0,V1044*'04_Настройки'!$B$18)+IF(ISBLANK(M1044),0,M1044/5*100*'04_Настройки'!$B$19)+IF(ISBLANK(N1044),0,N1044/5*100*'04_Настройки'!$B$20))/(IF(ISBLANK(T1044),0,'04_Настройки'!$B$16)+IF(ISBLANK(U1044),0,'04_Настройки'!$B$17)+IF(ISBLANK(V1044),0,'04_Настройки'!$B$18)+IF(ISBLANK(M1044),0,'04_Настройки'!$B$19)+IF(ISBLANK(N1044),0,'04_Настройки'!$B$20)),1)))</s:f>
        <s:v/>
      </s:c>
      <s:c r="Y1044" s="77" t="str">
        <s:f>IF(B1044="","",IF(ISBLANK(X1044),"Недостаточно данных",IF(X1044&gt;='04_Настройки'!$B$24,"Высокий",IF(X1044&gt;='04_Настройки'!$B$25,"Средний","Низкий"))))</s:f>
        <s:v/>
      </s:c>
      <s:c r="Z1044" s="80">
        <s:f t="shared" si="8"/>
        <s:v>1034</s:v>
      </s:c>
      <s:c r="AA1044" s="93" t="str">
        <s:f>IF(B1044="","",IF(S1044&gt;1,"Проверить и объединить дубли",IF(W1044&lt;'04_Настройки'!$B$26,"Дополнить исходные данные",IF(AND(M1044&lt;&gt;"",M1044&lt;=2),"Проверить соответствие запросу и бизнесу",IF(AND(G1044&lt;&gt;"",G1044&lt;=IF(J1044="",'04_Настройки'!$B$14,J1044)),"Удерживать позицию и обновлять контент",IF(Y1044="Высокий",IF(O1044="","Создать или назначить посадочную страницу","Оптимизировать страницу и усилить содержание"),IF(Y1044="Средний","Включить в контент-план","Наблюдать или отложить")))))))</s:f>
        <s:v/>
      </s:c>
    </s:row>
    <s:row r="1045" ht="22.5" customHeight="1">
      <s:c r="A1045" s="70" t="str">
        <s:f t="shared" si="1"/>
        <s:v/>
      </s:c>
      <s:c r="B1045" s="71"/>
      <s:c r="C1045" s="71"/>
      <s:c r="D1045" s="71"/>
      <s:c r="E1045" s="95"/>
      <s:c r="F1045" s="77" t="str">
        <s:f>IF(ISBLANK(E1045),"",IF(E1045&gt;='04_Настройки'!$B$11,"ВЧ",IF(E1045&gt;='04_Настройки'!$B$12,"СЧ","НЧ")))</s:f>
      </s:c>
      <s:c r="G1045" s="78"/>
      <s:c r="H1045" s="78"/>
      <s:c r="I1045" s="80" t="str">
        <s:f t="shared" si="2"/>
        <s:v/>
      </s:c>
      <s:c r="J1045" s="78"/>
      <s:c r="K1045" s="81"/>
      <s:c r="L1045" s="78"/>
      <s:c r="M1045" s="78"/>
      <s:c r="N1045" s="78"/>
      <s:c r="O1045" s="83"/>
      <s:c r="P1045" s="84"/>
      <s:c r="Q1045" s="84"/>
      <s:c r="R1045" s="77" t="str">
        <s:f t="shared" si="3"/>
        <s:v/>
      </s:c>
      <s:c r="S1045" s="85" t="str">
        <s:f t="shared" si="4"/>
        <s:v/>
      </s:c>
      <s:c r="T1045" s="85" t="str">
        <s:f t="shared" si="5"/>
        <s:v/>
      </s:c>
      <s:c r="U1045" s="85" t="str">
        <s:f>IF(OR(B1045="",G1045=""),"",ROUND(MAX(0,MIN(100,(G1045-IF(J1045="",'04_Настройки'!$B$14,J1045))/(100-IF(J1045="",'04_Настройки'!$B$14,J1045))*100)),1))</s:f>
        <s:v/>
      </s:c>
      <s:c r="V1045" s="85" t="str">
        <s:f t="shared" si="6"/>
        <s:v/>
      </s:c>
      <s:c r="W1045" s="88" t="str">
        <s:f t="shared" si="7"/>
        <s:v/>
      </s:c>
      <s:c r="X1045" s="85" t="str">
        <s:f>IF(B1045="","",IF(W1045&lt;'04_Настройки'!$B$26,"",ROUND((IF(ISBLANK(T1045),0,T1045*'04_Настройки'!$B$16)+IF(ISBLANK(U1045),0,U1045*'04_Настройки'!$B$17)+IF(ISBLANK(V1045),0,V1045*'04_Настройки'!$B$18)+IF(ISBLANK(M1045),0,M1045/5*100*'04_Настройки'!$B$19)+IF(ISBLANK(N1045),0,N1045/5*100*'04_Настройки'!$B$20))/(IF(ISBLANK(T1045),0,'04_Настройки'!$B$16)+IF(ISBLANK(U1045),0,'04_Настройки'!$B$17)+IF(ISBLANK(V1045),0,'04_Настройки'!$B$18)+IF(ISBLANK(M1045),0,'04_Настройки'!$B$19)+IF(ISBLANK(N1045),0,'04_Настройки'!$B$20)),1)))</s:f>
        <s:v/>
      </s:c>
      <s:c r="Y1045" s="77" t="str">
        <s:f>IF(B1045="","",IF(ISBLANK(X1045),"Недостаточно данных",IF(X1045&gt;='04_Настройки'!$B$24,"Высокий",IF(X1045&gt;='04_Настройки'!$B$25,"Средний","Низкий"))))</s:f>
        <s:v/>
      </s:c>
      <s:c r="Z1045" s="80">
        <s:f t="shared" si="8"/>
        <s:v>1035</s:v>
      </s:c>
      <s:c r="AA1045" s="93" t="str">
        <s:f>IF(B1045="","",IF(S1045&gt;1,"Проверить и объединить дубли",IF(W1045&lt;'04_Настройки'!$B$26,"Дополнить исходные данные",IF(AND(M1045&lt;&gt;"",M1045&lt;=2),"Проверить соответствие запросу и бизнесу",IF(AND(G1045&lt;&gt;"",G1045&lt;=IF(J1045="",'04_Настройки'!$B$14,J1045)),"Удерживать позицию и обновлять контент",IF(Y1045="Высокий",IF(O1045="","Создать или назначить посадочную страницу","Оптимизировать страницу и усилить содержание"),IF(Y1045="Средний","Включить в контент-план","Наблюдать или отложить")))))))</s:f>
        <s:v/>
      </s:c>
    </s:row>
    <s:row r="1046" ht="22.5" customHeight="1">
      <s:c r="A1046" s="70" t="str">
        <s:f t="shared" si="1"/>
        <s:v/>
      </s:c>
      <s:c r="B1046" s="71"/>
      <s:c r="C1046" s="71"/>
      <s:c r="D1046" s="71"/>
      <s:c r="E1046" s="95"/>
      <s:c r="F1046" s="77" t="str">
        <s:f>IF(ISBLANK(E1046),"",IF(E1046&gt;='04_Настройки'!$B$11,"ВЧ",IF(E1046&gt;='04_Настройки'!$B$12,"СЧ","НЧ")))</s:f>
      </s:c>
      <s:c r="G1046" s="78"/>
      <s:c r="H1046" s="78"/>
      <s:c r="I1046" s="80" t="str">
        <s:f t="shared" si="2"/>
        <s:v/>
      </s:c>
      <s:c r="J1046" s="78"/>
      <s:c r="K1046" s="81"/>
      <s:c r="L1046" s="78"/>
      <s:c r="M1046" s="78"/>
      <s:c r="N1046" s="78"/>
      <s:c r="O1046" s="83"/>
      <s:c r="P1046" s="84"/>
      <s:c r="Q1046" s="84"/>
      <s:c r="R1046" s="77" t="str">
        <s:f t="shared" si="3"/>
        <s:v/>
      </s:c>
      <s:c r="S1046" s="85" t="str">
        <s:f t="shared" si="4"/>
        <s:v/>
      </s:c>
      <s:c r="T1046" s="85" t="str">
        <s:f t="shared" si="5"/>
        <s:v/>
      </s:c>
      <s:c r="U1046" s="85" t="str">
        <s:f>IF(OR(B1046="",G1046=""),"",ROUND(MAX(0,MIN(100,(G1046-IF(J1046="",'04_Настройки'!$B$14,J1046))/(100-IF(J1046="",'04_Настройки'!$B$14,J1046))*100)),1))</s:f>
        <s:v/>
      </s:c>
      <s:c r="V1046" s="85" t="str">
        <s:f t="shared" si="6"/>
        <s:v/>
      </s:c>
      <s:c r="W1046" s="88" t="str">
        <s:f t="shared" si="7"/>
        <s:v/>
      </s:c>
      <s:c r="X1046" s="85" t="str">
        <s:f>IF(B1046="","",IF(W1046&lt;'04_Настройки'!$B$26,"",ROUND((IF(ISBLANK(T1046),0,T1046*'04_Настройки'!$B$16)+IF(ISBLANK(U1046),0,U1046*'04_Настройки'!$B$17)+IF(ISBLANK(V1046),0,V1046*'04_Настройки'!$B$18)+IF(ISBLANK(M1046),0,M1046/5*100*'04_Настройки'!$B$19)+IF(ISBLANK(N1046),0,N1046/5*100*'04_Настройки'!$B$20))/(IF(ISBLANK(T1046),0,'04_Настройки'!$B$16)+IF(ISBLANK(U1046),0,'04_Настройки'!$B$17)+IF(ISBLANK(V1046),0,'04_Настройки'!$B$18)+IF(ISBLANK(M1046),0,'04_Настройки'!$B$19)+IF(ISBLANK(N1046),0,'04_Настройки'!$B$20)),1)))</s:f>
        <s:v/>
      </s:c>
      <s:c r="Y1046" s="77" t="str">
        <s:f>IF(B1046="","",IF(ISBLANK(X1046),"Недостаточно данных",IF(X1046&gt;='04_Настройки'!$B$24,"Высокий",IF(X1046&gt;='04_Настройки'!$B$25,"Средний","Низкий"))))</s:f>
        <s:v/>
      </s:c>
      <s:c r="Z1046" s="80">
        <s:f t="shared" si="8"/>
        <s:v>1036</s:v>
      </s:c>
      <s:c r="AA1046" s="93" t="str">
        <s:f>IF(B1046="","",IF(S1046&gt;1,"Проверить и объединить дубли",IF(W1046&lt;'04_Настройки'!$B$26,"Дополнить исходные данные",IF(AND(M1046&lt;&gt;"",M1046&lt;=2),"Проверить соответствие запросу и бизнесу",IF(AND(G1046&lt;&gt;"",G1046&lt;=IF(J1046="",'04_Настройки'!$B$14,J1046)),"Удерживать позицию и обновлять контент",IF(Y1046="Высокий",IF(O1046="","Создать или назначить посадочную страницу","Оптимизировать страницу и усилить содержание"),IF(Y1046="Средний","Включить в контент-план","Наблюдать или отложить")))))))</s:f>
        <s:v/>
      </s:c>
    </s:row>
    <s:row r="1047" ht="22.5" customHeight="1">
      <s:c r="A1047" s="70" t="str">
        <s:f t="shared" si="1"/>
        <s:v/>
      </s:c>
      <s:c r="B1047" s="71"/>
      <s:c r="C1047" s="71"/>
      <s:c r="D1047" s="71"/>
      <s:c r="E1047" s="95"/>
      <s:c r="F1047" s="77" t="str">
        <s:f>IF(ISBLANK(E1047),"",IF(E1047&gt;='04_Настройки'!$B$11,"ВЧ",IF(E1047&gt;='04_Настройки'!$B$12,"СЧ","НЧ")))</s:f>
      </s:c>
      <s:c r="G1047" s="78"/>
      <s:c r="H1047" s="78"/>
      <s:c r="I1047" s="80" t="str">
        <s:f t="shared" si="2"/>
        <s:v/>
      </s:c>
      <s:c r="J1047" s="78"/>
      <s:c r="K1047" s="81"/>
      <s:c r="L1047" s="78"/>
      <s:c r="M1047" s="78"/>
      <s:c r="N1047" s="78"/>
      <s:c r="O1047" s="83"/>
      <s:c r="P1047" s="84"/>
      <s:c r="Q1047" s="84"/>
      <s:c r="R1047" s="77" t="str">
        <s:f t="shared" si="3"/>
        <s:v/>
      </s:c>
      <s:c r="S1047" s="85" t="str">
        <s:f t="shared" si="4"/>
        <s:v/>
      </s:c>
      <s:c r="T1047" s="85" t="str">
        <s:f t="shared" si="5"/>
        <s:v/>
      </s:c>
      <s:c r="U1047" s="85" t="str">
        <s:f>IF(OR(B1047="",G1047=""),"",ROUND(MAX(0,MIN(100,(G1047-IF(J1047="",'04_Настройки'!$B$14,J1047))/(100-IF(J1047="",'04_Настройки'!$B$14,J1047))*100)),1))</s:f>
        <s:v/>
      </s:c>
      <s:c r="V1047" s="85" t="str">
        <s:f t="shared" si="6"/>
        <s:v/>
      </s:c>
      <s:c r="W1047" s="88" t="str">
        <s:f t="shared" si="7"/>
        <s:v/>
      </s:c>
      <s:c r="X1047" s="85" t="str">
        <s:f>IF(B1047="","",IF(W1047&lt;'04_Настройки'!$B$26,"",ROUND((IF(ISBLANK(T1047),0,T1047*'04_Настройки'!$B$16)+IF(ISBLANK(U1047),0,U1047*'04_Настройки'!$B$17)+IF(ISBLANK(V1047),0,V1047*'04_Настройки'!$B$18)+IF(ISBLANK(M1047),0,M1047/5*100*'04_Настройки'!$B$19)+IF(ISBLANK(N1047),0,N1047/5*100*'04_Настройки'!$B$20))/(IF(ISBLANK(T1047),0,'04_Настройки'!$B$16)+IF(ISBLANK(U1047),0,'04_Настройки'!$B$17)+IF(ISBLANK(V1047),0,'04_Настройки'!$B$18)+IF(ISBLANK(M1047),0,'04_Настройки'!$B$19)+IF(ISBLANK(N1047),0,'04_Настройки'!$B$20)),1)))</s:f>
        <s:v/>
      </s:c>
      <s:c r="Y1047" s="77" t="str">
        <s:f>IF(B1047="","",IF(ISBLANK(X1047),"Недостаточно данных",IF(X1047&gt;='04_Настройки'!$B$24,"Высокий",IF(X1047&gt;='04_Настройки'!$B$25,"Средний","Низкий"))))</s:f>
        <s:v/>
      </s:c>
      <s:c r="Z1047" s="80">
        <s:f t="shared" si="8"/>
        <s:v>1037</s:v>
      </s:c>
      <s:c r="AA1047" s="93" t="str">
        <s:f>IF(B1047="","",IF(S1047&gt;1,"Проверить и объединить дубли",IF(W1047&lt;'04_Настройки'!$B$26,"Дополнить исходные данные",IF(AND(M1047&lt;&gt;"",M1047&lt;=2),"Проверить соответствие запросу и бизнесу",IF(AND(G1047&lt;&gt;"",G1047&lt;=IF(J1047="",'04_Настройки'!$B$14,J1047)),"Удерживать позицию и обновлять контент",IF(Y1047="Высокий",IF(O1047="","Создать или назначить посадочную страницу","Оптимизировать страницу и усилить содержание"),IF(Y1047="Средний","Включить в контент-план","Наблюдать или отложить")))))))</s:f>
        <s:v/>
      </s:c>
    </s:row>
    <s:row r="1048" ht="22.5" customHeight="1">
      <s:c r="A1048" s="70" t="str">
        <s:f t="shared" si="1"/>
        <s:v/>
      </s:c>
      <s:c r="B1048" s="71"/>
      <s:c r="C1048" s="71"/>
      <s:c r="D1048" s="71"/>
      <s:c r="E1048" s="95"/>
      <s:c r="F1048" s="77" t="str">
        <s:f>IF(ISBLANK(E1048),"",IF(E1048&gt;='04_Настройки'!$B$11,"ВЧ",IF(E1048&gt;='04_Настройки'!$B$12,"СЧ","НЧ")))</s:f>
      </s:c>
      <s:c r="G1048" s="78"/>
      <s:c r="H1048" s="78"/>
      <s:c r="I1048" s="80" t="str">
        <s:f t="shared" si="2"/>
        <s:v/>
      </s:c>
      <s:c r="J1048" s="78"/>
      <s:c r="K1048" s="81"/>
      <s:c r="L1048" s="78"/>
      <s:c r="M1048" s="78"/>
      <s:c r="N1048" s="78"/>
      <s:c r="O1048" s="83"/>
      <s:c r="P1048" s="84"/>
      <s:c r="Q1048" s="84"/>
      <s:c r="R1048" s="77" t="str">
        <s:f t="shared" si="3"/>
        <s:v/>
      </s:c>
      <s:c r="S1048" s="85" t="str">
        <s:f t="shared" si="4"/>
        <s:v/>
      </s:c>
      <s:c r="T1048" s="85" t="str">
        <s:f t="shared" si="5"/>
        <s:v/>
      </s:c>
      <s:c r="U1048" s="85" t="str">
        <s:f>IF(OR(B1048="",G1048=""),"",ROUND(MAX(0,MIN(100,(G1048-IF(J1048="",'04_Настройки'!$B$14,J1048))/(100-IF(J1048="",'04_Настройки'!$B$14,J1048))*100)),1))</s:f>
        <s:v/>
      </s:c>
      <s:c r="V1048" s="85" t="str">
        <s:f t="shared" si="6"/>
        <s:v/>
      </s:c>
      <s:c r="W1048" s="88" t="str">
        <s:f t="shared" si="7"/>
        <s:v/>
      </s:c>
      <s:c r="X1048" s="85" t="str">
        <s:f>IF(B1048="","",IF(W1048&lt;'04_Настройки'!$B$26,"",ROUND((IF(ISBLANK(T1048),0,T1048*'04_Настройки'!$B$16)+IF(ISBLANK(U1048),0,U1048*'04_Настройки'!$B$17)+IF(ISBLANK(V1048),0,V1048*'04_Настройки'!$B$18)+IF(ISBLANK(M1048),0,M1048/5*100*'04_Настройки'!$B$19)+IF(ISBLANK(N1048),0,N1048/5*100*'04_Настройки'!$B$20))/(IF(ISBLANK(T1048),0,'04_Настройки'!$B$16)+IF(ISBLANK(U1048),0,'04_Настройки'!$B$17)+IF(ISBLANK(V1048),0,'04_Настройки'!$B$18)+IF(ISBLANK(M1048),0,'04_Настройки'!$B$19)+IF(ISBLANK(N1048),0,'04_Настройки'!$B$20)),1)))</s:f>
        <s:v/>
      </s:c>
      <s:c r="Y1048" s="77" t="str">
        <s:f>IF(B1048="","",IF(ISBLANK(X1048),"Недостаточно данных",IF(X1048&gt;='04_Настройки'!$B$24,"Высокий",IF(X1048&gt;='04_Настройки'!$B$25,"Средний","Низкий"))))</s:f>
        <s:v/>
      </s:c>
      <s:c r="Z1048" s="80">
        <s:f t="shared" si="8"/>
        <s:v>1038</s:v>
      </s:c>
      <s:c r="AA1048" s="93" t="str">
        <s:f>IF(B1048="","",IF(S1048&gt;1,"Проверить и объединить дубли",IF(W1048&lt;'04_Настройки'!$B$26,"Дополнить исходные данные",IF(AND(M1048&lt;&gt;"",M1048&lt;=2),"Проверить соответствие запросу и бизнесу",IF(AND(G1048&lt;&gt;"",G1048&lt;=IF(J1048="",'04_Настройки'!$B$14,J1048)),"Удерживать позицию и обновлять контент",IF(Y1048="Высокий",IF(O1048="","Создать или назначить посадочную страницу","Оптимизировать страницу и усилить содержание"),IF(Y1048="Средний","Включить в контент-план","Наблюдать или отложить")))))))</s:f>
        <s:v/>
      </s:c>
    </s:row>
    <s:row r="1049" ht="22.5" customHeight="1">
      <s:c r="A1049" s="70" t="str">
        <s:f t="shared" si="1"/>
        <s:v/>
      </s:c>
      <s:c r="B1049" s="71"/>
      <s:c r="C1049" s="71"/>
      <s:c r="D1049" s="71"/>
      <s:c r="E1049" s="95"/>
      <s:c r="F1049" s="77" t="str">
        <s:f>IF(ISBLANK(E1049),"",IF(E1049&gt;='04_Настройки'!$B$11,"ВЧ",IF(E1049&gt;='04_Настройки'!$B$12,"СЧ","НЧ")))</s:f>
      </s:c>
      <s:c r="G1049" s="78"/>
      <s:c r="H1049" s="78"/>
      <s:c r="I1049" s="80" t="str">
        <s:f t="shared" si="2"/>
        <s:v/>
      </s:c>
      <s:c r="J1049" s="78"/>
      <s:c r="K1049" s="81"/>
      <s:c r="L1049" s="78"/>
      <s:c r="M1049" s="78"/>
      <s:c r="N1049" s="78"/>
      <s:c r="O1049" s="83"/>
      <s:c r="P1049" s="84"/>
      <s:c r="Q1049" s="84"/>
      <s:c r="R1049" s="77" t="str">
        <s:f t="shared" si="3"/>
        <s:v/>
      </s:c>
      <s:c r="S1049" s="85" t="str">
        <s:f t="shared" si="4"/>
        <s:v/>
      </s:c>
      <s:c r="T1049" s="85" t="str">
        <s:f t="shared" si="5"/>
        <s:v/>
      </s:c>
      <s:c r="U1049" s="85" t="str">
        <s:f>IF(OR(B1049="",G1049=""),"",ROUND(MAX(0,MIN(100,(G1049-IF(J1049="",'04_Настройки'!$B$14,J1049))/(100-IF(J1049="",'04_Настройки'!$B$14,J1049))*100)),1))</s:f>
        <s:v/>
      </s:c>
      <s:c r="V1049" s="85" t="str">
        <s:f t="shared" si="6"/>
        <s:v/>
      </s:c>
      <s:c r="W1049" s="88" t="str">
        <s:f t="shared" si="7"/>
        <s:v/>
      </s:c>
      <s:c r="X1049" s="85" t="str">
        <s:f>IF(B1049="","",IF(W1049&lt;'04_Настройки'!$B$26,"",ROUND((IF(ISBLANK(T1049),0,T1049*'04_Настройки'!$B$16)+IF(ISBLANK(U1049),0,U1049*'04_Настройки'!$B$17)+IF(ISBLANK(V1049),0,V1049*'04_Настройки'!$B$18)+IF(ISBLANK(M1049),0,M1049/5*100*'04_Настройки'!$B$19)+IF(ISBLANK(N1049),0,N1049/5*100*'04_Настройки'!$B$20))/(IF(ISBLANK(T1049),0,'04_Настройки'!$B$16)+IF(ISBLANK(U1049),0,'04_Настройки'!$B$17)+IF(ISBLANK(V1049),0,'04_Настройки'!$B$18)+IF(ISBLANK(M1049),0,'04_Настройки'!$B$19)+IF(ISBLANK(N1049),0,'04_Настройки'!$B$20)),1)))</s:f>
        <s:v/>
      </s:c>
      <s:c r="Y1049" s="77" t="str">
        <s:f>IF(B1049="","",IF(ISBLANK(X1049),"Недостаточно данных",IF(X1049&gt;='04_Настройки'!$B$24,"Высокий",IF(X1049&gt;='04_Настройки'!$B$25,"Средний","Низкий"))))</s:f>
        <s:v/>
      </s:c>
      <s:c r="Z1049" s="80">
        <s:f t="shared" si="8"/>
        <s:v>1039</s:v>
      </s:c>
      <s:c r="AA1049" s="93" t="str">
        <s:f>IF(B1049="","",IF(S1049&gt;1,"Проверить и объединить дубли",IF(W1049&lt;'04_Настройки'!$B$26,"Дополнить исходные данные",IF(AND(M1049&lt;&gt;"",M1049&lt;=2),"Проверить соответствие запросу и бизнесу",IF(AND(G1049&lt;&gt;"",G1049&lt;=IF(J1049="",'04_Настройки'!$B$14,J1049)),"Удерживать позицию и обновлять контент",IF(Y1049="Высокий",IF(O1049="","Создать или назначить посадочную страницу","Оптимизировать страницу и усилить содержание"),IF(Y1049="Средний","Включить в контент-план","Наблюдать или отложить")))))))</s:f>
        <s:v/>
      </s:c>
    </s:row>
    <s:row r="1050" ht="22.5" customHeight="1">
      <s:c r="A1050" s="70" t="str">
        <s:f t="shared" si="1"/>
        <s:v/>
      </s:c>
      <s:c r="B1050" s="71"/>
      <s:c r="C1050" s="71"/>
      <s:c r="D1050" s="71"/>
      <s:c r="E1050" s="95"/>
      <s:c r="F1050" s="77" t="str">
        <s:f>IF(ISBLANK(E1050),"",IF(E1050&gt;='04_Настройки'!$B$11,"ВЧ",IF(E1050&gt;='04_Настройки'!$B$12,"СЧ","НЧ")))</s:f>
      </s:c>
      <s:c r="G1050" s="78"/>
      <s:c r="H1050" s="78"/>
      <s:c r="I1050" s="80" t="str">
        <s:f t="shared" si="2"/>
        <s:v/>
      </s:c>
      <s:c r="J1050" s="78"/>
      <s:c r="K1050" s="81"/>
      <s:c r="L1050" s="78"/>
      <s:c r="M1050" s="78"/>
      <s:c r="N1050" s="78"/>
      <s:c r="O1050" s="83"/>
      <s:c r="P1050" s="84"/>
      <s:c r="Q1050" s="84"/>
      <s:c r="R1050" s="77" t="str">
        <s:f t="shared" si="3"/>
        <s:v/>
      </s:c>
      <s:c r="S1050" s="85" t="str">
        <s:f t="shared" si="4"/>
        <s:v/>
      </s:c>
      <s:c r="T1050" s="85" t="str">
        <s:f t="shared" si="5"/>
        <s:v/>
      </s:c>
      <s:c r="U1050" s="85" t="str">
        <s:f>IF(OR(B1050="",G1050=""),"",ROUND(MAX(0,MIN(100,(G1050-IF(J1050="",'04_Настройки'!$B$14,J1050))/(100-IF(J1050="",'04_Настройки'!$B$14,J1050))*100)),1))</s:f>
        <s:v/>
      </s:c>
      <s:c r="V1050" s="85" t="str">
        <s:f t="shared" si="6"/>
        <s:v/>
      </s:c>
      <s:c r="W1050" s="88" t="str">
        <s:f t="shared" si="7"/>
        <s:v/>
      </s:c>
      <s:c r="X1050" s="85" t="str">
        <s:f>IF(B1050="","",IF(W1050&lt;'04_Настройки'!$B$26,"",ROUND((IF(ISBLANK(T1050),0,T1050*'04_Настройки'!$B$16)+IF(ISBLANK(U1050),0,U1050*'04_Настройки'!$B$17)+IF(ISBLANK(V1050),0,V1050*'04_Настройки'!$B$18)+IF(ISBLANK(M1050),0,M1050/5*100*'04_Настройки'!$B$19)+IF(ISBLANK(N1050),0,N1050/5*100*'04_Настройки'!$B$20))/(IF(ISBLANK(T1050),0,'04_Настройки'!$B$16)+IF(ISBLANK(U1050),0,'04_Настройки'!$B$17)+IF(ISBLANK(V1050),0,'04_Настройки'!$B$18)+IF(ISBLANK(M1050),0,'04_Настройки'!$B$19)+IF(ISBLANK(N1050),0,'04_Настройки'!$B$20)),1)))</s:f>
        <s:v/>
      </s:c>
      <s:c r="Y1050" s="77" t="str">
        <s:f>IF(B1050="","",IF(ISBLANK(X1050),"Недостаточно данных",IF(X1050&gt;='04_Настройки'!$B$24,"Высокий",IF(X1050&gt;='04_Настройки'!$B$25,"Средний","Низкий"))))</s:f>
        <s:v/>
      </s:c>
      <s:c r="Z1050" s="80">
        <s:f t="shared" si="8"/>
        <s:v>1040</s:v>
      </s:c>
      <s:c r="AA1050" s="93" t="str">
        <s:f>IF(B1050="","",IF(S1050&gt;1,"Проверить и объединить дубли",IF(W1050&lt;'04_Настройки'!$B$26,"Дополнить исходные данные",IF(AND(M1050&lt;&gt;"",M1050&lt;=2),"Проверить соответствие запросу и бизнесу",IF(AND(G1050&lt;&gt;"",G1050&lt;=IF(J1050="",'04_Настройки'!$B$14,J1050)),"Удерживать позицию и обновлять контент",IF(Y1050="Высокий",IF(O1050="","Создать или назначить посадочную страницу","Оптимизировать страницу и усилить содержание"),IF(Y1050="Средний","Включить в контент-план","Наблюдать или отложить")))))))</s:f>
        <s:v/>
      </s:c>
    </s:row>
    <s:row r="1051" ht="22.5" customHeight="1">
      <s:c r="A1051" s="70" t="str">
        <s:f t="shared" si="1"/>
        <s:v/>
      </s:c>
      <s:c r="B1051" s="71"/>
      <s:c r="C1051" s="71"/>
      <s:c r="D1051" s="71"/>
      <s:c r="E1051" s="95"/>
      <s:c r="F1051" s="77" t="str">
        <s:f>IF(ISBLANK(E1051),"",IF(E1051&gt;='04_Настройки'!$B$11,"ВЧ",IF(E1051&gt;='04_Настройки'!$B$12,"СЧ","НЧ")))</s:f>
      </s:c>
      <s:c r="G1051" s="78"/>
      <s:c r="H1051" s="78"/>
      <s:c r="I1051" s="80" t="str">
        <s:f t="shared" si="2"/>
        <s:v/>
      </s:c>
      <s:c r="J1051" s="78"/>
      <s:c r="K1051" s="81"/>
      <s:c r="L1051" s="78"/>
      <s:c r="M1051" s="78"/>
      <s:c r="N1051" s="78"/>
      <s:c r="O1051" s="83"/>
      <s:c r="P1051" s="84"/>
      <s:c r="Q1051" s="84"/>
      <s:c r="R1051" s="77" t="str">
        <s:f t="shared" si="3"/>
        <s:v/>
      </s:c>
      <s:c r="S1051" s="85" t="str">
        <s:f t="shared" si="4"/>
        <s:v/>
      </s:c>
      <s:c r="T1051" s="85" t="str">
        <s:f t="shared" si="5"/>
        <s:v/>
      </s:c>
      <s:c r="U1051" s="85" t="str">
        <s:f>IF(OR(B1051="",G1051=""),"",ROUND(MAX(0,MIN(100,(G1051-IF(J1051="",'04_Настройки'!$B$14,J1051))/(100-IF(J1051="",'04_Настройки'!$B$14,J1051))*100)),1))</s:f>
        <s:v/>
      </s:c>
      <s:c r="V1051" s="85" t="str">
        <s:f t="shared" si="6"/>
        <s:v/>
      </s:c>
      <s:c r="W1051" s="88" t="str">
        <s:f t="shared" si="7"/>
        <s:v/>
      </s:c>
      <s:c r="X1051" s="85" t="str">
        <s:f>IF(B1051="","",IF(W1051&lt;'04_Настройки'!$B$26,"",ROUND((IF(ISBLANK(T1051),0,T1051*'04_Настройки'!$B$16)+IF(ISBLANK(U1051),0,U1051*'04_Настройки'!$B$17)+IF(ISBLANK(V1051),0,V1051*'04_Настройки'!$B$18)+IF(ISBLANK(M1051),0,M1051/5*100*'04_Настройки'!$B$19)+IF(ISBLANK(N1051),0,N1051/5*100*'04_Настройки'!$B$20))/(IF(ISBLANK(T1051),0,'04_Настройки'!$B$16)+IF(ISBLANK(U1051),0,'04_Настройки'!$B$17)+IF(ISBLANK(V1051),0,'04_Настройки'!$B$18)+IF(ISBLANK(M1051),0,'04_Настройки'!$B$19)+IF(ISBLANK(N1051),0,'04_Настройки'!$B$20)),1)))</s:f>
        <s:v/>
      </s:c>
      <s:c r="Y1051" s="77" t="str">
        <s:f>IF(B1051="","",IF(ISBLANK(X1051),"Недостаточно данных",IF(X1051&gt;='04_Настройки'!$B$24,"Высокий",IF(X1051&gt;='04_Настройки'!$B$25,"Средний","Низкий"))))</s:f>
        <s:v/>
      </s:c>
      <s:c r="Z1051" s="80">
        <s:f t="shared" si="8"/>
        <s:v>1041</s:v>
      </s:c>
      <s:c r="AA1051" s="93" t="str">
        <s:f>IF(B1051="","",IF(S1051&gt;1,"Проверить и объединить дубли",IF(W1051&lt;'04_Настройки'!$B$26,"Дополнить исходные данные",IF(AND(M1051&lt;&gt;"",M1051&lt;=2),"Проверить соответствие запросу и бизнесу",IF(AND(G1051&lt;&gt;"",G1051&lt;=IF(J1051="",'04_Настройки'!$B$14,J1051)),"Удерживать позицию и обновлять контент",IF(Y1051="Высокий",IF(O1051="","Создать или назначить посадочную страницу","Оптимизировать страницу и усилить содержание"),IF(Y1051="Средний","Включить в контент-план","Наблюдать или отложить")))))))</s:f>
        <s:v/>
      </s:c>
    </s:row>
    <s:row r="1052" ht="22.5" customHeight="1">
      <s:c r="A1052" s="70" t="str">
        <s:f t="shared" si="1"/>
        <s:v/>
      </s:c>
      <s:c r="B1052" s="71"/>
      <s:c r="C1052" s="71"/>
      <s:c r="D1052" s="71"/>
      <s:c r="E1052" s="95"/>
      <s:c r="F1052" s="77" t="str">
        <s:f>IF(ISBLANK(E1052),"",IF(E1052&gt;='04_Настройки'!$B$11,"ВЧ",IF(E1052&gt;='04_Настройки'!$B$12,"СЧ","НЧ")))</s:f>
      </s:c>
      <s:c r="G1052" s="78"/>
      <s:c r="H1052" s="78"/>
      <s:c r="I1052" s="80" t="str">
        <s:f t="shared" si="2"/>
        <s:v/>
      </s:c>
      <s:c r="J1052" s="78"/>
      <s:c r="K1052" s="81"/>
      <s:c r="L1052" s="78"/>
      <s:c r="M1052" s="78"/>
      <s:c r="N1052" s="78"/>
      <s:c r="O1052" s="83"/>
      <s:c r="P1052" s="84"/>
      <s:c r="Q1052" s="84"/>
      <s:c r="R1052" s="77" t="str">
        <s:f t="shared" si="3"/>
        <s:v/>
      </s:c>
      <s:c r="S1052" s="85" t="str">
        <s:f t="shared" si="4"/>
        <s:v/>
      </s:c>
      <s:c r="T1052" s="85" t="str">
        <s:f t="shared" si="5"/>
        <s:v/>
      </s:c>
      <s:c r="U1052" s="85" t="str">
        <s:f>IF(OR(B1052="",G1052=""),"",ROUND(MAX(0,MIN(100,(G1052-IF(J1052="",'04_Настройки'!$B$14,J1052))/(100-IF(J1052="",'04_Настройки'!$B$14,J1052))*100)),1))</s:f>
        <s:v/>
      </s:c>
      <s:c r="V1052" s="85" t="str">
        <s:f t="shared" si="6"/>
        <s:v/>
      </s:c>
      <s:c r="W1052" s="88" t="str">
        <s:f t="shared" si="7"/>
        <s:v/>
      </s:c>
      <s:c r="X1052" s="85" t="str">
        <s:f>IF(B1052="","",IF(W1052&lt;'04_Настройки'!$B$26,"",ROUND((IF(ISBLANK(T1052),0,T1052*'04_Настройки'!$B$16)+IF(ISBLANK(U1052),0,U1052*'04_Настройки'!$B$17)+IF(ISBLANK(V1052),0,V1052*'04_Настройки'!$B$18)+IF(ISBLANK(M1052),0,M1052/5*100*'04_Настройки'!$B$19)+IF(ISBLANK(N1052),0,N1052/5*100*'04_Настройки'!$B$20))/(IF(ISBLANK(T1052),0,'04_Настройки'!$B$16)+IF(ISBLANK(U1052),0,'04_Настройки'!$B$17)+IF(ISBLANK(V1052),0,'04_Настройки'!$B$18)+IF(ISBLANK(M1052),0,'04_Настройки'!$B$19)+IF(ISBLANK(N1052),0,'04_Настройки'!$B$20)),1)))</s:f>
        <s:v/>
      </s:c>
      <s:c r="Y1052" s="77" t="str">
        <s:f>IF(B1052="","",IF(ISBLANK(X1052),"Недостаточно данных",IF(X1052&gt;='04_Настройки'!$B$24,"Высокий",IF(X1052&gt;='04_Настройки'!$B$25,"Средний","Низкий"))))</s:f>
        <s:v/>
      </s:c>
      <s:c r="Z1052" s="80">
        <s:f t="shared" si="8"/>
        <s:v>1042</s:v>
      </s:c>
      <s:c r="AA1052" s="93" t="str">
        <s:f>IF(B1052="","",IF(S1052&gt;1,"Проверить и объединить дубли",IF(W1052&lt;'04_Настройки'!$B$26,"Дополнить исходные данные",IF(AND(M1052&lt;&gt;"",M1052&lt;=2),"Проверить соответствие запросу и бизнесу",IF(AND(G1052&lt;&gt;"",G1052&lt;=IF(J1052="",'04_Настройки'!$B$14,J1052)),"Удерживать позицию и обновлять контент",IF(Y1052="Высокий",IF(O1052="","Создать или назначить посадочную страницу","Оптимизировать страницу и усилить содержание"),IF(Y1052="Средний","Включить в контент-план","Наблюдать или отложить")))))))</s:f>
        <s:v/>
      </s:c>
    </s:row>
    <s:row r="1053" ht="22.5" customHeight="1">
      <s:c r="A1053" s="70" t="str">
        <s:f t="shared" si="1"/>
        <s:v/>
      </s:c>
      <s:c r="B1053" s="71"/>
      <s:c r="C1053" s="71"/>
      <s:c r="D1053" s="71"/>
      <s:c r="E1053" s="95"/>
      <s:c r="F1053" s="77" t="str">
        <s:f>IF(ISBLANK(E1053),"",IF(E1053&gt;='04_Настройки'!$B$11,"ВЧ",IF(E1053&gt;='04_Настройки'!$B$12,"СЧ","НЧ")))</s:f>
      </s:c>
      <s:c r="G1053" s="78"/>
      <s:c r="H1053" s="78"/>
      <s:c r="I1053" s="80" t="str">
        <s:f t="shared" si="2"/>
        <s:v/>
      </s:c>
      <s:c r="J1053" s="78"/>
      <s:c r="K1053" s="81"/>
      <s:c r="L1053" s="78"/>
      <s:c r="M1053" s="78"/>
      <s:c r="N1053" s="78"/>
      <s:c r="O1053" s="83"/>
      <s:c r="P1053" s="84"/>
      <s:c r="Q1053" s="84"/>
      <s:c r="R1053" s="77" t="str">
        <s:f t="shared" si="3"/>
        <s:v/>
      </s:c>
      <s:c r="S1053" s="85" t="str">
        <s:f t="shared" si="4"/>
        <s:v/>
      </s:c>
      <s:c r="T1053" s="85" t="str">
        <s:f t="shared" si="5"/>
        <s:v/>
      </s:c>
      <s:c r="U1053" s="85" t="str">
        <s:f>IF(OR(B1053="",G1053=""),"",ROUND(MAX(0,MIN(100,(G1053-IF(J1053="",'04_Настройки'!$B$14,J1053))/(100-IF(J1053="",'04_Настройки'!$B$14,J1053))*100)),1))</s:f>
        <s:v/>
      </s:c>
      <s:c r="V1053" s="85" t="str">
        <s:f t="shared" si="6"/>
        <s:v/>
      </s:c>
      <s:c r="W1053" s="88" t="str">
        <s:f t="shared" si="7"/>
        <s:v/>
      </s:c>
      <s:c r="X1053" s="85" t="str">
        <s:f>IF(B1053="","",IF(W1053&lt;'04_Настройки'!$B$26,"",ROUND((IF(ISBLANK(T1053),0,T1053*'04_Настройки'!$B$16)+IF(ISBLANK(U1053),0,U1053*'04_Настройки'!$B$17)+IF(ISBLANK(V1053),0,V1053*'04_Настройки'!$B$18)+IF(ISBLANK(M1053),0,M1053/5*100*'04_Настройки'!$B$19)+IF(ISBLANK(N1053),0,N1053/5*100*'04_Настройки'!$B$20))/(IF(ISBLANK(T1053),0,'04_Настройки'!$B$16)+IF(ISBLANK(U1053),0,'04_Настройки'!$B$17)+IF(ISBLANK(V1053),0,'04_Настройки'!$B$18)+IF(ISBLANK(M1053),0,'04_Настройки'!$B$19)+IF(ISBLANK(N1053),0,'04_Настройки'!$B$20)),1)))</s:f>
        <s:v/>
      </s:c>
      <s:c r="Y1053" s="77" t="str">
        <s:f>IF(B1053="","",IF(ISBLANK(X1053),"Недостаточно данных",IF(X1053&gt;='04_Настройки'!$B$24,"Высокий",IF(X1053&gt;='04_Настройки'!$B$25,"Средний","Низкий"))))</s:f>
        <s:v/>
      </s:c>
      <s:c r="Z1053" s="80">
        <s:f t="shared" si="8"/>
        <s:v>1043</s:v>
      </s:c>
      <s:c r="AA1053" s="93" t="str">
        <s:f>IF(B1053="","",IF(S1053&gt;1,"Проверить и объединить дубли",IF(W1053&lt;'04_Настройки'!$B$26,"Дополнить исходные данные",IF(AND(M1053&lt;&gt;"",M1053&lt;=2),"Проверить соответствие запросу и бизнесу",IF(AND(G1053&lt;&gt;"",G1053&lt;=IF(J1053="",'04_Настройки'!$B$14,J1053)),"Удерживать позицию и обновлять контент",IF(Y1053="Высокий",IF(O1053="","Создать или назначить посадочную страницу","Оптимизировать страницу и усилить содержание"),IF(Y1053="Средний","Включить в контент-план","Наблюдать или отложить")))))))</s:f>
        <s:v/>
      </s:c>
    </s:row>
    <s:row r="1054" ht="22.5" customHeight="1">
      <s:c r="A1054" s="70" t="str">
        <s:f t="shared" si="1"/>
        <s:v/>
      </s:c>
      <s:c r="B1054" s="71"/>
      <s:c r="C1054" s="71"/>
      <s:c r="D1054" s="71"/>
      <s:c r="E1054" s="95"/>
      <s:c r="F1054" s="77" t="str">
        <s:f>IF(ISBLANK(E1054),"",IF(E1054&gt;='04_Настройки'!$B$11,"ВЧ",IF(E1054&gt;='04_Настройки'!$B$12,"СЧ","НЧ")))</s:f>
      </s:c>
      <s:c r="G1054" s="78"/>
      <s:c r="H1054" s="78"/>
      <s:c r="I1054" s="80" t="str">
        <s:f t="shared" si="2"/>
        <s:v/>
      </s:c>
      <s:c r="J1054" s="78"/>
      <s:c r="K1054" s="81"/>
      <s:c r="L1054" s="78"/>
      <s:c r="M1054" s="78"/>
      <s:c r="N1054" s="78"/>
      <s:c r="O1054" s="83"/>
      <s:c r="P1054" s="84"/>
      <s:c r="Q1054" s="84"/>
      <s:c r="R1054" s="77" t="str">
        <s:f t="shared" si="3"/>
        <s:v/>
      </s:c>
      <s:c r="S1054" s="85" t="str">
        <s:f t="shared" si="4"/>
        <s:v/>
      </s:c>
      <s:c r="T1054" s="85" t="str">
        <s:f t="shared" si="5"/>
        <s:v/>
      </s:c>
      <s:c r="U1054" s="85" t="str">
        <s:f>IF(OR(B1054="",G1054=""),"",ROUND(MAX(0,MIN(100,(G1054-IF(J1054="",'04_Настройки'!$B$14,J1054))/(100-IF(J1054="",'04_Настройки'!$B$14,J1054))*100)),1))</s:f>
        <s:v/>
      </s:c>
      <s:c r="V1054" s="85" t="str">
        <s:f t="shared" si="6"/>
        <s:v/>
      </s:c>
      <s:c r="W1054" s="88" t="str">
        <s:f t="shared" si="7"/>
        <s:v/>
      </s:c>
      <s:c r="X1054" s="85" t="str">
        <s:f>IF(B1054="","",IF(W1054&lt;'04_Настройки'!$B$26,"",ROUND((IF(ISBLANK(T1054),0,T1054*'04_Настройки'!$B$16)+IF(ISBLANK(U1054),0,U1054*'04_Настройки'!$B$17)+IF(ISBLANK(V1054),0,V1054*'04_Настройки'!$B$18)+IF(ISBLANK(M1054),0,M1054/5*100*'04_Настройки'!$B$19)+IF(ISBLANK(N1054),0,N1054/5*100*'04_Настройки'!$B$20))/(IF(ISBLANK(T1054),0,'04_Настройки'!$B$16)+IF(ISBLANK(U1054),0,'04_Настройки'!$B$17)+IF(ISBLANK(V1054),0,'04_Настройки'!$B$18)+IF(ISBLANK(M1054),0,'04_Настройки'!$B$19)+IF(ISBLANK(N1054),0,'04_Настройки'!$B$20)),1)))</s:f>
        <s:v/>
      </s:c>
      <s:c r="Y1054" s="77" t="str">
        <s:f>IF(B1054="","",IF(ISBLANK(X1054),"Недостаточно данных",IF(X1054&gt;='04_Настройки'!$B$24,"Высокий",IF(X1054&gt;='04_Настройки'!$B$25,"Средний","Низкий"))))</s:f>
        <s:v/>
      </s:c>
      <s:c r="Z1054" s="80">
        <s:f t="shared" si="8"/>
        <s:v>1044</s:v>
      </s:c>
      <s:c r="AA1054" s="93" t="str">
        <s:f>IF(B1054="","",IF(S1054&gt;1,"Проверить и объединить дубли",IF(W1054&lt;'04_Настройки'!$B$26,"Дополнить исходные данные",IF(AND(M1054&lt;&gt;"",M1054&lt;=2),"Проверить соответствие запросу и бизнесу",IF(AND(G1054&lt;&gt;"",G1054&lt;=IF(J1054="",'04_Настройки'!$B$14,J1054)),"Удерживать позицию и обновлять контент",IF(Y1054="Высокий",IF(O1054="","Создать или назначить посадочную страницу","Оптимизировать страницу и усилить содержание"),IF(Y1054="Средний","Включить в контент-план","Наблюдать или отложить")))))))</s:f>
        <s:v/>
      </s:c>
    </s:row>
    <s:row r="1055" ht="22.5" customHeight="1">
      <s:c r="A1055" s="70" t="str">
        <s:f t="shared" si="1"/>
        <s:v/>
      </s:c>
      <s:c r="B1055" s="71"/>
      <s:c r="C1055" s="71"/>
      <s:c r="D1055" s="71"/>
      <s:c r="E1055" s="95"/>
      <s:c r="F1055" s="77" t="str">
        <s:f>IF(ISBLANK(E1055),"",IF(E1055&gt;='04_Настройки'!$B$11,"ВЧ",IF(E1055&gt;='04_Настройки'!$B$12,"СЧ","НЧ")))</s:f>
      </s:c>
      <s:c r="G1055" s="78"/>
      <s:c r="H1055" s="78"/>
      <s:c r="I1055" s="80" t="str">
        <s:f t="shared" si="2"/>
        <s:v/>
      </s:c>
      <s:c r="J1055" s="78"/>
      <s:c r="K1055" s="81"/>
      <s:c r="L1055" s="78"/>
      <s:c r="M1055" s="78"/>
      <s:c r="N1055" s="78"/>
      <s:c r="O1055" s="83"/>
      <s:c r="P1055" s="84"/>
      <s:c r="Q1055" s="84"/>
      <s:c r="R1055" s="77" t="str">
        <s:f t="shared" si="3"/>
        <s:v/>
      </s:c>
      <s:c r="S1055" s="85" t="str">
        <s:f t="shared" si="4"/>
        <s:v/>
      </s:c>
      <s:c r="T1055" s="85" t="str">
        <s:f t="shared" si="5"/>
        <s:v/>
      </s:c>
      <s:c r="U1055" s="85" t="str">
        <s:f>IF(OR(B1055="",G1055=""),"",ROUND(MAX(0,MIN(100,(G1055-IF(J1055="",'04_Настройки'!$B$14,J1055))/(100-IF(J1055="",'04_Настройки'!$B$14,J1055))*100)),1))</s:f>
        <s:v/>
      </s:c>
      <s:c r="V1055" s="85" t="str">
        <s:f t="shared" si="6"/>
        <s:v/>
      </s:c>
      <s:c r="W1055" s="88" t="str">
        <s:f t="shared" si="7"/>
        <s:v/>
      </s:c>
      <s:c r="X1055" s="85" t="str">
        <s:f>IF(B1055="","",IF(W1055&lt;'04_Настройки'!$B$26,"",ROUND((IF(ISBLANK(T1055),0,T1055*'04_Настройки'!$B$16)+IF(ISBLANK(U1055),0,U1055*'04_Настройки'!$B$17)+IF(ISBLANK(V1055),0,V1055*'04_Настройки'!$B$18)+IF(ISBLANK(M1055),0,M1055/5*100*'04_Настройки'!$B$19)+IF(ISBLANK(N1055),0,N1055/5*100*'04_Настройки'!$B$20))/(IF(ISBLANK(T1055),0,'04_Настройки'!$B$16)+IF(ISBLANK(U1055),0,'04_Настройки'!$B$17)+IF(ISBLANK(V1055),0,'04_Настройки'!$B$18)+IF(ISBLANK(M1055),0,'04_Настройки'!$B$19)+IF(ISBLANK(N1055),0,'04_Настройки'!$B$20)),1)))</s:f>
        <s:v/>
      </s:c>
      <s:c r="Y1055" s="77" t="str">
        <s:f>IF(B1055="","",IF(ISBLANK(X1055),"Недостаточно данных",IF(X1055&gt;='04_Настройки'!$B$24,"Высокий",IF(X1055&gt;='04_Настройки'!$B$25,"Средний","Низкий"))))</s:f>
        <s:v/>
      </s:c>
      <s:c r="Z1055" s="80">
        <s:f t="shared" si="8"/>
        <s:v>1045</s:v>
      </s:c>
      <s:c r="AA1055" s="93" t="str">
        <s:f>IF(B1055="","",IF(S1055&gt;1,"Проверить и объединить дубли",IF(W1055&lt;'04_Настройки'!$B$26,"Дополнить исходные данные",IF(AND(M1055&lt;&gt;"",M1055&lt;=2),"Проверить соответствие запросу и бизнесу",IF(AND(G1055&lt;&gt;"",G1055&lt;=IF(J1055="",'04_Настройки'!$B$14,J1055)),"Удерживать позицию и обновлять контент",IF(Y1055="Высокий",IF(O1055="","Создать или назначить посадочную страницу","Оптимизировать страницу и усилить содержание"),IF(Y1055="Средний","Включить в контент-план","Наблюдать или отложить")))))))</s:f>
        <s:v/>
      </s:c>
    </s:row>
    <s:row r="1056" ht="22.5" customHeight="1">
      <s:c r="A1056" s="70" t="str">
        <s:f t="shared" si="1"/>
        <s:v/>
      </s:c>
      <s:c r="B1056" s="71"/>
      <s:c r="C1056" s="71"/>
      <s:c r="D1056" s="71"/>
      <s:c r="E1056" s="95"/>
      <s:c r="F1056" s="77" t="str">
        <s:f>IF(ISBLANK(E1056),"",IF(E1056&gt;='04_Настройки'!$B$11,"ВЧ",IF(E1056&gt;='04_Настройки'!$B$12,"СЧ","НЧ")))</s:f>
      </s:c>
      <s:c r="G1056" s="78"/>
      <s:c r="H1056" s="78"/>
      <s:c r="I1056" s="80" t="str">
        <s:f t="shared" si="2"/>
        <s:v/>
      </s:c>
      <s:c r="J1056" s="78"/>
      <s:c r="K1056" s="81"/>
      <s:c r="L1056" s="78"/>
      <s:c r="M1056" s="78"/>
      <s:c r="N1056" s="78"/>
      <s:c r="O1056" s="83"/>
      <s:c r="P1056" s="84"/>
      <s:c r="Q1056" s="84"/>
      <s:c r="R1056" s="77" t="str">
        <s:f t="shared" si="3"/>
        <s:v/>
      </s:c>
      <s:c r="S1056" s="85" t="str">
        <s:f t="shared" si="4"/>
        <s:v/>
      </s:c>
      <s:c r="T1056" s="85" t="str">
        <s:f t="shared" si="5"/>
        <s:v/>
      </s:c>
      <s:c r="U1056" s="85" t="str">
        <s:f>IF(OR(B1056="",G1056=""),"",ROUND(MAX(0,MIN(100,(G1056-IF(J1056="",'04_Настройки'!$B$14,J1056))/(100-IF(J1056="",'04_Настройки'!$B$14,J1056))*100)),1))</s:f>
        <s:v/>
      </s:c>
      <s:c r="V1056" s="85" t="str">
        <s:f t="shared" si="6"/>
        <s:v/>
      </s:c>
      <s:c r="W1056" s="88" t="str">
        <s:f t="shared" si="7"/>
        <s:v/>
      </s:c>
      <s:c r="X1056" s="85" t="str">
        <s:f>IF(B1056="","",IF(W1056&lt;'04_Настройки'!$B$26,"",ROUND((IF(ISBLANK(T1056),0,T1056*'04_Настройки'!$B$16)+IF(ISBLANK(U1056),0,U1056*'04_Настройки'!$B$17)+IF(ISBLANK(V1056),0,V1056*'04_Настройки'!$B$18)+IF(ISBLANK(M1056),0,M1056/5*100*'04_Настройки'!$B$19)+IF(ISBLANK(N1056),0,N1056/5*100*'04_Настройки'!$B$20))/(IF(ISBLANK(T1056),0,'04_Настройки'!$B$16)+IF(ISBLANK(U1056),0,'04_Настройки'!$B$17)+IF(ISBLANK(V1056),0,'04_Настройки'!$B$18)+IF(ISBLANK(M1056),0,'04_Настройки'!$B$19)+IF(ISBLANK(N1056),0,'04_Настройки'!$B$20)),1)))</s:f>
        <s:v/>
      </s:c>
      <s:c r="Y1056" s="77" t="str">
        <s:f>IF(B1056="","",IF(ISBLANK(X1056),"Недостаточно данных",IF(X1056&gt;='04_Настройки'!$B$24,"Высокий",IF(X1056&gt;='04_Настройки'!$B$25,"Средний","Низкий"))))</s:f>
        <s:v/>
      </s:c>
      <s:c r="Z1056" s="80">
        <s:f t="shared" si="8"/>
        <s:v>1046</s:v>
      </s:c>
      <s:c r="AA1056" s="93" t="str">
        <s:f>IF(B1056="","",IF(S1056&gt;1,"Проверить и объединить дубли",IF(W1056&lt;'04_Настройки'!$B$26,"Дополнить исходные данные",IF(AND(M1056&lt;&gt;"",M1056&lt;=2),"Проверить соответствие запросу и бизнесу",IF(AND(G1056&lt;&gt;"",G1056&lt;=IF(J1056="",'04_Настройки'!$B$14,J1056)),"Удерживать позицию и обновлять контент",IF(Y1056="Высокий",IF(O1056="","Создать или назначить посадочную страницу","Оптимизировать страницу и усилить содержание"),IF(Y1056="Средний","Включить в контент-план","Наблюдать или отложить")))))))</s:f>
        <s:v/>
      </s:c>
    </s:row>
    <s:row r="1057" ht="22.5" customHeight="1">
      <s:c r="A1057" s="70" t="str">
        <s:f t="shared" si="1"/>
        <s:v/>
      </s:c>
      <s:c r="B1057" s="71"/>
      <s:c r="C1057" s="71"/>
      <s:c r="D1057" s="71"/>
      <s:c r="E1057" s="95"/>
      <s:c r="F1057" s="77" t="str">
        <s:f>IF(ISBLANK(E1057),"",IF(E1057&gt;='04_Настройки'!$B$11,"ВЧ",IF(E1057&gt;='04_Настройки'!$B$12,"СЧ","НЧ")))</s:f>
      </s:c>
      <s:c r="G1057" s="78"/>
      <s:c r="H1057" s="78"/>
      <s:c r="I1057" s="80" t="str">
        <s:f t="shared" si="2"/>
        <s:v/>
      </s:c>
      <s:c r="J1057" s="78"/>
      <s:c r="K1057" s="81"/>
      <s:c r="L1057" s="78"/>
      <s:c r="M1057" s="78"/>
      <s:c r="N1057" s="78"/>
      <s:c r="O1057" s="83"/>
      <s:c r="P1057" s="84"/>
      <s:c r="Q1057" s="84"/>
      <s:c r="R1057" s="77" t="str">
        <s:f t="shared" si="3"/>
        <s:v/>
      </s:c>
      <s:c r="S1057" s="85" t="str">
        <s:f t="shared" si="4"/>
        <s:v/>
      </s:c>
      <s:c r="T1057" s="85" t="str">
        <s:f t="shared" si="5"/>
        <s:v/>
      </s:c>
      <s:c r="U1057" s="85" t="str">
        <s:f>IF(OR(B1057="",G1057=""),"",ROUND(MAX(0,MIN(100,(G1057-IF(J1057="",'04_Настройки'!$B$14,J1057))/(100-IF(J1057="",'04_Настройки'!$B$14,J1057))*100)),1))</s:f>
        <s:v/>
      </s:c>
      <s:c r="V1057" s="85" t="str">
        <s:f t="shared" si="6"/>
        <s:v/>
      </s:c>
      <s:c r="W1057" s="88" t="str">
        <s:f t="shared" si="7"/>
        <s:v/>
      </s:c>
      <s:c r="X1057" s="85" t="str">
        <s:f>IF(B1057="","",IF(W1057&lt;'04_Настройки'!$B$26,"",ROUND((IF(ISBLANK(T1057),0,T1057*'04_Настройки'!$B$16)+IF(ISBLANK(U1057),0,U1057*'04_Настройки'!$B$17)+IF(ISBLANK(V1057),0,V1057*'04_Настройки'!$B$18)+IF(ISBLANK(M1057),0,M1057/5*100*'04_Настройки'!$B$19)+IF(ISBLANK(N1057),0,N1057/5*100*'04_Настройки'!$B$20))/(IF(ISBLANK(T1057),0,'04_Настройки'!$B$16)+IF(ISBLANK(U1057),0,'04_Настройки'!$B$17)+IF(ISBLANK(V1057),0,'04_Настройки'!$B$18)+IF(ISBLANK(M1057),0,'04_Настройки'!$B$19)+IF(ISBLANK(N1057),0,'04_Настройки'!$B$20)),1)))</s:f>
        <s:v/>
      </s:c>
      <s:c r="Y1057" s="77" t="str">
        <s:f>IF(B1057="","",IF(ISBLANK(X1057),"Недостаточно данных",IF(X1057&gt;='04_Настройки'!$B$24,"Высокий",IF(X1057&gt;='04_Настройки'!$B$25,"Средний","Низкий"))))</s:f>
        <s:v/>
      </s:c>
      <s:c r="Z1057" s="80">
        <s:f t="shared" si="8"/>
        <s:v>1047</s:v>
      </s:c>
      <s:c r="AA1057" s="93" t="str">
        <s:f>IF(B1057="","",IF(S1057&gt;1,"Проверить и объединить дубли",IF(W1057&lt;'04_Настройки'!$B$26,"Дополнить исходные данные",IF(AND(M1057&lt;&gt;"",M1057&lt;=2),"Проверить соответствие запросу и бизнесу",IF(AND(G1057&lt;&gt;"",G1057&lt;=IF(J1057="",'04_Настройки'!$B$14,J1057)),"Удерживать позицию и обновлять контент",IF(Y1057="Высокий",IF(O1057="","Создать или назначить посадочную страницу","Оптимизировать страницу и усилить содержание"),IF(Y1057="Средний","Включить в контент-план","Наблюдать или отложить")))))))</s:f>
        <s:v/>
      </s:c>
    </s:row>
    <s:row r="1058" ht="22.5" customHeight="1">
      <s:c r="A1058" s="70" t="str">
        <s:f t="shared" si="1"/>
        <s:v/>
      </s:c>
      <s:c r="B1058" s="71"/>
      <s:c r="C1058" s="71"/>
      <s:c r="D1058" s="71"/>
      <s:c r="E1058" s="95"/>
      <s:c r="F1058" s="77" t="str">
        <s:f>IF(ISBLANK(E1058),"",IF(E1058&gt;='04_Настройки'!$B$11,"ВЧ",IF(E1058&gt;='04_Настройки'!$B$12,"СЧ","НЧ")))</s:f>
      </s:c>
      <s:c r="G1058" s="78"/>
      <s:c r="H1058" s="78"/>
      <s:c r="I1058" s="80" t="str">
        <s:f t="shared" si="2"/>
        <s:v/>
      </s:c>
      <s:c r="J1058" s="78"/>
      <s:c r="K1058" s="81"/>
      <s:c r="L1058" s="78"/>
      <s:c r="M1058" s="78"/>
      <s:c r="N1058" s="78"/>
      <s:c r="O1058" s="83"/>
      <s:c r="P1058" s="84"/>
      <s:c r="Q1058" s="84"/>
      <s:c r="R1058" s="77" t="str">
        <s:f t="shared" si="3"/>
        <s:v/>
      </s:c>
      <s:c r="S1058" s="85" t="str">
        <s:f t="shared" si="4"/>
        <s:v/>
      </s:c>
      <s:c r="T1058" s="85" t="str">
        <s:f t="shared" si="5"/>
        <s:v/>
      </s:c>
      <s:c r="U1058" s="85" t="str">
        <s:f>IF(OR(B1058="",G1058=""),"",ROUND(MAX(0,MIN(100,(G1058-IF(J1058="",'04_Настройки'!$B$14,J1058))/(100-IF(J1058="",'04_Настройки'!$B$14,J1058))*100)),1))</s:f>
        <s:v/>
      </s:c>
      <s:c r="V1058" s="85" t="str">
        <s:f t="shared" si="6"/>
        <s:v/>
      </s:c>
      <s:c r="W1058" s="88" t="str">
        <s:f t="shared" si="7"/>
        <s:v/>
      </s:c>
      <s:c r="X1058" s="85" t="str">
        <s:f>IF(B1058="","",IF(W1058&lt;'04_Настройки'!$B$26,"",ROUND((IF(ISBLANK(T1058),0,T1058*'04_Настройки'!$B$16)+IF(ISBLANK(U1058),0,U1058*'04_Настройки'!$B$17)+IF(ISBLANK(V1058),0,V1058*'04_Настройки'!$B$18)+IF(ISBLANK(M1058),0,M1058/5*100*'04_Настройки'!$B$19)+IF(ISBLANK(N1058),0,N1058/5*100*'04_Настройки'!$B$20))/(IF(ISBLANK(T1058),0,'04_Настройки'!$B$16)+IF(ISBLANK(U1058),0,'04_Настройки'!$B$17)+IF(ISBLANK(V1058),0,'04_Настройки'!$B$18)+IF(ISBLANK(M1058),0,'04_Настройки'!$B$19)+IF(ISBLANK(N1058),0,'04_Настройки'!$B$20)),1)))</s:f>
        <s:v/>
      </s:c>
      <s:c r="Y1058" s="77" t="str">
        <s:f>IF(B1058="","",IF(ISBLANK(X1058),"Недостаточно данных",IF(X1058&gt;='04_Настройки'!$B$24,"Высокий",IF(X1058&gt;='04_Настройки'!$B$25,"Средний","Низкий"))))</s:f>
        <s:v/>
      </s:c>
      <s:c r="Z1058" s="80">
        <s:f t="shared" si="8"/>
        <s:v>1048</s:v>
      </s:c>
      <s:c r="AA1058" s="93" t="str">
        <s:f>IF(B1058="","",IF(S1058&gt;1,"Проверить и объединить дубли",IF(W1058&lt;'04_Настройки'!$B$26,"Дополнить исходные данные",IF(AND(M1058&lt;&gt;"",M1058&lt;=2),"Проверить соответствие запросу и бизнесу",IF(AND(G1058&lt;&gt;"",G1058&lt;=IF(J1058="",'04_Настройки'!$B$14,J1058)),"Удерживать позицию и обновлять контент",IF(Y1058="Высокий",IF(O1058="","Создать или назначить посадочную страницу","Оптимизировать страницу и усилить содержание"),IF(Y1058="Средний","Включить в контент-план","Наблюдать или отложить")))))))</s:f>
        <s:v/>
      </s:c>
    </s:row>
    <s:row r="1059" ht="22.5" customHeight="1">
      <s:c r="A1059" s="70" t="str">
        <s:f t="shared" si="1"/>
        <s:v/>
      </s:c>
      <s:c r="B1059" s="71"/>
      <s:c r="C1059" s="71"/>
      <s:c r="D1059" s="71"/>
      <s:c r="E1059" s="95"/>
      <s:c r="F1059" s="77" t="str">
        <s:f>IF(ISBLANK(E1059),"",IF(E1059&gt;='04_Настройки'!$B$11,"ВЧ",IF(E1059&gt;='04_Настройки'!$B$12,"СЧ","НЧ")))</s:f>
      </s:c>
      <s:c r="G1059" s="78"/>
      <s:c r="H1059" s="78"/>
      <s:c r="I1059" s="80" t="str">
        <s:f t="shared" si="2"/>
        <s:v/>
      </s:c>
      <s:c r="J1059" s="78"/>
      <s:c r="K1059" s="81"/>
      <s:c r="L1059" s="78"/>
      <s:c r="M1059" s="78"/>
      <s:c r="N1059" s="78"/>
      <s:c r="O1059" s="83"/>
      <s:c r="P1059" s="84"/>
      <s:c r="Q1059" s="84"/>
      <s:c r="R1059" s="77" t="str">
        <s:f t="shared" si="3"/>
        <s:v/>
      </s:c>
      <s:c r="S1059" s="85" t="str">
        <s:f t="shared" si="4"/>
        <s:v/>
      </s:c>
      <s:c r="T1059" s="85" t="str">
        <s:f t="shared" si="5"/>
        <s:v/>
      </s:c>
      <s:c r="U1059" s="85" t="str">
        <s:f>IF(OR(B1059="",G1059=""),"",ROUND(MAX(0,MIN(100,(G1059-IF(J1059="",'04_Настройки'!$B$14,J1059))/(100-IF(J1059="",'04_Настройки'!$B$14,J1059))*100)),1))</s:f>
        <s:v/>
      </s:c>
      <s:c r="V1059" s="85" t="str">
        <s:f t="shared" si="6"/>
        <s:v/>
      </s:c>
      <s:c r="W1059" s="88" t="str">
        <s:f t="shared" si="7"/>
        <s:v/>
      </s:c>
      <s:c r="X1059" s="85" t="str">
        <s:f>IF(B1059="","",IF(W1059&lt;'04_Настройки'!$B$26,"",ROUND((IF(ISBLANK(T1059),0,T1059*'04_Настройки'!$B$16)+IF(ISBLANK(U1059),0,U1059*'04_Настройки'!$B$17)+IF(ISBLANK(V1059),0,V1059*'04_Настройки'!$B$18)+IF(ISBLANK(M1059),0,M1059/5*100*'04_Настройки'!$B$19)+IF(ISBLANK(N1059),0,N1059/5*100*'04_Настройки'!$B$20))/(IF(ISBLANK(T1059),0,'04_Настройки'!$B$16)+IF(ISBLANK(U1059),0,'04_Настройки'!$B$17)+IF(ISBLANK(V1059),0,'04_Настройки'!$B$18)+IF(ISBLANK(M1059),0,'04_Настройки'!$B$19)+IF(ISBLANK(N1059),0,'04_Настройки'!$B$20)),1)))</s:f>
        <s:v/>
      </s:c>
      <s:c r="Y1059" s="77" t="str">
        <s:f>IF(B1059="","",IF(ISBLANK(X1059),"Недостаточно данных",IF(X1059&gt;='04_Настройки'!$B$24,"Высокий",IF(X1059&gt;='04_Настройки'!$B$25,"Средний","Низкий"))))</s:f>
        <s:v/>
      </s:c>
      <s:c r="Z1059" s="80">
        <s:f t="shared" si="8"/>
        <s:v>1049</s:v>
      </s:c>
      <s:c r="AA1059" s="93" t="str">
        <s:f>IF(B1059="","",IF(S1059&gt;1,"Проверить и объединить дубли",IF(W1059&lt;'04_Настройки'!$B$26,"Дополнить исходные данные",IF(AND(M1059&lt;&gt;"",M1059&lt;=2),"Проверить соответствие запросу и бизнесу",IF(AND(G1059&lt;&gt;"",G1059&lt;=IF(J1059="",'04_Настройки'!$B$14,J1059)),"Удерживать позицию и обновлять контент",IF(Y1059="Высокий",IF(O1059="","Создать или назначить посадочную страницу","Оптимизировать страницу и усилить содержание"),IF(Y1059="Средний","Включить в контент-план","Наблюдать или отложить")))))))</s:f>
        <s:v/>
      </s:c>
    </s:row>
    <s:row r="1060" ht="22.5" customHeight="1">
      <s:c r="A1060" s="70" t="str">
        <s:f t="shared" si="1"/>
        <s:v/>
      </s:c>
      <s:c r="B1060" s="71"/>
      <s:c r="C1060" s="71"/>
      <s:c r="D1060" s="71"/>
      <s:c r="E1060" s="95"/>
      <s:c r="F1060" s="77" t="str">
        <s:f>IF(ISBLANK(E1060),"",IF(E1060&gt;='04_Настройки'!$B$11,"ВЧ",IF(E1060&gt;='04_Настройки'!$B$12,"СЧ","НЧ")))</s:f>
      </s:c>
      <s:c r="G1060" s="78"/>
      <s:c r="H1060" s="78"/>
      <s:c r="I1060" s="80" t="str">
        <s:f t="shared" si="2"/>
        <s:v/>
      </s:c>
      <s:c r="J1060" s="78"/>
      <s:c r="K1060" s="81"/>
      <s:c r="L1060" s="78"/>
      <s:c r="M1060" s="78"/>
      <s:c r="N1060" s="78"/>
      <s:c r="O1060" s="83"/>
      <s:c r="P1060" s="84"/>
      <s:c r="Q1060" s="84"/>
      <s:c r="R1060" s="77" t="str">
        <s:f t="shared" si="3"/>
        <s:v/>
      </s:c>
      <s:c r="S1060" s="85" t="str">
        <s:f t="shared" si="4"/>
        <s:v/>
      </s:c>
      <s:c r="T1060" s="85" t="str">
        <s:f t="shared" si="5"/>
        <s:v/>
      </s:c>
      <s:c r="U1060" s="85" t="str">
        <s:f>IF(OR(B1060="",G1060=""),"",ROUND(MAX(0,MIN(100,(G1060-IF(J1060="",'04_Настройки'!$B$14,J1060))/(100-IF(J1060="",'04_Настройки'!$B$14,J1060))*100)),1))</s:f>
        <s:v/>
      </s:c>
      <s:c r="V1060" s="85" t="str">
        <s:f t="shared" si="6"/>
        <s:v/>
      </s:c>
      <s:c r="W1060" s="88" t="str">
        <s:f t="shared" si="7"/>
        <s:v/>
      </s:c>
      <s:c r="X1060" s="85" t="str">
        <s:f>IF(B1060="","",IF(W1060&lt;'04_Настройки'!$B$26,"",ROUND((IF(ISBLANK(T1060),0,T1060*'04_Настройки'!$B$16)+IF(ISBLANK(U1060),0,U1060*'04_Настройки'!$B$17)+IF(ISBLANK(V1060),0,V1060*'04_Настройки'!$B$18)+IF(ISBLANK(M1060),0,M1060/5*100*'04_Настройки'!$B$19)+IF(ISBLANK(N1060),0,N1060/5*100*'04_Настройки'!$B$20))/(IF(ISBLANK(T1060),0,'04_Настройки'!$B$16)+IF(ISBLANK(U1060),0,'04_Настройки'!$B$17)+IF(ISBLANK(V1060),0,'04_Настройки'!$B$18)+IF(ISBLANK(M1060),0,'04_Настройки'!$B$19)+IF(ISBLANK(N1060),0,'04_Настройки'!$B$20)),1)))</s:f>
        <s:v/>
      </s:c>
      <s:c r="Y1060" s="77" t="str">
        <s:f>IF(B1060="","",IF(ISBLANK(X1060),"Недостаточно данных",IF(X1060&gt;='04_Настройки'!$B$24,"Высокий",IF(X1060&gt;='04_Настройки'!$B$25,"Средний","Низкий"))))</s:f>
        <s:v/>
      </s:c>
      <s:c r="Z1060" s="80">
        <s:f t="shared" si="8"/>
        <s:v>1050</s:v>
      </s:c>
      <s:c r="AA1060" s="93" t="str">
        <s:f>IF(B1060="","",IF(S1060&gt;1,"Проверить и объединить дубли",IF(W1060&lt;'04_Настройки'!$B$26,"Дополнить исходные данные",IF(AND(M1060&lt;&gt;"",M1060&lt;=2),"Проверить соответствие запросу и бизнесу",IF(AND(G1060&lt;&gt;"",G1060&lt;=IF(J1060="",'04_Настройки'!$B$14,J1060)),"Удерживать позицию и обновлять контент",IF(Y1060="Высокий",IF(O1060="","Создать или назначить посадочную страницу","Оптимизировать страницу и усилить содержание"),IF(Y1060="Средний","Включить в контент-план","Наблюдать или отложить")))))))</s:f>
        <s:v/>
      </s:c>
    </s:row>
    <s:row r="1061" ht="22.5" customHeight="1">
      <s:c r="A1061" s="70" t="str">
        <s:f t="shared" si="1"/>
        <s:v/>
      </s:c>
      <s:c r="B1061" s="71"/>
      <s:c r="C1061" s="71"/>
      <s:c r="D1061" s="71"/>
      <s:c r="E1061" s="95"/>
      <s:c r="F1061" s="77" t="str">
        <s:f>IF(ISBLANK(E1061),"",IF(E1061&gt;='04_Настройки'!$B$11,"ВЧ",IF(E1061&gt;='04_Настройки'!$B$12,"СЧ","НЧ")))</s:f>
      </s:c>
      <s:c r="G1061" s="78"/>
      <s:c r="H1061" s="78"/>
      <s:c r="I1061" s="80" t="str">
        <s:f t="shared" si="2"/>
        <s:v/>
      </s:c>
      <s:c r="J1061" s="78"/>
      <s:c r="K1061" s="81"/>
      <s:c r="L1061" s="78"/>
      <s:c r="M1061" s="78"/>
      <s:c r="N1061" s="78"/>
      <s:c r="O1061" s="83"/>
      <s:c r="P1061" s="84"/>
      <s:c r="Q1061" s="84"/>
      <s:c r="R1061" s="77" t="str">
        <s:f t="shared" si="3"/>
        <s:v/>
      </s:c>
      <s:c r="S1061" s="85" t="str">
        <s:f t="shared" si="4"/>
        <s:v/>
      </s:c>
      <s:c r="T1061" s="85" t="str">
        <s:f t="shared" si="5"/>
        <s:v/>
      </s:c>
      <s:c r="U1061" s="85" t="str">
        <s:f>IF(OR(B1061="",G1061=""),"",ROUND(MAX(0,MIN(100,(G1061-IF(J1061="",'04_Настройки'!$B$14,J1061))/(100-IF(J1061="",'04_Настройки'!$B$14,J1061))*100)),1))</s:f>
        <s:v/>
      </s:c>
      <s:c r="V1061" s="85" t="str">
        <s:f t="shared" si="6"/>
        <s:v/>
      </s:c>
      <s:c r="W1061" s="88" t="str">
        <s:f t="shared" si="7"/>
        <s:v/>
      </s:c>
      <s:c r="X1061" s="85" t="str">
        <s:f>IF(B1061="","",IF(W1061&lt;'04_Настройки'!$B$26,"",ROUND((IF(ISBLANK(T1061),0,T1061*'04_Настройки'!$B$16)+IF(ISBLANK(U1061),0,U1061*'04_Настройки'!$B$17)+IF(ISBLANK(V1061),0,V1061*'04_Настройки'!$B$18)+IF(ISBLANK(M1061),0,M1061/5*100*'04_Настройки'!$B$19)+IF(ISBLANK(N1061),0,N1061/5*100*'04_Настройки'!$B$20))/(IF(ISBLANK(T1061),0,'04_Настройки'!$B$16)+IF(ISBLANK(U1061),0,'04_Настройки'!$B$17)+IF(ISBLANK(V1061),0,'04_Настройки'!$B$18)+IF(ISBLANK(M1061),0,'04_Настройки'!$B$19)+IF(ISBLANK(N1061),0,'04_Настройки'!$B$20)),1)))</s:f>
        <s:v/>
      </s:c>
      <s:c r="Y1061" s="77" t="str">
        <s:f>IF(B1061="","",IF(ISBLANK(X1061),"Недостаточно данных",IF(X1061&gt;='04_Настройки'!$B$24,"Высокий",IF(X1061&gt;='04_Настройки'!$B$25,"Средний","Низкий"))))</s:f>
        <s:v/>
      </s:c>
      <s:c r="Z1061" s="80">
        <s:f t="shared" si="8"/>
        <s:v>1051</s:v>
      </s:c>
      <s:c r="AA1061" s="93" t="str">
        <s:f>IF(B1061="","",IF(S1061&gt;1,"Проверить и объединить дубли",IF(W1061&lt;'04_Настройки'!$B$26,"Дополнить исходные данные",IF(AND(M1061&lt;&gt;"",M1061&lt;=2),"Проверить соответствие запросу и бизнесу",IF(AND(G1061&lt;&gt;"",G1061&lt;=IF(J1061="",'04_Настройки'!$B$14,J1061)),"Удерживать позицию и обновлять контент",IF(Y1061="Высокий",IF(O1061="","Создать или назначить посадочную страницу","Оптимизировать страницу и усилить содержание"),IF(Y1061="Средний","Включить в контент-план","Наблюдать или отложить")))))))</s:f>
        <s:v/>
      </s:c>
    </s:row>
    <s:row r="1062" ht="22.5" customHeight="1">
      <s:c r="A1062" s="70" t="str">
        <s:f t="shared" si="1"/>
        <s:v/>
      </s:c>
      <s:c r="B1062" s="71"/>
      <s:c r="C1062" s="71"/>
      <s:c r="D1062" s="71"/>
      <s:c r="E1062" s="95"/>
      <s:c r="F1062" s="77" t="str">
        <s:f>IF(ISBLANK(E1062),"",IF(E1062&gt;='04_Настройки'!$B$11,"ВЧ",IF(E1062&gt;='04_Настройки'!$B$12,"СЧ","НЧ")))</s:f>
      </s:c>
      <s:c r="G1062" s="78"/>
      <s:c r="H1062" s="78"/>
      <s:c r="I1062" s="80" t="str">
        <s:f t="shared" si="2"/>
        <s:v/>
      </s:c>
      <s:c r="J1062" s="78"/>
      <s:c r="K1062" s="81"/>
      <s:c r="L1062" s="78"/>
      <s:c r="M1062" s="78"/>
      <s:c r="N1062" s="78"/>
      <s:c r="O1062" s="83"/>
      <s:c r="P1062" s="84"/>
      <s:c r="Q1062" s="84"/>
      <s:c r="R1062" s="77" t="str">
        <s:f t="shared" si="3"/>
        <s:v/>
      </s:c>
      <s:c r="S1062" s="85" t="str">
        <s:f t="shared" si="4"/>
        <s:v/>
      </s:c>
      <s:c r="T1062" s="85" t="str">
        <s:f t="shared" si="5"/>
        <s:v/>
      </s:c>
      <s:c r="U1062" s="85" t="str">
        <s:f>IF(OR(B1062="",G1062=""),"",ROUND(MAX(0,MIN(100,(G1062-IF(J1062="",'04_Настройки'!$B$14,J1062))/(100-IF(J1062="",'04_Настройки'!$B$14,J1062))*100)),1))</s:f>
        <s:v/>
      </s:c>
      <s:c r="V1062" s="85" t="str">
        <s:f t="shared" si="6"/>
        <s:v/>
      </s:c>
      <s:c r="W1062" s="88" t="str">
        <s:f t="shared" si="7"/>
        <s:v/>
      </s:c>
      <s:c r="X1062" s="85" t="str">
        <s:f>IF(B1062="","",IF(W1062&lt;'04_Настройки'!$B$26,"",ROUND((IF(ISBLANK(T1062),0,T1062*'04_Настройки'!$B$16)+IF(ISBLANK(U1062),0,U1062*'04_Настройки'!$B$17)+IF(ISBLANK(V1062),0,V1062*'04_Настройки'!$B$18)+IF(ISBLANK(M1062),0,M1062/5*100*'04_Настройки'!$B$19)+IF(ISBLANK(N1062),0,N1062/5*100*'04_Настройки'!$B$20))/(IF(ISBLANK(T1062),0,'04_Настройки'!$B$16)+IF(ISBLANK(U1062),0,'04_Настройки'!$B$17)+IF(ISBLANK(V1062),0,'04_Настройки'!$B$18)+IF(ISBLANK(M1062),0,'04_Настройки'!$B$19)+IF(ISBLANK(N1062),0,'04_Настройки'!$B$20)),1)))</s:f>
        <s:v/>
      </s:c>
      <s:c r="Y1062" s="77" t="str">
        <s:f>IF(B1062="","",IF(ISBLANK(X1062),"Недостаточно данных",IF(X1062&gt;='04_Настройки'!$B$24,"Высокий",IF(X1062&gt;='04_Настройки'!$B$25,"Средний","Низкий"))))</s:f>
        <s:v/>
      </s:c>
      <s:c r="Z1062" s="80">
        <s:f t="shared" si="8"/>
        <s:v>1052</s:v>
      </s:c>
      <s:c r="AA1062" s="93" t="str">
        <s:f>IF(B1062="","",IF(S1062&gt;1,"Проверить и объединить дубли",IF(W1062&lt;'04_Настройки'!$B$26,"Дополнить исходные данные",IF(AND(M1062&lt;&gt;"",M1062&lt;=2),"Проверить соответствие запросу и бизнесу",IF(AND(G1062&lt;&gt;"",G1062&lt;=IF(J1062="",'04_Настройки'!$B$14,J1062)),"Удерживать позицию и обновлять контент",IF(Y1062="Высокий",IF(O1062="","Создать или назначить посадочную страницу","Оптимизировать страницу и усилить содержание"),IF(Y1062="Средний","Включить в контент-план","Наблюдать или отложить")))))))</s:f>
        <s:v/>
      </s:c>
    </s:row>
    <s:row r="1063" ht="22.5" customHeight="1">
      <s:c r="A1063" s="70" t="str">
        <s:f t="shared" si="1"/>
        <s:v/>
      </s:c>
      <s:c r="B1063" s="71"/>
      <s:c r="C1063" s="71"/>
      <s:c r="D1063" s="71"/>
      <s:c r="E1063" s="95"/>
      <s:c r="F1063" s="77" t="str">
        <s:f>IF(ISBLANK(E1063),"",IF(E1063&gt;='04_Настройки'!$B$11,"ВЧ",IF(E1063&gt;='04_Настройки'!$B$12,"СЧ","НЧ")))</s:f>
      </s:c>
      <s:c r="G1063" s="78"/>
      <s:c r="H1063" s="78"/>
      <s:c r="I1063" s="80" t="str">
        <s:f t="shared" si="2"/>
        <s:v/>
      </s:c>
      <s:c r="J1063" s="78"/>
      <s:c r="K1063" s="81"/>
      <s:c r="L1063" s="78"/>
      <s:c r="M1063" s="78"/>
      <s:c r="N1063" s="78"/>
      <s:c r="O1063" s="83"/>
      <s:c r="P1063" s="84"/>
      <s:c r="Q1063" s="84"/>
      <s:c r="R1063" s="77" t="str">
        <s:f t="shared" si="3"/>
        <s:v/>
      </s:c>
      <s:c r="S1063" s="85" t="str">
        <s:f t="shared" si="4"/>
        <s:v/>
      </s:c>
      <s:c r="T1063" s="85" t="str">
        <s:f t="shared" si="5"/>
        <s:v/>
      </s:c>
      <s:c r="U1063" s="85" t="str">
        <s:f>IF(OR(B1063="",G1063=""),"",ROUND(MAX(0,MIN(100,(G1063-IF(J1063="",'04_Настройки'!$B$14,J1063))/(100-IF(J1063="",'04_Настройки'!$B$14,J1063))*100)),1))</s:f>
        <s:v/>
      </s:c>
      <s:c r="V1063" s="85" t="str">
        <s:f t="shared" si="6"/>
        <s:v/>
      </s:c>
      <s:c r="W1063" s="88" t="str">
        <s:f t="shared" si="7"/>
        <s:v/>
      </s:c>
      <s:c r="X1063" s="85" t="str">
        <s:f>IF(B1063="","",IF(W1063&lt;'04_Настройки'!$B$26,"",ROUND((IF(ISBLANK(T1063),0,T1063*'04_Настройки'!$B$16)+IF(ISBLANK(U1063),0,U1063*'04_Настройки'!$B$17)+IF(ISBLANK(V1063),0,V1063*'04_Настройки'!$B$18)+IF(ISBLANK(M1063),0,M1063/5*100*'04_Настройки'!$B$19)+IF(ISBLANK(N1063),0,N1063/5*100*'04_Настройки'!$B$20))/(IF(ISBLANK(T1063),0,'04_Настройки'!$B$16)+IF(ISBLANK(U1063),0,'04_Настройки'!$B$17)+IF(ISBLANK(V1063),0,'04_Настройки'!$B$18)+IF(ISBLANK(M1063),0,'04_Настройки'!$B$19)+IF(ISBLANK(N1063),0,'04_Настройки'!$B$20)),1)))</s:f>
        <s:v/>
      </s:c>
      <s:c r="Y1063" s="77" t="str">
        <s:f>IF(B1063="","",IF(ISBLANK(X1063),"Недостаточно данных",IF(X1063&gt;='04_Настройки'!$B$24,"Высокий",IF(X1063&gt;='04_Настройки'!$B$25,"Средний","Низкий"))))</s:f>
        <s:v/>
      </s:c>
      <s:c r="Z1063" s="80">
        <s:f t="shared" si="8"/>
        <s:v>1053</s:v>
      </s:c>
      <s:c r="AA1063" s="93" t="str">
        <s:f>IF(B1063="","",IF(S1063&gt;1,"Проверить и объединить дубли",IF(W1063&lt;'04_Настройки'!$B$26,"Дополнить исходные данные",IF(AND(M1063&lt;&gt;"",M1063&lt;=2),"Проверить соответствие запросу и бизнесу",IF(AND(G1063&lt;&gt;"",G1063&lt;=IF(J1063="",'04_Настройки'!$B$14,J1063)),"Удерживать позицию и обновлять контент",IF(Y1063="Высокий",IF(O1063="","Создать или назначить посадочную страницу","Оптимизировать страницу и усилить содержание"),IF(Y1063="Средний","Включить в контент-план","Наблюдать или отложить")))))))</s:f>
        <s:v/>
      </s:c>
    </s:row>
    <s:row r="1064" ht="22.5" customHeight="1">
      <s:c r="A1064" s="70" t="str">
        <s:f t="shared" si="1"/>
        <s:v/>
      </s:c>
      <s:c r="B1064" s="71"/>
      <s:c r="C1064" s="71"/>
      <s:c r="D1064" s="71"/>
      <s:c r="E1064" s="95"/>
      <s:c r="F1064" s="77" t="str">
        <s:f>IF(ISBLANK(E1064),"",IF(E1064&gt;='04_Настройки'!$B$11,"ВЧ",IF(E1064&gt;='04_Настройки'!$B$12,"СЧ","НЧ")))</s:f>
      </s:c>
      <s:c r="G1064" s="78"/>
      <s:c r="H1064" s="78"/>
      <s:c r="I1064" s="80" t="str">
        <s:f t="shared" si="2"/>
        <s:v/>
      </s:c>
      <s:c r="J1064" s="78"/>
      <s:c r="K1064" s="81"/>
      <s:c r="L1064" s="78"/>
      <s:c r="M1064" s="78"/>
      <s:c r="N1064" s="78"/>
      <s:c r="O1064" s="83"/>
      <s:c r="P1064" s="84"/>
      <s:c r="Q1064" s="84"/>
      <s:c r="R1064" s="77" t="str">
        <s:f t="shared" si="3"/>
        <s:v/>
      </s:c>
      <s:c r="S1064" s="85" t="str">
        <s:f t="shared" si="4"/>
        <s:v/>
      </s:c>
      <s:c r="T1064" s="85" t="str">
        <s:f t="shared" si="5"/>
        <s:v/>
      </s:c>
      <s:c r="U1064" s="85" t="str">
        <s:f>IF(OR(B1064="",G1064=""),"",ROUND(MAX(0,MIN(100,(G1064-IF(J1064="",'04_Настройки'!$B$14,J1064))/(100-IF(J1064="",'04_Настройки'!$B$14,J1064))*100)),1))</s:f>
        <s:v/>
      </s:c>
      <s:c r="V1064" s="85" t="str">
        <s:f t="shared" si="6"/>
        <s:v/>
      </s:c>
      <s:c r="W1064" s="88" t="str">
        <s:f t="shared" si="7"/>
        <s:v/>
      </s:c>
      <s:c r="X1064" s="85" t="str">
        <s:f>IF(B1064="","",IF(W1064&lt;'04_Настройки'!$B$26,"",ROUND((IF(ISBLANK(T1064),0,T1064*'04_Настройки'!$B$16)+IF(ISBLANK(U1064),0,U1064*'04_Настройки'!$B$17)+IF(ISBLANK(V1064),0,V1064*'04_Настройки'!$B$18)+IF(ISBLANK(M1064),0,M1064/5*100*'04_Настройки'!$B$19)+IF(ISBLANK(N1064),0,N1064/5*100*'04_Настройки'!$B$20))/(IF(ISBLANK(T1064),0,'04_Настройки'!$B$16)+IF(ISBLANK(U1064),0,'04_Настройки'!$B$17)+IF(ISBLANK(V1064),0,'04_Настройки'!$B$18)+IF(ISBLANK(M1064),0,'04_Настройки'!$B$19)+IF(ISBLANK(N1064),0,'04_Настройки'!$B$20)),1)))</s:f>
        <s:v/>
      </s:c>
      <s:c r="Y1064" s="77" t="str">
        <s:f>IF(B1064="","",IF(ISBLANK(X1064),"Недостаточно данных",IF(X1064&gt;='04_Настройки'!$B$24,"Высокий",IF(X1064&gt;='04_Настройки'!$B$25,"Средний","Низкий"))))</s:f>
        <s:v/>
      </s:c>
      <s:c r="Z1064" s="80">
        <s:f t="shared" si="8"/>
        <s:v>1054</s:v>
      </s:c>
      <s:c r="AA1064" s="93" t="str">
        <s:f>IF(B1064="","",IF(S1064&gt;1,"Проверить и объединить дубли",IF(W1064&lt;'04_Настройки'!$B$26,"Дополнить исходные данные",IF(AND(M1064&lt;&gt;"",M1064&lt;=2),"Проверить соответствие запросу и бизнесу",IF(AND(G1064&lt;&gt;"",G1064&lt;=IF(J1064="",'04_Настройки'!$B$14,J1064)),"Удерживать позицию и обновлять контент",IF(Y1064="Высокий",IF(O1064="","Создать или назначить посадочную страницу","Оптимизировать страницу и усилить содержание"),IF(Y1064="Средний","Включить в контент-план","Наблюдать или отложить")))))))</s:f>
        <s:v/>
      </s:c>
    </s:row>
    <s:row r="1065" ht="22.5" customHeight="1">
      <s:c r="A1065" s="70" t="str">
        <s:f t="shared" si="1"/>
        <s:v/>
      </s:c>
      <s:c r="B1065" s="71"/>
      <s:c r="C1065" s="71"/>
      <s:c r="D1065" s="71"/>
      <s:c r="E1065" s="95"/>
      <s:c r="F1065" s="77" t="str">
        <s:f>IF(ISBLANK(E1065),"",IF(E1065&gt;='04_Настройки'!$B$11,"ВЧ",IF(E1065&gt;='04_Настройки'!$B$12,"СЧ","НЧ")))</s:f>
      </s:c>
      <s:c r="G1065" s="78"/>
      <s:c r="H1065" s="78"/>
      <s:c r="I1065" s="80" t="str">
        <s:f t="shared" si="2"/>
        <s:v/>
      </s:c>
      <s:c r="J1065" s="78"/>
      <s:c r="K1065" s="81"/>
      <s:c r="L1065" s="78"/>
      <s:c r="M1065" s="78"/>
      <s:c r="N1065" s="78"/>
      <s:c r="O1065" s="83"/>
      <s:c r="P1065" s="84"/>
      <s:c r="Q1065" s="84"/>
      <s:c r="R1065" s="77" t="str">
        <s:f t="shared" si="3"/>
        <s:v/>
      </s:c>
      <s:c r="S1065" s="85" t="str">
        <s:f t="shared" si="4"/>
        <s:v/>
      </s:c>
      <s:c r="T1065" s="85" t="str">
        <s:f t="shared" si="5"/>
        <s:v/>
      </s:c>
      <s:c r="U1065" s="85" t="str">
        <s:f>IF(OR(B1065="",G1065=""),"",ROUND(MAX(0,MIN(100,(G1065-IF(J1065="",'04_Настройки'!$B$14,J1065))/(100-IF(J1065="",'04_Настройки'!$B$14,J1065))*100)),1))</s:f>
        <s:v/>
      </s:c>
      <s:c r="V1065" s="85" t="str">
        <s:f t="shared" si="6"/>
        <s:v/>
      </s:c>
      <s:c r="W1065" s="88" t="str">
        <s:f t="shared" si="7"/>
        <s:v/>
      </s:c>
      <s:c r="X1065" s="85" t="str">
        <s:f>IF(B1065="","",IF(W1065&lt;'04_Настройки'!$B$26,"",ROUND((IF(ISBLANK(T1065),0,T1065*'04_Настройки'!$B$16)+IF(ISBLANK(U1065),0,U1065*'04_Настройки'!$B$17)+IF(ISBLANK(V1065),0,V1065*'04_Настройки'!$B$18)+IF(ISBLANK(M1065),0,M1065/5*100*'04_Настройки'!$B$19)+IF(ISBLANK(N1065),0,N1065/5*100*'04_Настройки'!$B$20))/(IF(ISBLANK(T1065),0,'04_Настройки'!$B$16)+IF(ISBLANK(U1065),0,'04_Настройки'!$B$17)+IF(ISBLANK(V1065),0,'04_Настройки'!$B$18)+IF(ISBLANK(M1065),0,'04_Настройки'!$B$19)+IF(ISBLANK(N1065),0,'04_Настройки'!$B$20)),1)))</s:f>
        <s:v/>
      </s:c>
      <s:c r="Y1065" s="77" t="str">
        <s:f>IF(B1065="","",IF(ISBLANK(X1065),"Недостаточно данных",IF(X1065&gt;='04_Настройки'!$B$24,"Высокий",IF(X1065&gt;='04_Настройки'!$B$25,"Средний","Низкий"))))</s:f>
        <s:v/>
      </s:c>
      <s:c r="Z1065" s="80">
        <s:f t="shared" si="8"/>
        <s:v>1055</s:v>
      </s:c>
      <s:c r="AA1065" s="93" t="str">
        <s:f>IF(B1065="","",IF(S1065&gt;1,"Проверить и объединить дубли",IF(W1065&lt;'04_Настройки'!$B$26,"Дополнить исходные данные",IF(AND(M1065&lt;&gt;"",M1065&lt;=2),"Проверить соответствие запросу и бизнесу",IF(AND(G1065&lt;&gt;"",G1065&lt;=IF(J1065="",'04_Настройки'!$B$14,J1065)),"Удерживать позицию и обновлять контент",IF(Y1065="Высокий",IF(O1065="","Создать или назначить посадочную страницу","Оптимизировать страницу и усилить содержание"),IF(Y1065="Средний","Включить в контент-план","Наблюдать или отложить")))))))</s:f>
        <s:v/>
      </s:c>
    </s:row>
    <s:row r="1066" ht="22.5" customHeight="1">
      <s:c r="A1066" s="70" t="str">
        <s:f t="shared" si="1"/>
        <s:v/>
      </s:c>
      <s:c r="B1066" s="71"/>
      <s:c r="C1066" s="71"/>
      <s:c r="D1066" s="71"/>
      <s:c r="E1066" s="95"/>
      <s:c r="F1066" s="77" t="str">
        <s:f>IF(ISBLANK(E1066),"",IF(E1066&gt;='04_Настройки'!$B$11,"ВЧ",IF(E1066&gt;='04_Настройки'!$B$12,"СЧ","НЧ")))</s:f>
      </s:c>
      <s:c r="G1066" s="78"/>
      <s:c r="H1066" s="78"/>
      <s:c r="I1066" s="80" t="str">
        <s:f t="shared" si="2"/>
        <s:v/>
      </s:c>
      <s:c r="J1066" s="78"/>
      <s:c r="K1066" s="81"/>
      <s:c r="L1066" s="78"/>
      <s:c r="M1066" s="78"/>
      <s:c r="N1066" s="78"/>
      <s:c r="O1066" s="83"/>
      <s:c r="P1066" s="84"/>
      <s:c r="Q1066" s="84"/>
      <s:c r="R1066" s="77" t="str">
        <s:f t="shared" si="3"/>
        <s:v/>
      </s:c>
      <s:c r="S1066" s="85" t="str">
        <s:f t="shared" si="4"/>
        <s:v/>
      </s:c>
      <s:c r="T1066" s="85" t="str">
        <s:f t="shared" si="5"/>
        <s:v/>
      </s:c>
      <s:c r="U1066" s="85" t="str">
        <s:f>IF(OR(B1066="",G1066=""),"",ROUND(MAX(0,MIN(100,(G1066-IF(J1066="",'04_Настройки'!$B$14,J1066))/(100-IF(J1066="",'04_Настройки'!$B$14,J1066))*100)),1))</s:f>
        <s:v/>
      </s:c>
      <s:c r="V1066" s="85" t="str">
        <s:f t="shared" si="6"/>
        <s:v/>
      </s:c>
      <s:c r="W1066" s="88" t="str">
        <s:f t="shared" si="7"/>
        <s:v/>
      </s:c>
      <s:c r="X1066" s="85" t="str">
        <s:f>IF(B1066="","",IF(W1066&lt;'04_Настройки'!$B$26,"",ROUND((IF(ISBLANK(T1066),0,T1066*'04_Настройки'!$B$16)+IF(ISBLANK(U1066),0,U1066*'04_Настройки'!$B$17)+IF(ISBLANK(V1066),0,V1066*'04_Настройки'!$B$18)+IF(ISBLANK(M1066),0,M1066/5*100*'04_Настройки'!$B$19)+IF(ISBLANK(N1066),0,N1066/5*100*'04_Настройки'!$B$20))/(IF(ISBLANK(T1066),0,'04_Настройки'!$B$16)+IF(ISBLANK(U1066),0,'04_Настройки'!$B$17)+IF(ISBLANK(V1066),0,'04_Настройки'!$B$18)+IF(ISBLANK(M1066),0,'04_Настройки'!$B$19)+IF(ISBLANK(N1066),0,'04_Настройки'!$B$20)),1)))</s:f>
        <s:v/>
      </s:c>
      <s:c r="Y1066" s="77" t="str">
        <s:f>IF(B1066="","",IF(ISBLANK(X1066),"Недостаточно данных",IF(X1066&gt;='04_Настройки'!$B$24,"Высокий",IF(X1066&gt;='04_Настройки'!$B$25,"Средний","Низкий"))))</s:f>
        <s:v/>
      </s:c>
      <s:c r="Z1066" s="80">
        <s:f t="shared" si="8"/>
        <s:v>1056</s:v>
      </s:c>
      <s:c r="AA1066" s="93" t="str">
        <s:f>IF(B1066="","",IF(S1066&gt;1,"Проверить и объединить дубли",IF(W1066&lt;'04_Настройки'!$B$26,"Дополнить исходные данные",IF(AND(M1066&lt;&gt;"",M1066&lt;=2),"Проверить соответствие запросу и бизнесу",IF(AND(G1066&lt;&gt;"",G1066&lt;=IF(J1066="",'04_Настройки'!$B$14,J1066)),"Удерживать позицию и обновлять контент",IF(Y1066="Высокий",IF(O1066="","Создать или назначить посадочную страницу","Оптимизировать страницу и усилить содержание"),IF(Y1066="Средний","Включить в контент-план","Наблюдать или отложить")))))))</s:f>
        <s:v/>
      </s:c>
    </s:row>
    <s:row r="1067" ht="22.5" customHeight="1">
      <s:c r="A1067" s="70" t="str">
        <s:f t="shared" si="1"/>
        <s:v/>
      </s:c>
      <s:c r="B1067" s="71"/>
      <s:c r="C1067" s="71"/>
      <s:c r="D1067" s="71"/>
      <s:c r="E1067" s="95"/>
      <s:c r="F1067" s="77" t="str">
        <s:f>IF(ISBLANK(E1067),"",IF(E1067&gt;='04_Настройки'!$B$11,"ВЧ",IF(E1067&gt;='04_Настройки'!$B$12,"СЧ","НЧ")))</s:f>
      </s:c>
      <s:c r="G1067" s="78"/>
      <s:c r="H1067" s="78"/>
      <s:c r="I1067" s="80" t="str">
        <s:f t="shared" si="2"/>
        <s:v/>
      </s:c>
      <s:c r="J1067" s="78"/>
      <s:c r="K1067" s="81"/>
      <s:c r="L1067" s="78"/>
      <s:c r="M1067" s="78"/>
      <s:c r="N1067" s="78"/>
      <s:c r="O1067" s="83"/>
      <s:c r="P1067" s="84"/>
      <s:c r="Q1067" s="84"/>
      <s:c r="R1067" s="77" t="str">
        <s:f t="shared" si="3"/>
        <s:v/>
      </s:c>
      <s:c r="S1067" s="85" t="str">
        <s:f t="shared" si="4"/>
        <s:v/>
      </s:c>
      <s:c r="T1067" s="85" t="str">
        <s:f t="shared" si="5"/>
        <s:v/>
      </s:c>
      <s:c r="U1067" s="85" t="str">
        <s:f>IF(OR(B1067="",G1067=""),"",ROUND(MAX(0,MIN(100,(G1067-IF(J1067="",'04_Настройки'!$B$14,J1067))/(100-IF(J1067="",'04_Настройки'!$B$14,J1067))*100)),1))</s:f>
        <s:v/>
      </s:c>
      <s:c r="V1067" s="85" t="str">
        <s:f t="shared" si="6"/>
        <s:v/>
      </s:c>
      <s:c r="W1067" s="88" t="str">
        <s:f t="shared" si="7"/>
        <s:v/>
      </s:c>
      <s:c r="X1067" s="85" t="str">
        <s:f>IF(B1067="","",IF(W1067&lt;'04_Настройки'!$B$26,"",ROUND((IF(ISBLANK(T1067),0,T1067*'04_Настройки'!$B$16)+IF(ISBLANK(U1067),0,U1067*'04_Настройки'!$B$17)+IF(ISBLANK(V1067),0,V1067*'04_Настройки'!$B$18)+IF(ISBLANK(M1067),0,M1067/5*100*'04_Настройки'!$B$19)+IF(ISBLANK(N1067),0,N1067/5*100*'04_Настройки'!$B$20))/(IF(ISBLANK(T1067),0,'04_Настройки'!$B$16)+IF(ISBLANK(U1067),0,'04_Настройки'!$B$17)+IF(ISBLANK(V1067),0,'04_Настройки'!$B$18)+IF(ISBLANK(M1067),0,'04_Настройки'!$B$19)+IF(ISBLANK(N1067),0,'04_Настройки'!$B$20)),1)))</s:f>
        <s:v/>
      </s:c>
      <s:c r="Y1067" s="77" t="str">
        <s:f>IF(B1067="","",IF(ISBLANK(X1067),"Недостаточно данных",IF(X1067&gt;='04_Настройки'!$B$24,"Высокий",IF(X1067&gt;='04_Настройки'!$B$25,"Средний","Низкий"))))</s:f>
        <s:v/>
      </s:c>
      <s:c r="Z1067" s="80">
        <s:f t="shared" si="8"/>
        <s:v>1057</s:v>
      </s:c>
      <s:c r="AA1067" s="93" t="str">
        <s:f>IF(B1067="","",IF(S1067&gt;1,"Проверить и объединить дубли",IF(W1067&lt;'04_Настройки'!$B$26,"Дополнить исходные данные",IF(AND(M1067&lt;&gt;"",M1067&lt;=2),"Проверить соответствие запросу и бизнесу",IF(AND(G1067&lt;&gt;"",G1067&lt;=IF(J1067="",'04_Настройки'!$B$14,J1067)),"Удерживать позицию и обновлять контент",IF(Y1067="Высокий",IF(O1067="","Создать или назначить посадочную страницу","Оптимизировать страницу и усилить содержание"),IF(Y1067="Средний","Включить в контент-план","Наблюдать или отложить")))))))</s:f>
        <s:v/>
      </s:c>
    </s:row>
    <s:row r="1068" ht="22.5" customHeight="1">
      <s:c r="A1068" s="70" t="str">
        <s:f t="shared" si="1"/>
        <s:v/>
      </s:c>
      <s:c r="B1068" s="71"/>
      <s:c r="C1068" s="71"/>
      <s:c r="D1068" s="71"/>
      <s:c r="E1068" s="95"/>
      <s:c r="F1068" s="77" t="str">
        <s:f>IF(ISBLANK(E1068),"",IF(E1068&gt;='04_Настройки'!$B$11,"ВЧ",IF(E1068&gt;='04_Настройки'!$B$12,"СЧ","НЧ")))</s:f>
      </s:c>
      <s:c r="G1068" s="78"/>
      <s:c r="H1068" s="78"/>
      <s:c r="I1068" s="80" t="str">
        <s:f t="shared" si="2"/>
        <s:v/>
      </s:c>
      <s:c r="J1068" s="78"/>
      <s:c r="K1068" s="81"/>
      <s:c r="L1068" s="78"/>
      <s:c r="M1068" s="78"/>
      <s:c r="N1068" s="78"/>
      <s:c r="O1068" s="83"/>
      <s:c r="P1068" s="84"/>
      <s:c r="Q1068" s="84"/>
      <s:c r="R1068" s="77" t="str">
        <s:f t="shared" si="3"/>
        <s:v/>
      </s:c>
      <s:c r="S1068" s="85" t="str">
        <s:f t="shared" si="4"/>
        <s:v/>
      </s:c>
      <s:c r="T1068" s="85" t="str">
        <s:f t="shared" si="5"/>
        <s:v/>
      </s:c>
      <s:c r="U1068" s="85" t="str">
        <s:f>IF(OR(B1068="",G1068=""),"",ROUND(MAX(0,MIN(100,(G1068-IF(J1068="",'04_Настройки'!$B$14,J1068))/(100-IF(J1068="",'04_Настройки'!$B$14,J1068))*100)),1))</s:f>
        <s:v/>
      </s:c>
      <s:c r="V1068" s="85" t="str">
        <s:f t="shared" si="6"/>
        <s:v/>
      </s:c>
      <s:c r="W1068" s="88" t="str">
        <s:f t="shared" si="7"/>
        <s:v/>
      </s:c>
      <s:c r="X1068" s="85" t="str">
        <s:f>IF(B1068="","",IF(W1068&lt;'04_Настройки'!$B$26,"",ROUND((IF(ISBLANK(T1068),0,T1068*'04_Настройки'!$B$16)+IF(ISBLANK(U1068),0,U1068*'04_Настройки'!$B$17)+IF(ISBLANK(V1068),0,V1068*'04_Настройки'!$B$18)+IF(ISBLANK(M1068),0,M1068/5*100*'04_Настройки'!$B$19)+IF(ISBLANK(N1068),0,N1068/5*100*'04_Настройки'!$B$20))/(IF(ISBLANK(T1068),0,'04_Настройки'!$B$16)+IF(ISBLANK(U1068),0,'04_Настройки'!$B$17)+IF(ISBLANK(V1068),0,'04_Настройки'!$B$18)+IF(ISBLANK(M1068),0,'04_Настройки'!$B$19)+IF(ISBLANK(N1068),0,'04_Настройки'!$B$20)),1)))</s:f>
        <s:v/>
      </s:c>
      <s:c r="Y1068" s="77" t="str">
        <s:f>IF(B1068="","",IF(ISBLANK(X1068),"Недостаточно данных",IF(X1068&gt;='04_Настройки'!$B$24,"Высокий",IF(X1068&gt;='04_Настройки'!$B$25,"Средний","Низкий"))))</s:f>
        <s:v/>
      </s:c>
      <s:c r="Z1068" s="80">
        <s:f t="shared" si="8"/>
        <s:v>1058</s:v>
      </s:c>
      <s:c r="AA1068" s="93" t="str">
        <s:f>IF(B1068="","",IF(S1068&gt;1,"Проверить и объединить дубли",IF(W1068&lt;'04_Настройки'!$B$26,"Дополнить исходные данные",IF(AND(M1068&lt;&gt;"",M1068&lt;=2),"Проверить соответствие запросу и бизнесу",IF(AND(G1068&lt;&gt;"",G1068&lt;=IF(J1068="",'04_Настройки'!$B$14,J1068)),"Удерживать позицию и обновлять контент",IF(Y1068="Высокий",IF(O1068="","Создать или назначить посадочную страницу","Оптимизировать страницу и усилить содержание"),IF(Y1068="Средний","Включить в контент-план","Наблюдать или отложить")))))))</s:f>
        <s:v/>
      </s:c>
    </s:row>
    <s:row r="1069" ht="22.5" customHeight="1">
      <s:c r="A1069" s="70" t="str">
        <s:f t="shared" si="1"/>
        <s:v/>
      </s:c>
      <s:c r="B1069" s="71"/>
      <s:c r="C1069" s="71"/>
      <s:c r="D1069" s="71"/>
      <s:c r="E1069" s="95"/>
      <s:c r="F1069" s="77" t="str">
        <s:f>IF(ISBLANK(E1069),"",IF(E1069&gt;='04_Настройки'!$B$11,"ВЧ",IF(E1069&gt;='04_Настройки'!$B$12,"СЧ","НЧ")))</s:f>
      </s:c>
      <s:c r="G1069" s="78"/>
      <s:c r="H1069" s="78"/>
      <s:c r="I1069" s="80" t="str">
        <s:f t="shared" si="2"/>
        <s:v/>
      </s:c>
      <s:c r="J1069" s="78"/>
      <s:c r="K1069" s="81"/>
      <s:c r="L1069" s="78"/>
      <s:c r="M1069" s="78"/>
      <s:c r="N1069" s="78"/>
      <s:c r="O1069" s="83"/>
      <s:c r="P1069" s="84"/>
      <s:c r="Q1069" s="84"/>
      <s:c r="R1069" s="77" t="str">
        <s:f t="shared" si="3"/>
        <s:v/>
      </s:c>
      <s:c r="S1069" s="85" t="str">
        <s:f t="shared" si="4"/>
        <s:v/>
      </s:c>
      <s:c r="T1069" s="85" t="str">
        <s:f t="shared" si="5"/>
        <s:v/>
      </s:c>
      <s:c r="U1069" s="85" t="str">
        <s:f>IF(OR(B1069="",G1069=""),"",ROUND(MAX(0,MIN(100,(G1069-IF(J1069="",'04_Настройки'!$B$14,J1069))/(100-IF(J1069="",'04_Настройки'!$B$14,J1069))*100)),1))</s:f>
        <s:v/>
      </s:c>
      <s:c r="V1069" s="85" t="str">
        <s:f t="shared" si="6"/>
        <s:v/>
      </s:c>
      <s:c r="W1069" s="88" t="str">
        <s:f t="shared" si="7"/>
        <s:v/>
      </s:c>
      <s:c r="X1069" s="85" t="str">
        <s:f>IF(B1069="","",IF(W1069&lt;'04_Настройки'!$B$26,"",ROUND((IF(ISBLANK(T1069),0,T1069*'04_Настройки'!$B$16)+IF(ISBLANK(U1069),0,U1069*'04_Настройки'!$B$17)+IF(ISBLANK(V1069),0,V1069*'04_Настройки'!$B$18)+IF(ISBLANK(M1069),0,M1069/5*100*'04_Настройки'!$B$19)+IF(ISBLANK(N1069),0,N1069/5*100*'04_Настройки'!$B$20))/(IF(ISBLANK(T1069),0,'04_Настройки'!$B$16)+IF(ISBLANK(U1069),0,'04_Настройки'!$B$17)+IF(ISBLANK(V1069),0,'04_Настройки'!$B$18)+IF(ISBLANK(M1069),0,'04_Настройки'!$B$19)+IF(ISBLANK(N1069),0,'04_Настройки'!$B$20)),1)))</s:f>
        <s:v/>
      </s:c>
      <s:c r="Y1069" s="77" t="str">
        <s:f>IF(B1069="","",IF(ISBLANK(X1069),"Недостаточно данных",IF(X1069&gt;='04_Настройки'!$B$24,"Высокий",IF(X1069&gt;='04_Настройки'!$B$25,"Средний","Низкий"))))</s:f>
        <s:v/>
      </s:c>
      <s:c r="Z1069" s="80">
        <s:f t="shared" si="8"/>
        <s:v>1059</s:v>
      </s:c>
      <s:c r="AA1069" s="93" t="str">
        <s:f>IF(B1069="","",IF(S1069&gt;1,"Проверить и объединить дубли",IF(W1069&lt;'04_Настройки'!$B$26,"Дополнить исходные данные",IF(AND(M1069&lt;&gt;"",M1069&lt;=2),"Проверить соответствие запросу и бизнесу",IF(AND(G1069&lt;&gt;"",G1069&lt;=IF(J1069="",'04_Настройки'!$B$14,J1069)),"Удерживать позицию и обновлять контент",IF(Y1069="Высокий",IF(O1069="","Создать или назначить посадочную страницу","Оптимизировать страницу и усилить содержание"),IF(Y1069="Средний","Включить в контент-план","Наблюдать или отложить")))))))</s:f>
        <s:v/>
      </s:c>
    </s:row>
    <s:row r="1070" ht="22.5" customHeight="1">
      <s:c r="A1070" s="70" t="str">
        <s:f t="shared" si="1"/>
        <s:v/>
      </s:c>
      <s:c r="B1070" s="71"/>
      <s:c r="C1070" s="71"/>
      <s:c r="D1070" s="71"/>
      <s:c r="E1070" s="95"/>
      <s:c r="F1070" s="77" t="str">
        <s:f>IF(ISBLANK(E1070),"",IF(E1070&gt;='04_Настройки'!$B$11,"ВЧ",IF(E1070&gt;='04_Настройки'!$B$12,"СЧ","НЧ")))</s:f>
      </s:c>
      <s:c r="G1070" s="78"/>
      <s:c r="H1070" s="78"/>
      <s:c r="I1070" s="80" t="str">
        <s:f t="shared" si="2"/>
        <s:v/>
      </s:c>
      <s:c r="J1070" s="78"/>
      <s:c r="K1070" s="81"/>
      <s:c r="L1070" s="78"/>
      <s:c r="M1070" s="78"/>
      <s:c r="N1070" s="78"/>
      <s:c r="O1070" s="83"/>
      <s:c r="P1070" s="84"/>
      <s:c r="Q1070" s="84"/>
      <s:c r="R1070" s="77" t="str">
        <s:f t="shared" si="3"/>
        <s:v/>
      </s:c>
      <s:c r="S1070" s="85" t="str">
        <s:f t="shared" si="4"/>
        <s:v/>
      </s:c>
      <s:c r="T1070" s="85" t="str">
        <s:f t="shared" si="5"/>
        <s:v/>
      </s:c>
      <s:c r="U1070" s="85" t="str">
        <s:f>IF(OR(B1070="",G1070=""),"",ROUND(MAX(0,MIN(100,(G1070-IF(J1070="",'04_Настройки'!$B$14,J1070))/(100-IF(J1070="",'04_Настройки'!$B$14,J1070))*100)),1))</s:f>
        <s:v/>
      </s:c>
      <s:c r="V1070" s="85" t="str">
        <s:f t="shared" si="6"/>
        <s:v/>
      </s:c>
      <s:c r="W1070" s="88" t="str">
        <s:f t="shared" si="7"/>
        <s:v/>
      </s:c>
      <s:c r="X1070" s="85" t="str">
        <s:f>IF(B1070="","",IF(W1070&lt;'04_Настройки'!$B$26,"",ROUND((IF(ISBLANK(T1070),0,T1070*'04_Настройки'!$B$16)+IF(ISBLANK(U1070),0,U1070*'04_Настройки'!$B$17)+IF(ISBLANK(V1070),0,V1070*'04_Настройки'!$B$18)+IF(ISBLANK(M1070),0,M1070/5*100*'04_Настройки'!$B$19)+IF(ISBLANK(N1070),0,N1070/5*100*'04_Настройки'!$B$20))/(IF(ISBLANK(T1070),0,'04_Настройки'!$B$16)+IF(ISBLANK(U1070),0,'04_Настройки'!$B$17)+IF(ISBLANK(V1070),0,'04_Настройки'!$B$18)+IF(ISBLANK(M1070),0,'04_Настройки'!$B$19)+IF(ISBLANK(N1070),0,'04_Настройки'!$B$20)),1)))</s:f>
        <s:v/>
      </s:c>
      <s:c r="Y1070" s="77" t="str">
        <s:f>IF(B1070="","",IF(ISBLANK(X1070),"Недостаточно данных",IF(X1070&gt;='04_Настройки'!$B$24,"Высокий",IF(X1070&gt;='04_Настройки'!$B$25,"Средний","Низкий"))))</s:f>
        <s:v/>
      </s:c>
      <s:c r="Z1070" s="80">
        <s:f t="shared" si="8"/>
        <s:v>1060</s:v>
      </s:c>
      <s:c r="AA1070" s="93" t="str">
        <s:f>IF(B1070="","",IF(S1070&gt;1,"Проверить и объединить дубли",IF(W1070&lt;'04_Настройки'!$B$26,"Дополнить исходные данные",IF(AND(M1070&lt;&gt;"",M1070&lt;=2),"Проверить соответствие запросу и бизнесу",IF(AND(G1070&lt;&gt;"",G1070&lt;=IF(J1070="",'04_Настройки'!$B$14,J1070)),"Удерживать позицию и обновлять контент",IF(Y1070="Высокий",IF(O1070="","Создать или назначить посадочную страницу","Оптимизировать страницу и усилить содержание"),IF(Y1070="Средний","Включить в контент-план","Наблюдать или отложить")))))))</s:f>
        <s:v/>
      </s:c>
    </s:row>
    <s:row r="1071" ht="22.5" customHeight="1">
      <s:c r="A1071" s="70" t="str">
        <s:f t="shared" si="1"/>
        <s:v/>
      </s:c>
      <s:c r="B1071" s="71"/>
      <s:c r="C1071" s="71"/>
      <s:c r="D1071" s="71"/>
      <s:c r="E1071" s="95"/>
      <s:c r="F1071" s="77" t="str">
        <s:f>IF(ISBLANK(E1071),"",IF(E1071&gt;='04_Настройки'!$B$11,"ВЧ",IF(E1071&gt;='04_Настройки'!$B$12,"СЧ","НЧ")))</s:f>
      </s:c>
      <s:c r="G1071" s="78"/>
      <s:c r="H1071" s="78"/>
      <s:c r="I1071" s="80" t="str">
        <s:f t="shared" si="2"/>
        <s:v/>
      </s:c>
      <s:c r="J1071" s="78"/>
      <s:c r="K1071" s="81"/>
      <s:c r="L1071" s="78"/>
      <s:c r="M1071" s="78"/>
      <s:c r="N1071" s="78"/>
      <s:c r="O1071" s="83"/>
      <s:c r="P1071" s="84"/>
      <s:c r="Q1071" s="84"/>
      <s:c r="R1071" s="77" t="str">
        <s:f t="shared" si="3"/>
        <s:v/>
      </s:c>
      <s:c r="S1071" s="85" t="str">
        <s:f t="shared" si="4"/>
        <s:v/>
      </s:c>
      <s:c r="T1071" s="85" t="str">
        <s:f t="shared" si="5"/>
        <s:v/>
      </s:c>
      <s:c r="U1071" s="85" t="str">
        <s:f>IF(OR(B1071="",G1071=""),"",ROUND(MAX(0,MIN(100,(G1071-IF(J1071="",'04_Настройки'!$B$14,J1071))/(100-IF(J1071="",'04_Настройки'!$B$14,J1071))*100)),1))</s:f>
        <s:v/>
      </s:c>
      <s:c r="V1071" s="85" t="str">
        <s:f t="shared" si="6"/>
        <s:v/>
      </s:c>
      <s:c r="W1071" s="88" t="str">
        <s:f t="shared" si="7"/>
        <s:v/>
      </s:c>
      <s:c r="X1071" s="85" t="str">
        <s:f>IF(B1071="","",IF(W1071&lt;'04_Настройки'!$B$26,"",ROUND((IF(ISBLANK(T1071),0,T1071*'04_Настройки'!$B$16)+IF(ISBLANK(U1071),0,U1071*'04_Настройки'!$B$17)+IF(ISBLANK(V1071),0,V1071*'04_Настройки'!$B$18)+IF(ISBLANK(M1071),0,M1071/5*100*'04_Настройки'!$B$19)+IF(ISBLANK(N1071),0,N1071/5*100*'04_Настройки'!$B$20))/(IF(ISBLANK(T1071),0,'04_Настройки'!$B$16)+IF(ISBLANK(U1071),0,'04_Настройки'!$B$17)+IF(ISBLANK(V1071),0,'04_Настройки'!$B$18)+IF(ISBLANK(M1071),0,'04_Настройки'!$B$19)+IF(ISBLANK(N1071),0,'04_Настройки'!$B$20)),1)))</s:f>
        <s:v/>
      </s:c>
      <s:c r="Y1071" s="77" t="str">
        <s:f>IF(B1071="","",IF(ISBLANK(X1071),"Недостаточно данных",IF(X1071&gt;='04_Настройки'!$B$24,"Высокий",IF(X1071&gt;='04_Настройки'!$B$25,"Средний","Низкий"))))</s:f>
        <s:v/>
      </s:c>
      <s:c r="Z1071" s="80">
        <s:f t="shared" si="8"/>
        <s:v>1061</s:v>
      </s:c>
      <s:c r="AA1071" s="93" t="str">
        <s:f>IF(B1071="","",IF(S1071&gt;1,"Проверить и объединить дубли",IF(W1071&lt;'04_Настройки'!$B$26,"Дополнить исходные данные",IF(AND(M1071&lt;&gt;"",M1071&lt;=2),"Проверить соответствие запросу и бизнесу",IF(AND(G1071&lt;&gt;"",G1071&lt;=IF(J1071="",'04_Настройки'!$B$14,J1071)),"Удерживать позицию и обновлять контент",IF(Y1071="Высокий",IF(O1071="","Создать или назначить посадочную страницу","Оптимизировать страницу и усилить содержание"),IF(Y1071="Средний","Включить в контент-план","Наблюдать или отложить")))))))</s:f>
        <s:v/>
      </s:c>
    </s:row>
    <s:row r="1072" ht="22.5" customHeight="1">
      <s:c r="A1072" s="70" t="str">
        <s:f t="shared" si="1"/>
        <s:v/>
      </s:c>
      <s:c r="B1072" s="71"/>
      <s:c r="C1072" s="71"/>
      <s:c r="D1072" s="71"/>
      <s:c r="E1072" s="95"/>
      <s:c r="F1072" s="77" t="str">
        <s:f>IF(ISBLANK(E1072),"",IF(E1072&gt;='04_Настройки'!$B$11,"ВЧ",IF(E1072&gt;='04_Настройки'!$B$12,"СЧ","НЧ")))</s:f>
      </s:c>
      <s:c r="G1072" s="78"/>
      <s:c r="H1072" s="78"/>
      <s:c r="I1072" s="80" t="str">
        <s:f t="shared" si="2"/>
        <s:v/>
      </s:c>
      <s:c r="J1072" s="78"/>
      <s:c r="K1072" s="81"/>
      <s:c r="L1072" s="78"/>
      <s:c r="M1072" s="78"/>
      <s:c r="N1072" s="78"/>
      <s:c r="O1072" s="83"/>
      <s:c r="P1072" s="84"/>
      <s:c r="Q1072" s="84"/>
      <s:c r="R1072" s="77" t="str">
        <s:f t="shared" si="3"/>
        <s:v/>
      </s:c>
      <s:c r="S1072" s="85" t="str">
        <s:f t="shared" si="4"/>
        <s:v/>
      </s:c>
      <s:c r="T1072" s="85" t="str">
        <s:f t="shared" si="5"/>
        <s:v/>
      </s:c>
      <s:c r="U1072" s="85" t="str">
        <s:f>IF(OR(B1072="",G1072=""),"",ROUND(MAX(0,MIN(100,(G1072-IF(J1072="",'04_Настройки'!$B$14,J1072))/(100-IF(J1072="",'04_Настройки'!$B$14,J1072))*100)),1))</s:f>
        <s:v/>
      </s:c>
      <s:c r="V1072" s="85" t="str">
        <s:f t="shared" si="6"/>
        <s:v/>
      </s:c>
      <s:c r="W1072" s="88" t="str">
        <s:f t="shared" si="7"/>
        <s:v/>
      </s:c>
      <s:c r="X1072" s="85" t="str">
        <s:f>IF(B1072="","",IF(W1072&lt;'04_Настройки'!$B$26,"",ROUND((IF(ISBLANK(T1072),0,T1072*'04_Настройки'!$B$16)+IF(ISBLANK(U1072),0,U1072*'04_Настройки'!$B$17)+IF(ISBLANK(V1072),0,V1072*'04_Настройки'!$B$18)+IF(ISBLANK(M1072),0,M1072/5*100*'04_Настройки'!$B$19)+IF(ISBLANK(N1072),0,N1072/5*100*'04_Настройки'!$B$20))/(IF(ISBLANK(T1072),0,'04_Настройки'!$B$16)+IF(ISBLANK(U1072),0,'04_Настройки'!$B$17)+IF(ISBLANK(V1072),0,'04_Настройки'!$B$18)+IF(ISBLANK(M1072),0,'04_Настройки'!$B$19)+IF(ISBLANK(N1072),0,'04_Настройки'!$B$20)),1)))</s:f>
        <s:v/>
      </s:c>
      <s:c r="Y1072" s="77" t="str">
        <s:f>IF(B1072="","",IF(ISBLANK(X1072),"Недостаточно данных",IF(X1072&gt;='04_Настройки'!$B$24,"Высокий",IF(X1072&gt;='04_Настройки'!$B$25,"Средний","Низкий"))))</s:f>
        <s:v/>
      </s:c>
      <s:c r="Z1072" s="80">
        <s:f t="shared" si="8"/>
        <s:v>1062</s:v>
      </s:c>
      <s:c r="AA1072" s="93" t="str">
        <s:f>IF(B1072="","",IF(S1072&gt;1,"Проверить и объединить дубли",IF(W1072&lt;'04_Настройки'!$B$26,"Дополнить исходные данные",IF(AND(M1072&lt;&gt;"",M1072&lt;=2),"Проверить соответствие запросу и бизнесу",IF(AND(G1072&lt;&gt;"",G1072&lt;=IF(J1072="",'04_Настройки'!$B$14,J1072)),"Удерживать позицию и обновлять контент",IF(Y1072="Высокий",IF(O1072="","Создать или назначить посадочную страницу","Оптимизировать страницу и усилить содержание"),IF(Y1072="Средний","Включить в контент-план","Наблюдать или отложить")))))))</s:f>
        <s:v/>
      </s:c>
    </s:row>
    <s:row r="1073" ht="22.5" customHeight="1">
      <s:c r="A1073" s="70" t="str">
        <s:f t="shared" si="1"/>
        <s:v/>
      </s:c>
      <s:c r="B1073" s="71"/>
      <s:c r="C1073" s="71"/>
      <s:c r="D1073" s="71"/>
      <s:c r="E1073" s="95"/>
      <s:c r="F1073" s="77" t="str">
        <s:f>IF(ISBLANK(E1073),"",IF(E1073&gt;='04_Настройки'!$B$11,"ВЧ",IF(E1073&gt;='04_Настройки'!$B$12,"СЧ","НЧ")))</s:f>
      </s:c>
      <s:c r="G1073" s="78"/>
      <s:c r="H1073" s="78"/>
      <s:c r="I1073" s="80" t="str">
        <s:f t="shared" si="2"/>
        <s:v/>
      </s:c>
      <s:c r="J1073" s="78"/>
      <s:c r="K1073" s="81"/>
      <s:c r="L1073" s="78"/>
      <s:c r="M1073" s="78"/>
      <s:c r="N1073" s="78"/>
      <s:c r="O1073" s="83"/>
      <s:c r="P1073" s="84"/>
      <s:c r="Q1073" s="84"/>
      <s:c r="R1073" s="77" t="str">
        <s:f t="shared" si="3"/>
        <s:v/>
      </s:c>
      <s:c r="S1073" s="85" t="str">
        <s:f t="shared" si="4"/>
        <s:v/>
      </s:c>
      <s:c r="T1073" s="85" t="str">
        <s:f t="shared" si="5"/>
        <s:v/>
      </s:c>
      <s:c r="U1073" s="85" t="str">
        <s:f>IF(OR(B1073="",G1073=""),"",ROUND(MAX(0,MIN(100,(G1073-IF(J1073="",'04_Настройки'!$B$14,J1073))/(100-IF(J1073="",'04_Настройки'!$B$14,J1073))*100)),1))</s:f>
        <s:v/>
      </s:c>
      <s:c r="V1073" s="85" t="str">
        <s:f t="shared" si="6"/>
        <s:v/>
      </s:c>
      <s:c r="W1073" s="88" t="str">
        <s:f t="shared" si="7"/>
        <s:v/>
      </s:c>
      <s:c r="X1073" s="85" t="str">
        <s:f>IF(B1073="","",IF(W1073&lt;'04_Настройки'!$B$26,"",ROUND((IF(ISBLANK(T1073),0,T1073*'04_Настройки'!$B$16)+IF(ISBLANK(U1073),0,U1073*'04_Настройки'!$B$17)+IF(ISBLANK(V1073),0,V1073*'04_Настройки'!$B$18)+IF(ISBLANK(M1073),0,M1073/5*100*'04_Настройки'!$B$19)+IF(ISBLANK(N1073),0,N1073/5*100*'04_Настройки'!$B$20))/(IF(ISBLANK(T1073),0,'04_Настройки'!$B$16)+IF(ISBLANK(U1073),0,'04_Настройки'!$B$17)+IF(ISBLANK(V1073),0,'04_Настройки'!$B$18)+IF(ISBLANK(M1073),0,'04_Настройки'!$B$19)+IF(ISBLANK(N1073),0,'04_Настройки'!$B$20)),1)))</s:f>
        <s:v/>
      </s:c>
      <s:c r="Y1073" s="77" t="str">
        <s:f>IF(B1073="","",IF(ISBLANK(X1073),"Недостаточно данных",IF(X1073&gt;='04_Настройки'!$B$24,"Высокий",IF(X1073&gt;='04_Настройки'!$B$25,"Средний","Низкий"))))</s:f>
        <s:v/>
      </s:c>
      <s:c r="Z1073" s="80">
        <s:f t="shared" si="8"/>
        <s:v>1063</s:v>
      </s:c>
      <s:c r="AA1073" s="93" t="str">
        <s:f>IF(B1073="","",IF(S1073&gt;1,"Проверить и объединить дубли",IF(W1073&lt;'04_Настройки'!$B$26,"Дополнить исходные данные",IF(AND(M1073&lt;&gt;"",M1073&lt;=2),"Проверить соответствие запросу и бизнесу",IF(AND(G1073&lt;&gt;"",G1073&lt;=IF(J1073="",'04_Настройки'!$B$14,J1073)),"Удерживать позицию и обновлять контент",IF(Y1073="Высокий",IF(O1073="","Создать или назначить посадочную страницу","Оптимизировать страницу и усилить содержание"),IF(Y1073="Средний","Включить в контент-план","Наблюдать или отложить")))))))</s:f>
        <s:v/>
      </s:c>
    </s:row>
    <s:row r="1074" ht="22.5" customHeight="1">
      <s:c r="A1074" s="70" t="str">
        <s:f t="shared" si="1"/>
        <s:v/>
      </s:c>
      <s:c r="B1074" s="71"/>
      <s:c r="C1074" s="71"/>
      <s:c r="D1074" s="71"/>
      <s:c r="E1074" s="95"/>
      <s:c r="F1074" s="77" t="str">
        <s:f>IF(ISBLANK(E1074),"",IF(E1074&gt;='04_Настройки'!$B$11,"ВЧ",IF(E1074&gt;='04_Настройки'!$B$12,"СЧ","НЧ")))</s:f>
      </s:c>
      <s:c r="G1074" s="78"/>
      <s:c r="H1074" s="78"/>
      <s:c r="I1074" s="80" t="str">
        <s:f t="shared" si="2"/>
        <s:v/>
      </s:c>
      <s:c r="J1074" s="78"/>
      <s:c r="K1074" s="81"/>
      <s:c r="L1074" s="78"/>
      <s:c r="M1074" s="78"/>
      <s:c r="N1074" s="78"/>
      <s:c r="O1074" s="83"/>
      <s:c r="P1074" s="84"/>
      <s:c r="Q1074" s="84"/>
      <s:c r="R1074" s="77" t="str">
        <s:f t="shared" si="3"/>
        <s:v/>
      </s:c>
      <s:c r="S1074" s="85" t="str">
        <s:f t="shared" si="4"/>
        <s:v/>
      </s:c>
      <s:c r="T1074" s="85" t="str">
        <s:f t="shared" si="5"/>
        <s:v/>
      </s:c>
      <s:c r="U1074" s="85" t="str">
        <s:f>IF(OR(B1074="",G1074=""),"",ROUND(MAX(0,MIN(100,(G1074-IF(J1074="",'04_Настройки'!$B$14,J1074))/(100-IF(J1074="",'04_Настройки'!$B$14,J1074))*100)),1))</s:f>
        <s:v/>
      </s:c>
      <s:c r="V1074" s="85" t="str">
        <s:f t="shared" si="6"/>
        <s:v/>
      </s:c>
      <s:c r="W1074" s="88" t="str">
        <s:f t="shared" si="7"/>
        <s:v/>
      </s:c>
      <s:c r="X1074" s="85" t="str">
        <s:f>IF(B1074="","",IF(W1074&lt;'04_Настройки'!$B$26,"",ROUND((IF(ISBLANK(T1074),0,T1074*'04_Настройки'!$B$16)+IF(ISBLANK(U1074),0,U1074*'04_Настройки'!$B$17)+IF(ISBLANK(V1074),0,V1074*'04_Настройки'!$B$18)+IF(ISBLANK(M1074),0,M1074/5*100*'04_Настройки'!$B$19)+IF(ISBLANK(N1074),0,N1074/5*100*'04_Настройки'!$B$20))/(IF(ISBLANK(T1074),0,'04_Настройки'!$B$16)+IF(ISBLANK(U1074),0,'04_Настройки'!$B$17)+IF(ISBLANK(V1074),0,'04_Настройки'!$B$18)+IF(ISBLANK(M1074),0,'04_Настройки'!$B$19)+IF(ISBLANK(N1074),0,'04_Настройки'!$B$20)),1)))</s:f>
        <s:v/>
      </s:c>
      <s:c r="Y1074" s="77" t="str">
        <s:f>IF(B1074="","",IF(ISBLANK(X1074),"Недостаточно данных",IF(X1074&gt;='04_Настройки'!$B$24,"Высокий",IF(X1074&gt;='04_Настройки'!$B$25,"Средний","Низкий"))))</s:f>
        <s:v/>
      </s:c>
      <s:c r="Z1074" s="80">
        <s:f t="shared" si="8"/>
        <s:v>1064</s:v>
      </s:c>
      <s:c r="AA1074" s="93" t="str">
        <s:f>IF(B1074="","",IF(S1074&gt;1,"Проверить и объединить дубли",IF(W1074&lt;'04_Настройки'!$B$26,"Дополнить исходные данные",IF(AND(M1074&lt;&gt;"",M1074&lt;=2),"Проверить соответствие запросу и бизнесу",IF(AND(G1074&lt;&gt;"",G1074&lt;=IF(J1074="",'04_Настройки'!$B$14,J1074)),"Удерживать позицию и обновлять контент",IF(Y1074="Высокий",IF(O1074="","Создать или назначить посадочную страницу","Оптимизировать страницу и усилить содержание"),IF(Y1074="Средний","Включить в контент-план","Наблюдать или отложить")))))))</s:f>
        <s:v/>
      </s:c>
    </s:row>
    <s:row r="1075" ht="22.5" customHeight="1">
      <s:c r="A1075" s="70" t="str">
        <s:f t="shared" si="1"/>
        <s:v/>
      </s:c>
      <s:c r="B1075" s="71"/>
      <s:c r="C1075" s="71"/>
      <s:c r="D1075" s="71"/>
      <s:c r="E1075" s="95"/>
      <s:c r="F1075" s="77" t="str">
        <s:f>IF(ISBLANK(E1075),"",IF(E1075&gt;='04_Настройки'!$B$11,"ВЧ",IF(E1075&gt;='04_Настройки'!$B$12,"СЧ","НЧ")))</s:f>
      </s:c>
      <s:c r="G1075" s="78"/>
      <s:c r="H1075" s="78"/>
      <s:c r="I1075" s="80" t="str">
        <s:f t="shared" si="2"/>
        <s:v/>
      </s:c>
      <s:c r="J1075" s="78"/>
      <s:c r="K1075" s="81"/>
      <s:c r="L1075" s="78"/>
      <s:c r="M1075" s="78"/>
      <s:c r="N1075" s="78"/>
      <s:c r="O1075" s="83"/>
      <s:c r="P1075" s="84"/>
      <s:c r="Q1075" s="84"/>
      <s:c r="R1075" s="77" t="str">
        <s:f t="shared" si="3"/>
        <s:v/>
      </s:c>
      <s:c r="S1075" s="85" t="str">
        <s:f t="shared" si="4"/>
        <s:v/>
      </s:c>
      <s:c r="T1075" s="85" t="str">
        <s:f t="shared" si="5"/>
        <s:v/>
      </s:c>
      <s:c r="U1075" s="85" t="str">
        <s:f>IF(OR(B1075="",G1075=""),"",ROUND(MAX(0,MIN(100,(G1075-IF(J1075="",'04_Настройки'!$B$14,J1075))/(100-IF(J1075="",'04_Настройки'!$B$14,J1075))*100)),1))</s:f>
        <s:v/>
      </s:c>
      <s:c r="V1075" s="85" t="str">
        <s:f t="shared" si="6"/>
        <s:v/>
      </s:c>
      <s:c r="W1075" s="88" t="str">
        <s:f t="shared" si="7"/>
        <s:v/>
      </s:c>
      <s:c r="X1075" s="85" t="str">
        <s:f>IF(B1075="","",IF(W1075&lt;'04_Настройки'!$B$26,"",ROUND((IF(ISBLANK(T1075),0,T1075*'04_Настройки'!$B$16)+IF(ISBLANK(U1075),0,U1075*'04_Настройки'!$B$17)+IF(ISBLANK(V1075),0,V1075*'04_Настройки'!$B$18)+IF(ISBLANK(M1075),0,M1075/5*100*'04_Настройки'!$B$19)+IF(ISBLANK(N1075),0,N1075/5*100*'04_Настройки'!$B$20))/(IF(ISBLANK(T1075),0,'04_Настройки'!$B$16)+IF(ISBLANK(U1075),0,'04_Настройки'!$B$17)+IF(ISBLANK(V1075),0,'04_Настройки'!$B$18)+IF(ISBLANK(M1075),0,'04_Настройки'!$B$19)+IF(ISBLANK(N1075),0,'04_Настройки'!$B$20)),1)))</s:f>
        <s:v/>
      </s:c>
      <s:c r="Y1075" s="77" t="str">
        <s:f>IF(B1075="","",IF(ISBLANK(X1075),"Недостаточно данных",IF(X1075&gt;='04_Настройки'!$B$24,"Высокий",IF(X1075&gt;='04_Настройки'!$B$25,"Средний","Низкий"))))</s:f>
        <s:v/>
      </s:c>
      <s:c r="Z1075" s="80">
        <s:f t="shared" si="8"/>
        <s:v>1065</s:v>
      </s:c>
      <s:c r="AA1075" s="93" t="str">
        <s:f>IF(B1075="","",IF(S1075&gt;1,"Проверить и объединить дубли",IF(W1075&lt;'04_Настройки'!$B$26,"Дополнить исходные данные",IF(AND(M1075&lt;&gt;"",M1075&lt;=2),"Проверить соответствие запросу и бизнесу",IF(AND(G1075&lt;&gt;"",G1075&lt;=IF(J1075="",'04_Настройки'!$B$14,J1075)),"Удерживать позицию и обновлять контент",IF(Y1075="Высокий",IF(O1075="","Создать или назначить посадочную страницу","Оптимизировать страницу и усилить содержание"),IF(Y1075="Средний","Включить в контент-план","Наблюдать или отложить")))))))</s:f>
        <s:v/>
      </s:c>
    </s:row>
    <s:row r="1076" ht="22.5" customHeight="1">
      <s:c r="A1076" s="70" t="str">
        <s:f t="shared" si="1"/>
        <s:v/>
      </s:c>
      <s:c r="B1076" s="71"/>
      <s:c r="C1076" s="71"/>
      <s:c r="D1076" s="71"/>
      <s:c r="E1076" s="95"/>
      <s:c r="F1076" s="77" t="str">
        <s:f>IF(ISBLANK(E1076),"",IF(E1076&gt;='04_Настройки'!$B$11,"ВЧ",IF(E1076&gt;='04_Настройки'!$B$12,"СЧ","НЧ")))</s:f>
      </s:c>
      <s:c r="G1076" s="78"/>
      <s:c r="H1076" s="78"/>
      <s:c r="I1076" s="80" t="str">
        <s:f t="shared" si="2"/>
        <s:v/>
      </s:c>
      <s:c r="J1076" s="78"/>
      <s:c r="K1076" s="81"/>
      <s:c r="L1076" s="78"/>
      <s:c r="M1076" s="78"/>
      <s:c r="N1076" s="78"/>
      <s:c r="O1076" s="83"/>
      <s:c r="P1076" s="84"/>
      <s:c r="Q1076" s="84"/>
      <s:c r="R1076" s="77" t="str">
        <s:f t="shared" si="3"/>
        <s:v/>
      </s:c>
      <s:c r="S1076" s="85" t="str">
        <s:f t="shared" si="4"/>
        <s:v/>
      </s:c>
      <s:c r="T1076" s="85" t="str">
        <s:f t="shared" si="5"/>
        <s:v/>
      </s:c>
      <s:c r="U1076" s="85" t="str">
        <s:f>IF(OR(B1076="",G1076=""),"",ROUND(MAX(0,MIN(100,(G1076-IF(J1076="",'04_Настройки'!$B$14,J1076))/(100-IF(J1076="",'04_Настройки'!$B$14,J1076))*100)),1))</s:f>
        <s:v/>
      </s:c>
      <s:c r="V1076" s="85" t="str">
        <s:f t="shared" si="6"/>
        <s:v/>
      </s:c>
      <s:c r="W1076" s="88" t="str">
        <s:f t="shared" si="7"/>
        <s:v/>
      </s:c>
      <s:c r="X1076" s="85" t="str">
        <s:f>IF(B1076="","",IF(W1076&lt;'04_Настройки'!$B$26,"",ROUND((IF(ISBLANK(T1076),0,T1076*'04_Настройки'!$B$16)+IF(ISBLANK(U1076),0,U1076*'04_Настройки'!$B$17)+IF(ISBLANK(V1076),0,V1076*'04_Настройки'!$B$18)+IF(ISBLANK(M1076),0,M1076/5*100*'04_Настройки'!$B$19)+IF(ISBLANK(N1076),0,N1076/5*100*'04_Настройки'!$B$20))/(IF(ISBLANK(T1076),0,'04_Настройки'!$B$16)+IF(ISBLANK(U1076),0,'04_Настройки'!$B$17)+IF(ISBLANK(V1076),0,'04_Настройки'!$B$18)+IF(ISBLANK(M1076),0,'04_Настройки'!$B$19)+IF(ISBLANK(N1076),0,'04_Настройки'!$B$20)),1)))</s:f>
        <s:v/>
      </s:c>
      <s:c r="Y1076" s="77" t="str">
        <s:f>IF(B1076="","",IF(ISBLANK(X1076),"Недостаточно данных",IF(X1076&gt;='04_Настройки'!$B$24,"Высокий",IF(X1076&gt;='04_Настройки'!$B$25,"Средний","Низкий"))))</s:f>
        <s:v/>
      </s:c>
      <s:c r="Z1076" s="80">
        <s:f t="shared" si="8"/>
        <s:v>1066</s:v>
      </s:c>
      <s:c r="AA1076" s="93" t="str">
        <s:f>IF(B1076="","",IF(S1076&gt;1,"Проверить и объединить дубли",IF(W1076&lt;'04_Настройки'!$B$26,"Дополнить исходные данные",IF(AND(M1076&lt;&gt;"",M1076&lt;=2),"Проверить соответствие запросу и бизнесу",IF(AND(G1076&lt;&gt;"",G1076&lt;=IF(J1076="",'04_Настройки'!$B$14,J1076)),"Удерживать позицию и обновлять контент",IF(Y1076="Высокий",IF(O1076="","Создать или назначить посадочную страницу","Оптимизировать страницу и усилить содержание"),IF(Y1076="Средний","Включить в контент-план","Наблюдать или отложить")))))))</s:f>
        <s:v/>
      </s:c>
    </s:row>
    <s:row r="1077" ht="22.5" customHeight="1">
      <s:c r="A1077" s="70" t="str">
        <s:f t="shared" si="1"/>
        <s:v/>
      </s:c>
      <s:c r="B1077" s="71"/>
      <s:c r="C1077" s="71"/>
      <s:c r="D1077" s="71"/>
      <s:c r="E1077" s="95"/>
      <s:c r="F1077" s="77" t="str">
        <s:f>IF(ISBLANK(E1077),"",IF(E1077&gt;='04_Настройки'!$B$11,"ВЧ",IF(E1077&gt;='04_Настройки'!$B$12,"СЧ","НЧ")))</s:f>
      </s:c>
      <s:c r="G1077" s="78"/>
      <s:c r="H1077" s="78"/>
      <s:c r="I1077" s="80" t="str">
        <s:f t="shared" si="2"/>
        <s:v/>
      </s:c>
      <s:c r="J1077" s="78"/>
      <s:c r="K1077" s="81"/>
      <s:c r="L1077" s="78"/>
      <s:c r="M1077" s="78"/>
      <s:c r="N1077" s="78"/>
      <s:c r="O1077" s="83"/>
      <s:c r="P1077" s="84"/>
      <s:c r="Q1077" s="84"/>
      <s:c r="R1077" s="77" t="str">
        <s:f t="shared" si="3"/>
        <s:v/>
      </s:c>
      <s:c r="S1077" s="85" t="str">
        <s:f t="shared" si="4"/>
        <s:v/>
      </s:c>
      <s:c r="T1077" s="85" t="str">
        <s:f t="shared" si="5"/>
        <s:v/>
      </s:c>
      <s:c r="U1077" s="85" t="str">
        <s:f>IF(OR(B1077="",G1077=""),"",ROUND(MAX(0,MIN(100,(G1077-IF(J1077="",'04_Настройки'!$B$14,J1077))/(100-IF(J1077="",'04_Настройки'!$B$14,J1077))*100)),1))</s:f>
        <s:v/>
      </s:c>
      <s:c r="V1077" s="85" t="str">
        <s:f t="shared" si="6"/>
        <s:v/>
      </s:c>
      <s:c r="W1077" s="88" t="str">
        <s:f t="shared" si="7"/>
        <s:v/>
      </s:c>
      <s:c r="X1077" s="85" t="str">
        <s:f>IF(B1077="","",IF(W1077&lt;'04_Настройки'!$B$26,"",ROUND((IF(ISBLANK(T1077),0,T1077*'04_Настройки'!$B$16)+IF(ISBLANK(U1077),0,U1077*'04_Настройки'!$B$17)+IF(ISBLANK(V1077),0,V1077*'04_Настройки'!$B$18)+IF(ISBLANK(M1077),0,M1077/5*100*'04_Настройки'!$B$19)+IF(ISBLANK(N1077),0,N1077/5*100*'04_Настройки'!$B$20))/(IF(ISBLANK(T1077),0,'04_Настройки'!$B$16)+IF(ISBLANK(U1077),0,'04_Настройки'!$B$17)+IF(ISBLANK(V1077),0,'04_Настройки'!$B$18)+IF(ISBLANK(M1077),0,'04_Настройки'!$B$19)+IF(ISBLANK(N1077),0,'04_Настройки'!$B$20)),1)))</s:f>
        <s:v/>
      </s:c>
      <s:c r="Y1077" s="77" t="str">
        <s:f>IF(B1077="","",IF(ISBLANK(X1077),"Недостаточно данных",IF(X1077&gt;='04_Настройки'!$B$24,"Высокий",IF(X1077&gt;='04_Настройки'!$B$25,"Средний","Низкий"))))</s:f>
        <s:v/>
      </s:c>
      <s:c r="Z1077" s="80">
        <s:f t="shared" si="8"/>
        <s:v>1067</s:v>
      </s:c>
      <s:c r="AA1077" s="93" t="str">
        <s:f>IF(B1077="","",IF(S1077&gt;1,"Проверить и объединить дубли",IF(W1077&lt;'04_Настройки'!$B$26,"Дополнить исходные данные",IF(AND(M1077&lt;&gt;"",M1077&lt;=2),"Проверить соответствие запросу и бизнесу",IF(AND(G1077&lt;&gt;"",G1077&lt;=IF(J1077="",'04_Настройки'!$B$14,J1077)),"Удерживать позицию и обновлять контент",IF(Y1077="Высокий",IF(O1077="","Создать или назначить посадочную страницу","Оптимизировать страницу и усилить содержание"),IF(Y1077="Средний","Включить в контент-план","Наблюдать или отложить")))))))</s:f>
        <s:v/>
      </s:c>
    </s:row>
    <s:row r="1078" ht="22.5" customHeight="1">
      <s:c r="A1078" s="70" t="str">
        <s:f t="shared" si="1"/>
        <s:v/>
      </s:c>
      <s:c r="B1078" s="71"/>
      <s:c r="C1078" s="71"/>
      <s:c r="D1078" s="71"/>
      <s:c r="E1078" s="95"/>
      <s:c r="F1078" s="77" t="str">
        <s:f>IF(ISBLANK(E1078),"",IF(E1078&gt;='04_Настройки'!$B$11,"ВЧ",IF(E1078&gt;='04_Настройки'!$B$12,"СЧ","НЧ")))</s:f>
      </s:c>
      <s:c r="G1078" s="78"/>
      <s:c r="H1078" s="78"/>
      <s:c r="I1078" s="80" t="str">
        <s:f t="shared" si="2"/>
        <s:v/>
      </s:c>
      <s:c r="J1078" s="78"/>
      <s:c r="K1078" s="81"/>
      <s:c r="L1078" s="78"/>
      <s:c r="M1078" s="78"/>
      <s:c r="N1078" s="78"/>
      <s:c r="O1078" s="83"/>
      <s:c r="P1078" s="84"/>
      <s:c r="Q1078" s="84"/>
      <s:c r="R1078" s="77" t="str">
        <s:f t="shared" si="3"/>
        <s:v/>
      </s:c>
      <s:c r="S1078" s="85" t="str">
        <s:f t="shared" si="4"/>
        <s:v/>
      </s:c>
      <s:c r="T1078" s="85" t="str">
        <s:f t="shared" si="5"/>
        <s:v/>
      </s:c>
      <s:c r="U1078" s="85" t="str">
        <s:f>IF(OR(B1078="",G1078=""),"",ROUND(MAX(0,MIN(100,(G1078-IF(J1078="",'04_Настройки'!$B$14,J1078))/(100-IF(J1078="",'04_Настройки'!$B$14,J1078))*100)),1))</s:f>
        <s:v/>
      </s:c>
      <s:c r="V1078" s="85" t="str">
        <s:f t="shared" si="6"/>
        <s:v/>
      </s:c>
      <s:c r="W1078" s="88" t="str">
        <s:f t="shared" si="7"/>
        <s:v/>
      </s:c>
      <s:c r="X1078" s="85" t="str">
        <s:f>IF(B1078="","",IF(W1078&lt;'04_Настройки'!$B$26,"",ROUND((IF(ISBLANK(T1078),0,T1078*'04_Настройки'!$B$16)+IF(ISBLANK(U1078),0,U1078*'04_Настройки'!$B$17)+IF(ISBLANK(V1078),0,V1078*'04_Настройки'!$B$18)+IF(ISBLANK(M1078),0,M1078/5*100*'04_Настройки'!$B$19)+IF(ISBLANK(N1078),0,N1078/5*100*'04_Настройки'!$B$20))/(IF(ISBLANK(T1078),0,'04_Настройки'!$B$16)+IF(ISBLANK(U1078),0,'04_Настройки'!$B$17)+IF(ISBLANK(V1078),0,'04_Настройки'!$B$18)+IF(ISBLANK(M1078),0,'04_Настройки'!$B$19)+IF(ISBLANK(N1078),0,'04_Настройки'!$B$20)),1)))</s:f>
        <s:v/>
      </s:c>
      <s:c r="Y1078" s="77" t="str">
        <s:f>IF(B1078="","",IF(ISBLANK(X1078),"Недостаточно данных",IF(X1078&gt;='04_Настройки'!$B$24,"Высокий",IF(X1078&gt;='04_Настройки'!$B$25,"Средний","Низкий"))))</s:f>
        <s:v/>
      </s:c>
      <s:c r="Z1078" s="80">
        <s:f t="shared" si="8"/>
        <s:v>1068</s:v>
      </s:c>
      <s:c r="AA1078" s="93" t="str">
        <s:f>IF(B1078="","",IF(S1078&gt;1,"Проверить и объединить дубли",IF(W1078&lt;'04_Настройки'!$B$26,"Дополнить исходные данные",IF(AND(M1078&lt;&gt;"",M1078&lt;=2),"Проверить соответствие запросу и бизнесу",IF(AND(G1078&lt;&gt;"",G1078&lt;=IF(J1078="",'04_Настройки'!$B$14,J1078)),"Удерживать позицию и обновлять контент",IF(Y1078="Высокий",IF(O1078="","Создать или назначить посадочную страницу","Оптимизировать страницу и усилить содержание"),IF(Y1078="Средний","Включить в контент-план","Наблюдать или отложить")))))))</s:f>
        <s:v/>
      </s:c>
    </s:row>
    <s:row r="1079" ht="22.5" customHeight="1">
      <s:c r="A1079" s="70" t="str">
        <s:f t="shared" si="1"/>
        <s:v/>
      </s:c>
      <s:c r="B1079" s="71"/>
      <s:c r="C1079" s="71"/>
      <s:c r="D1079" s="71"/>
      <s:c r="E1079" s="95"/>
      <s:c r="F1079" s="77" t="str">
        <s:f>IF(ISBLANK(E1079),"",IF(E1079&gt;='04_Настройки'!$B$11,"ВЧ",IF(E1079&gt;='04_Настройки'!$B$12,"СЧ","НЧ")))</s:f>
      </s:c>
      <s:c r="G1079" s="78"/>
      <s:c r="H1079" s="78"/>
      <s:c r="I1079" s="80" t="str">
        <s:f t="shared" si="2"/>
        <s:v/>
      </s:c>
      <s:c r="J1079" s="78"/>
      <s:c r="K1079" s="81"/>
      <s:c r="L1079" s="78"/>
      <s:c r="M1079" s="78"/>
      <s:c r="N1079" s="78"/>
      <s:c r="O1079" s="83"/>
      <s:c r="P1079" s="84"/>
      <s:c r="Q1079" s="84"/>
      <s:c r="R1079" s="77" t="str">
        <s:f t="shared" si="3"/>
        <s:v/>
      </s:c>
      <s:c r="S1079" s="85" t="str">
        <s:f t="shared" si="4"/>
        <s:v/>
      </s:c>
      <s:c r="T1079" s="85" t="str">
        <s:f t="shared" si="5"/>
        <s:v/>
      </s:c>
      <s:c r="U1079" s="85" t="str">
        <s:f>IF(OR(B1079="",G1079=""),"",ROUND(MAX(0,MIN(100,(G1079-IF(J1079="",'04_Настройки'!$B$14,J1079))/(100-IF(J1079="",'04_Настройки'!$B$14,J1079))*100)),1))</s:f>
        <s:v/>
      </s:c>
      <s:c r="V1079" s="85" t="str">
        <s:f t="shared" si="6"/>
        <s:v/>
      </s:c>
      <s:c r="W1079" s="88" t="str">
        <s:f t="shared" si="7"/>
        <s:v/>
      </s:c>
      <s:c r="X1079" s="85" t="str">
        <s:f>IF(B1079="","",IF(W1079&lt;'04_Настройки'!$B$26,"",ROUND((IF(ISBLANK(T1079),0,T1079*'04_Настройки'!$B$16)+IF(ISBLANK(U1079),0,U1079*'04_Настройки'!$B$17)+IF(ISBLANK(V1079),0,V1079*'04_Настройки'!$B$18)+IF(ISBLANK(M1079),0,M1079/5*100*'04_Настройки'!$B$19)+IF(ISBLANK(N1079),0,N1079/5*100*'04_Настройки'!$B$20))/(IF(ISBLANK(T1079),0,'04_Настройки'!$B$16)+IF(ISBLANK(U1079),0,'04_Настройки'!$B$17)+IF(ISBLANK(V1079),0,'04_Настройки'!$B$18)+IF(ISBLANK(M1079),0,'04_Настройки'!$B$19)+IF(ISBLANK(N1079),0,'04_Настройки'!$B$20)),1)))</s:f>
        <s:v/>
      </s:c>
      <s:c r="Y1079" s="77" t="str">
        <s:f>IF(B1079="","",IF(ISBLANK(X1079),"Недостаточно данных",IF(X1079&gt;='04_Настройки'!$B$24,"Высокий",IF(X1079&gt;='04_Настройки'!$B$25,"Средний","Низкий"))))</s:f>
        <s:v/>
      </s:c>
      <s:c r="Z1079" s="80">
        <s:f t="shared" si="8"/>
        <s:v>1069</s:v>
      </s:c>
      <s:c r="AA1079" s="93" t="str">
        <s:f>IF(B1079="","",IF(S1079&gt;1,"Проверить и объединить дубли",IF(W1079&lt;'04_Настройки'!$B$26,"Дополнить исходные данные",IF(AND(M1079&lt;&gt;"",M1079&lt;=2),"Проверить соответствие запросу и бизнесу",IF(AND(G1079&lt;&gt;"",G1079&lt;=IF(J1079="",'04_Настройки'!$B$14,J1079)),"Удерживать позицию и обновлять контент",IF(Y1079="Высокий",IF(O1079="","Создать или назначить посадочную страницу","Оптимизировать страницу и усилить содержание"),IF(Y1079="Средний","Включить в контент-план","Наблюдать или отложить")))))))</s:f>
        <s:v/>
      </s:c>
    </s:row>
    <s:row r="1080" ht="22.5" customHeight="1">
      <s:c r="A1080" s="70" t="str">
        <s:f t="shared" si="1"/>
        <s:v/>
      </s:c>
      <s:c r="B1080" s="71"/>
      <s:c r="C1080" s="71"/>
      <s:c r="D1080" s="71"/>
      <s:c r="E1080" s="95"/>
      <s:c r="F1080" s="77" t="str">
        <s:f>IF(ISBLANK(E1080),"",IF(E1080&gt;='04_Настройки'!$B$11,"ВЧ",IF(E1080&gt;='04_Настройки'!$B$12,"СЧ","НЧ")))</s:f>
      </s:c>
      <s:c r="G1080" s="78"/>
      <s:c r="H1080" s="78"/>
      <s:c r="I1080" s="80" t="str">
        <s:f t="shared" si="2"/>
        <s:v/>
      </s:c>
      <s:c r="J1080" s="78"/>
      <s:c r="K1080" s="81"/>
      <s:c r="L1080" s="78"/>
      <s:c r="M1080" s="78"/>
      <s:c r="N1080" s="78"/>
      <s:c r="O1080" s="83"/>
      <s:c r="P1080" s="84"/>
      <s:c r="Q1080" s="84"/>
      <s:c r="R1080" s="77" t="str">
        <s:f t="shared" si="3"/>
        <s:v/>
      </s:c>
      <s:c r="S1080" s="85" t="str">
        <s:f t="shared" si="4"/>
        <s:v/>
      </s:c>
      <s:c r="T1080" s="85" t="str">
        <s:f t="shared" si="5"/>
        <s:v/>
      </s:c>
      <s:c r="U1080" s="85" t="str">
        <s:f>IF(OR(B1080="",G1080=""),"",ROUND(MAX(0,MIN(100,(G1080-IF(J1080="",'04_Настройки'!$B$14,J1080))/(100-IF(J1080="",'04_Настройки'!$B$14,J1080))*100)),1))</s:f>
        <s:v/>
      </s:c>
      <s:c r="V1080" s="85" t="str">
        <s:f t="shared" si="6"/>
        <s:v/>
      </s:c>
      <s:c r="W1080" s="88" t="str">
        <s:f t="shared" si="7"/>
        <s:v/>
      </s:c>
      <s:c r="X1080" s="85" t="str">
        <s:f>IF(B1080="","",IF(W1080&lt;'04_Настройки'!$B$26,"",ROUND((IF(ISBLANK(T1080),0,T1080*'04_Настройки'!$B$16)+IF(ISBLANK(U1080),0,U1080*'04_Настройки'!$B$17)+IF(ISBLANK(V1080),0,V1080*'04_Настройки'!$B$18)+IF(ISBLANK(M1080),0,M1080/5*100*'04_Настройки'!$B$19)+IF(ISBLANK(N1080),0,N1080/5*100*'04_Настройки'!$B$20))/(IF(ISBLANK(T1080),0,'04_Настройки'!$B$16)+IF(ISBLANK(U1080),0,'04_Настройки'!$B$17)+IF(ISBLANK(V1080),0,'04_Настройки'!$B$18)+IF(ISBLANK(M1080),0,'04_Настройки'!$B$19)+IF(ISBLANK(N1080),0,'04_Настройки'!$B$20)),1)))</s:f>
        <s:v/>
      </s:c>
      <s:c r="Y1080" s="77" t="str">
        <s:f>IF(B1080="","",IF(ISBLANK(X1080),"Недостаточно данных",IF(X1080&gt;='04_Настройки'!$B$24,"Высокий",IF(X1080&gt;='04_Настройки'!$B$25,"Средний","Низкий"))))</s:f>
        <s:v/>
      </s:c>
      <s:c r="Z1080" s="80">
        <s:f t="shared" si="8"/>
        <s:v>1070</s:v>
      </s:c>
      <s:c r="AA1080" s="93" t="str">
        <s:f>IF(B1080="","",IF(S1080&gt;1,"Проверить и объединить дубли",IF(W1080&lt;'04_Настройки'!$B$26,"Дополнить исходные данные",IF(AND(M1080&lt;&gt;"",M1080&lt;=2),"Проверить соответствие запросу и бизнесу",IF(AND(G1080&lt;&gt;"",G1080&lt;=IF(J1080="",'04_Настройки'!$B$14,J1080)),"Удерживать позицию и обновлять контент",IF(Y1080="Высокий",IF(O1080="","Создать или назначить посадочную страницу","Оптимизировать страницу и усилить содержание"),IF(Y1080="Средний","Включить в контент-план","Наблюдать или отложить")))))))</s:f>
        <s:v/>
      </s:c>
    </s:row>
    <s:row r="1081" ht="22.5" customHeight="1">
      <s:c r="A1081" s="70" t="str">
        <s:f t="shared" si="1"/>
        <s:v/>
      </s:c>
      <s:c r="B1081" s="71"/>
      <s:c r="C1081" s="71"/>
      <s:c r="D1081" s="71"/>
      <s:c r="E1081" s="95"/>
      <s:c r="F1081" s="77" t="str">
        <s:f>IF(ISBLANK(E1081),"",IF(E1081&gt;='04_Настройки'!$B$11,"ВЧ",IF(E1081&gt;='04_Настройки'!$B$12,"СЧ","НЧ")))</s:f>
      </s:c>
      <s:c r="G1081" s="78"/>
      <s:c r="H1081" s="78"/>
      <s:c r="I1081" s="80" t="str">
        <s:f t="shared" si="2"/>
        <s:v/>
      </s:c>
      <s:c r="J1081" s="78"/>
      <s:c r="K1081" s="81"/>
      <s:c r="L1081" s="78"/>
      <s:c r="M1081" s="78"/>
      <s:c r="N1081" s="78"/>
      <s:c r="O1081" s="83"/>
      <s:c r="P1081" s="84"/>
      <s:c r="Q1081" s="84"/>
      <s:c r="R1081" s="77" t="str">
        <s:f t="shared" si="3"/>
        <s:v/>
      </s:c>
      <s:c r="S1081" s="85" t="str">
        <s:f t="shared" si="4"/>
        <s:v/>
      </s:c>
      <s:c r="T1081" s="85" t="str">
        <s:f t="shared" si="5"/>
        <s:v/>
      </s:c>
      <s:c r="U1081" s="85" t="str">
        <s:f>IF(OR(B1081="",G1081=""),"",ROUND(MAX(0,MIN(100,(G1081-IF(J1081="",'04_Настройки'!$B$14,J1081))/(100-IF(J1081="",'04_Настройки'!$B$14,J1081))*100)),1))</s:f>
        <s:v/>
      </s:c>
      <s:c r="V1081" s="85" t="str">
        <s:f t="shared" si="6"/>
        <s:v/>
      </s:c>
      <s:c r="W1081" s="88" t="str">
        <s:f t="shared" si="7"/>
        <s:v/>
      </s:c>
      <s:c r="X1081" s="85" t="str">
        <s:f>IF(B1081="","",IF(W1081&lt;'04_Настройки'!$B$26,"",ROUND((IF(ISBLANK(T1081),0,T1081*'04_Настройки'!$B$16)+IF(ISBLANK(U1081),0,U1081*'04_Настройки'!$B$17)+IF(ISBLANK(V1081),0,V1081*'04_Настройки'!$B$18)+IF(ISBLANK(M1081),0,M1081/5*100*'04_Настройки'!$B$19)+IF(ISBLANK(N1081),0,N1081/5*100*'04_Настройки'!$B$20))/(IF(ISBLANK(T1081),0,'04_Настройки'!$B$16)+IF(ISBLANK(U1081),0,'04_Настройки'!$B$17)+IF(ISBLANK(V1081),0,'04_Настройки'!$B$18)+IF(ISBLANK(M1081),0,'04_Настройки'!$B$19)+IF(ISBLANK(N1081),0,'04_Настройки'!$B$20)),1)))</s:f>
        <s:v/>
      </s:c>
      <s:c r="Y1081" s="77" t="str">
        <s:f>IF(B1081="","",IF(ISBLANK(X1081),"Недостаточно данных",IF(X1081&gt;='04_Настройки'!$B$24,"Высокий",IF(X1081&gt;='04_Настройки'!$B$25,"Средний","Низкий"))))</s:f>
        <s:v/>
      </s:c>
      <s:c r="Z1081" s="80">
        <s:f t="shared" si="8"/>
        <s:v>1071</s:v>
      </s:c>
      <s:c r="AA1081" s="93" t="str">
        <s:f>IF(B1081="","",IF(S1081&gt;1,"Проверить и объединить дубли",IF(W1081&lt;'04_Настройки'!$B$26,"Дополнить исходные данные",IF(AND(M1081&lt;&gt;"",M1081&lt;=2),"Проверить соответствие запросу и бизнесу",IF(AND(G1081&lt;&gt;"",G1081&lt;=IF(J1081="",'04_Настройки'!$B$14,J1081)),"Удерживать позицию и обновлять контент",IF(Y1081="Высокий",IF(O1081="","Создать или назначить посадочную страницу","Оптимизировать страницу и усилить содержание"),IF(Y1081="Средний","Включить в контент-план","Наблюдать или отложить")))))))</s:f>
        <s:v/>
      </s:c>
    </s:row>
    <s:row r="1082" ht="22.5" customHeight="1">
      <s:c r="A1082" s="70" t="str">
        <s:f t="shared" si="1"/>
        <s:v/>
      </s:c>
      <s:c r="B1082" s="71"/>
      <s:c r="C1082" s="71"/>
      <s:c r="D1082" s="71"/>
      <s:c r="E1082" s="95"/>
      <s:c r="F1082" s="77" t="str">
        <s:f>IF(ISBLANK(E1082),"",IF(E1082&gt;='04_Настройки'!$B$11,"ВЧ",IF(E1082&gt;='04_Настройки'!$B$12,"СЧ","НЧ")))</s:f>
      </s:c>
      <s:c r="G1082" s="78"/>
      <s:c r="H1082" s="78"/>
      <s:c r="I1082" s="80" t="str">
        <s:f t="shared" si="2"/>
        <s:v/>
      </s:c>
      <s:c r="J1082" s="78"/>
      <s:c r="K1082" s="81"/>
      <s:c r="L1082" s="78"/>
      <s:c r="M1082" s="78"/>
      <s:c r="N1082" s="78"/>
      <s:c r="O1082" s="83"/>
      <s:c r="P1082" s="84"/>
      <s:c r="Q1082" s="84"/>
      <s:c r="R1082" s="77" t="str">
        <s:f t="shared" si="3"/>
        <s:v/>
      </s:c>
      <s:c r="S1082" s="85" t="str">
        <s:f t="shared" si="4"/>
        <s:v/>
      </s:c>
      <s:c r="T1082" s="85" t="str">
        <s:f t="shared" si="5"/>
        <s:v/>
      </s:c>
      <s:c r="U1082" s="85" t="str">
        <s:f>IF(OR(B1082="",G1082=""),"",ROUND(MAX(0,MIN(100,(G1082-IF(J1082="",'04_Настройки'!$B$14,J1082))/(100-IF(J1082="",'04_Настройки'!$B$14,J1082))*100)),1))</s:f>
        <s:v/>
      </s:c>
      <s:c r="V1082" s="85" t="str">
        <s:f t="shared" si="6"/>
        <s:v/>
      </s:c>
      <s:c r="W1082" s="88" t="str">
        <s:f t="shared" si="7"/>
        <s:v/>
      </s:c>
      <s:c r="X1082" s="85" t="str">
        <s:f>IF(B1082="","",IF(W1082&lt;'04_Настройки'!$B$26,"",ROUND((IF(ISBLANK(T1082),0,T1082*'04_Настройки'!$B$16)+IF(ISBLANK(U1082),0,U1082*'04_Настройки'!$B$17)+IF(ISBLANK(V1082),0,V1082*'04_Настройки'!$B$18)+IF(ISBLANK(M1082),0,M1082/5*100*'04_Настройки'!$B$19)+IF(ISBLANK(N1082),0,N1082/5*100*'04_Настройки'!$B$20))/(IF(ISBLANK(T1082),0,'04_Настройки'!$B$16)+IF(ISBLANK(U1082),0,'04_Настройки'!$B$17)+IF(ISBLANK(V1082),0,'04_Настройки'!$B$18)+IF(ISBLANK(M1082),0,'04_Настройки'!$B$19)+IF(ISBLANK(N1082),0,'04_Настройки'!$B$20)),1)))</s:f>
        <s:v/>
      </s:c>
      <s:c r="Y1082" s="77" t="str">
        <s:f>IF(B1082="","",IF(ISBLANK(X1082),"Недостаточно данных",IF(X1082&gt;='04_Настройки'!$B$24,"Высокий",IF(X1082&gt;='04_Настройки'!$B$25,"Средний","Низкий"))))</s:f>
        <s:v/>
      </s:c>
      <s:c r="Z1082" s="80">
        <s:f t="shared" si="8"/>
        <s:v>1072</s:v>
      </s:c>
      <s:c r="AA1082" s="93" t="str">
        <s:f>IF(B1082="","",IF(S1082&gt;1,"Проверить и объединить дубли",IF(W1082&lt;'04_Настройки'!$B$26,"Дополнить исходные данные",IF(AND(M1082&lt;&gt;"",M1082&lt;=2),"Проверить соответствие запросу и бизнесу",IF(AND(G1082&lt;&gt;"",G1082&lt;=IF(J1082="",'04_Настройки'!$B$14,J1082)),"Удерживать позицию и обновлять контент",IF(Y1082="Высокий",IF(O1082="","Создать или назначить посадочную страницу","Оптимизировать страницу и усилить содержание"),IF(Y1082="Средний","Включить в контент-план","Наблюдать или отложить")))))))</s:f>
        <s:v/>
      </s:c>
    </s:row>
    <s:row r="1083" ht="22.5" customHeight="1">
      <s:c r="A1083" s="70" t="str">
        <s:f t="shared" si="1"/>
        <s:v/>
      </s:c>
      <s:c r="B1083" s="71"/>
      <s:c r="C1083" s="71"/>
      <s:c r="D1083" s="71"/>
      <s:c r="E1083" s="95"/>
      <s:c r="F1083" s="77" t="str">
        <s:f>IF(ISBLANK(E1083),"",IF(E1083&gt;='04_Настройки'!$B$11,"ВЧ",IF(E1083&gt;='04_Настройки'!$B$12,"СЧ","НЧ")))</s:f>
      </s:c>
      <s:c r="G1083" s="78"/>
      <s:c r="H1083" s="78"/>
      <s:c r="I1083" s="80" t="str">
        <s:f t="shared" si="2"/>
        <s:v/>
      </s:c>
      <s:c r="J1083" s="78"/>
      <s:c r="K1083" s="81"/>
      <s:c r="L1083" s="78"/>
      <s:c r="M1083" s="78"/>
      <s:c r="N1083" s="78"/>
      <s:c r="O1083" s="83"/>
      <s:c r="P1083" s="84"/>
      <s:c r="Q1083" s="84"/>
      <s:c r="R1083" s="77" t="str">
        <s:f t="shared" si="3"/>
        <s:v/>
      </s:c>
      <s:c r="S1083" s="85" t="str">
        <s:f t="shared" si="4"/>
        <s:v/>
      </s:c>
      <s:c r="T1083" s="85" t="str">
        <s:f t="shared" si="5"/>
        <s:v/>
      </s:c>
      <s:c r="U1083" s="85" t="str">
        <s:f>IF(OR(B1083="",G1083=""),"",ROUND(MAX(0,MIN(100,(G1083-IF(J1083="",'04_Настройки'!$B$14,J1083))/(100-IF(J1083="",'04_Настройки'!$B$14,J1083))*100)),1))</s:f>
        <s:v/>
      </s:c>
      <s:c r="V1083" s="85" t="str">
        <s:f t="shared" si="6"/>
        <s:v/>
      </s:c>
      <s:c r="W1083" s="88" t="str">
        <s:f t="shared" si="7"/>
        <s:v/>
      </s:c>
      <s:c r="X1083" s="85" t="str">
        <s:f>IF(B1083="","",IF(W1083&lt;'04_Настройки'!$B$26,"",ROUND((IF(ISBLANK(T1083),0,T1083*'04_Настройки'!$B$16)+IF(ISBLANK(U1083),0,U1083*'04_Настройки'!$B$17)+IF(ISBLANK(V1083),0,V1083*'04_Настройки'!$B$18)+IF(ISBLANK(M1083),0,M1083/5*100*'04_Настройки'!$B$19)+IF(ISBLANK(N1083),0,N1083/5*100*'04_Настройки'!$B$20))/(IF(ISBLANK(T1083),0,'04_Настройки'!$B$16)+IF(ISBLANK(U1083),0,'04_Настройки'!$B$17)+IF(ISBLANK(V1083),0,'04_Настройки'!$B$18)+IF(ISBLANK(M1083),0,'04_Настройки'!$B$19)+IF(ISBLANK(N1083),0,'04_Настройки'!$B$20)),1)))</s:f>
        <s:v/>
      </s:c>
      <s:c r="Y1083" s="77" t="str">
        <s:f>IF(B1083="","",IF(ISBLANK(X1083),"Недостаточно данных",IF(X1083&gt;='04_Настройки'!$B$24,"Высокий",IF(X1083&gt;='04_Настройки'!$B$25,"Средний","Низкий"))))</s:f>
        <s:v/>
      </s:c>
      <s:c r="Z1083" s="80">
        <s:f t="shared" si="8"/>
        <s:v>1073</s:v>
      </s:c>
      <s:c r="AA1083" s="93" t="str">
        <s:f>IF(B1083="","",IF(S1083&gt;1,"Проверить и объединить дубли",IF(W1083&lt;'04_Настройки'!$B$26,"Дополнить исходные данные",IF(AND(M1083&lt;&gt;"",M1083&lt;=2),"Проверить соответствие запросу и бизнесу",IF(AND(G1083&lt;&gt;"",G1083&lt;=IF(J1083="",'04_Настройки'!$B$14,J1083)),"Удерживать позицию и обновлять контент",IF(Y1083="Высокий",IF(O1083="","Создать или назначить посадочную страницу","Оптимизировать страницу и усилить содержание"),IF(Y1083="Средний","Включить в контент-план","Наблюдать или отложить")))))))</s:f>
        <s:v/>
      </s:c>
    </s:row>
    <s:row r="1084" ht="22.5" customHeight="1">
      <s:c r="A1084" s="70" t="str">
        <s:f t="shared" si="1"/>
        <s:v/>
      </s:c>
      <s:c r="B1084" s="71"/>
      <s:c r="C1084" s="71"/>
      <s:c r="D1084" s="71"/>
      <s:c r="E1084" s="95"/>
      <s:c r="F1084" s="77" t="str">
        <s:f>IF(ISBLANK(E1084),"",IF(E1084&gt;='04_Настройки'!$B$11,"ВЧ",IF(E1084&gt;='04_Настройки'!$B$12,"СЧ","НЧ")))</s:f>
      </s:c>
      <s:c r="G1084" s="78"/>
      <s:c r="H1084" s="78"/>
      <s:c r="I1084" s="80" t="str">
        <s:f t="shared" si="2"/>
        <s:v/>
      </s:c>
      <s:c r="J1084" s="78"/>
      <s:c r="K1084" s="81"/>
      <s:c r="L1084" s="78"/>
      <s:c r="M1084" s="78"/>
      <s:c r="N1084" s="78"/>
      <s:c r="O1084" s="83"/>
      <s:c r="P1084" s="84"/>
      <s:c r="Q1084" s="84"/>
      <s:c r="R1084" s="77" t="str">
        <s:f t="shared" si="3"/>
        <s:v/>
      </s:c>
      <s:c r="S1084" s="85" t="str">
        <s:f t="shared" si="4"/>
        <s:v/>
      </s:c>
      <s:c r="T1084" s="85" t="str">
        <s:f t="shared" si="5"/>
        <s:v/>
      </s:c>
      <s:c r="U1084" s="85" t="str">
        <s:f>IF(OR(B1084="",G1084=""),"",ROUND(MAX(0,MIN(100,(G1084-IF(J1084="",'04_Настройки'!$B$14,J1084))/(100-IF(J1084="",'04_Настройки'!$B$14,J1084))*100)),1))</s:f>
        <s:v/>
      </s:c>
      <s:c r="V1084" s="85" t="str">
        <s:f t="shared" si="6"/>
        <s:v/>
      </s:c>
      <s:c r="W1084" s="88" t="str">
        <s:f t="shared" si="7"/>
        <s:v/>
      </s:c>
      <s:c r="X1084" s="85" t="str">
        <s:f>IF(B1084="","",IF(W1084&lt;'04_Настройки'!$B$26,"",ROUND((IF(ISBLANK(T1084),0,T1084*'04_Настройки'!$B$16)+IF(ISBLANK(U1084),0,U1084*'04_Настройки'!$B$17)+IF(ISBLANK(V1084),0,V1084*'04_Настройки'!$B$18)+IF(ISBLANK(M1084),0,M1084/5*100*'04_Настройки'!$B$19)+IF(ISBLANK(N1084),0,N1084/5*100*'04_Настройки'!$B$20))/(IF(ISBLANK(T1084),0,'04_Настройки'!$B$16)+IF(ISBLANK(U1084),0,'04_Настройки'!$B$17)+IF(ISBLANK(V1084),0,'04_Настройки'!$B$18)+IF(ISBLANK(M1084),0,'04_Настройки'!$B$19)+IF(ISBLANK(N1084),0,'04_Настройки'!$B$20)),1)))</s:f>
        <s:v/>
      </s:c>
      <s:c r="Y1084" s="77" t="str">
        <s:f>IF(B1084="","",IF(ISBLANK(X1084),"Недостаточно данных",IF(X1084&gt;='04_Настройки'!$B$24,"Высокий",IF(X1084&gt;='04_Настройки'!$B$25,"Средний","Низкий"))))</s:f>
        <s:v/>
      </s:c>
      <s:c r="Z1084" s="80">
        <s:f t="shared" si="8"/>
        <s:v>1074</s:v>
      </s:c>
      <s:c r="AA1084" s="93" t="str">
        <s:f>IF(B1084="","",IF(S1084&gt;1,"Проверить и объединить дубли",IF(W1084&lt;'04_Настройки'!$B$26,"Дополнить исходные данные",IF(AND(M1084&lt;&gt;"",M1084&lt;=2),"Проверить соответствие запросу и бизнесу",IF(AND(G1084&lt;&gt;"",G1084&lt;=IF(J1084="",'04_Настройки'!$B$14,J1084)),"Удерживать позицию и обновлять контент",IF(Y1084="Высокий",IF(O1084="","Создать или назначить посадочную страницу","Оптимизировать страницу и усилить содержание"),IF(Y1084="Средний","Включить в контент-план","Наблюдать или отложить")))))))</s:f>
        <s:v/>
      </s:c>
    </s:row>
    <s:row r="1085" ht="22.5" customHeight="1">
      <s:c r="A1085" s="70" t="str">
        <s:f t="shared" si="1"/>
        <s:v/>
      </s:c>
      <s:c r="B1085" s="71"/>
      <s:c r="C1085" s="71"/>
      <s:c r="D1085" s="71"/>
      <s:c r="E1085" s="95"/>
      <s:c r="F1085" s="77" t="str">
        <s:f>IF(ISBLANK(E1085),"",IF(E1085&gt;='04_Настройки'!$B$11,"ВЧ",IF(E1085&gt;='04_Настройки'!$B$12,"СЧ","НЧ")))</s:f>
      </s:c>
      <s:c r="G1085" s="78"/>
      <s:c r="H1085" s="78"/>
      <s:c r="I1085" s="80" t="str">
        <s:f t="shared" si="2"/>
        <s:v/>
      </s:c>
      <s:c r="J1085" s="78"/>
      <s:c r="K1085" s="81"/>
      <s:c r="L1085" s="78"/>
      <s:c r="M1085" s="78"/>
      <s:c r="N1085" s="78"/>
      <s:c r="O1085" s="83"/>
      <s:c r="P1085" s="84"/>
      <s:c r="Q1085" s="84"/>
      <s:c r="R1085" s="77" t="str">
        <s:f t="shared" si="3"/>
        <s:v/>
      </s:c>
      <s:c r="S1085" s="85" t="str">
        <s:f t="shared" si="4"/>
        <s:v/>
      </s:c>
      <s:c r="T1085" s="85" t="str">
        <s:f t="shared" si="5"/>
        <s:v/>
      </s:c>
      <s:c r="U1085" s="85" t="str">
        <s:f>IF(OR(B1085="",G1085=""),"",ROUND(MAX(0,MIN(100,(G1085-IF(J1085="",'04_Настройки'!$B$14,J1085))/(100-IF(J1085="",'04_Настройки'!$B$14,J1085))*100)),1))</s:f>
        <s:v/>
      </s:c>
      <s:c r="V1085" s="85" t="str">
        <s:f t="shared" si="6"/>
        <s:v/>
      </s:c>
      <s:c r="W1085" s="88" t="str">
        <s:f t="shared" si="7"/>
        <s:v/>
      </s:c>
      <s:c r="X1085" s="85" t="str">
        <s:f>IF(B1085="","",IF(W1085&lt;'04_Настройки'!$B$26,"",ROUND((IF(ISBLANK(T1085),0,T1085*'04_Настройки'!$B$16)+IF(ISBLANK(U1085),0,U1085*'04_Настройки'!$B$17)+IF(ISBLANK(V1085),0,V1085*'04_Настройки'!$B$18)+IF(ISBLANK(M1085),0,M1085/5*100*'04_Настройки'!$B$19)+IF(ISBLANK(N1085),0,N1085/5*100*'04_Настройки'!$B$20))/(IF(ISBLANK(T1085),0,'04_Настройки'!$B$16)+IF(ISBLANK(U1085),0,'04_Настройки'!$B$17)+IF(ISBLANK(V1085),0,'04_Настройки'!$B$18)+IF(ISBLANK(M1085),0,'04_Настройки'!$B$19)+IF(ISBLANK(N1085),0,'04_Настройки'!$B$20)),1)))</s:f>
        <s:v/>
      </s:c>
      <s:c r="Y1085" s="77" t="str">
        <s:f>IF(B1085="","",IF(ISBLANK(X1085),"Недостаточно данных",IF(X1085&gt;='04_Настройки'!$B$24,"Высокий",IF(X1085&gt;='04_Настройки'!$B$25,"Средний","Низкий"))))</s:f>
        <s:v/>
      </s:c>
      <s:c r="Z1085" s="80">
        <s:f t="shared" si="8"/>
        <s:v>1075</s:v>
      </s:c>
      <s:c r="AA1085" s="93" t="str">
        <s:f>IF(B1085="","",IF(S1085&gt;1,"Проверить и объединить дубли",IF(W1085&lt;'04_Настройки'!$B$26,"Дополнить исходные данные",IF(AND(M1085&lt;&gt;"",M1085&lt;=2),"Проверить соответствие запросу и бизнесу",IF(AND(G1085&lt;&gt;"",G1085&lt;=IF(J1085="",'04_Настройки'!$B$14,J1085)),"Удерживать позицию и обновлять контент",IF(Y1085="Высокий",IF(O1085="","Создать или назначить посадочную страницу","Оптимизировать страницу и усилить содержание"),IF(Y1085="Средний","Включить в контент-план","Наблюдать или отложить")))))))</s:f>
        <s:v/>
      </s:c>
    </s:row>
    <s:row r="1086" ht="22.5" customHeight="1">
      <s:c r="A1086" s="70" t="str">
        <s:f t="shared" si="1"/>
        <s:v/>
      </s:c>
      <s:c r="B1086" s="71"/>
      <s:c r="C1086" s="71"/>
      <s:c r="D1086" s="71"/>
      <s:c r="E1086" s="95"/>
      <s:c r="F1086" s="77" t="str">
        <s:f>IF(ISBLANK(E1086),"",IF(E1086&gt;='04_Настройки'!$B$11,"ВЧ",IF(E1086&gt;='04_Настройки'!$B$12,"СЧ","НЧ")))</s:f>
      </s:c>
      <s:c r="G1086" s="78"/>
      <s:c r="H1086" s="78"/>
      <s:c r="I1086" s="80" t="str">
        <s:f t="shared" si="2"/>
        <s:v/>
      </s:c>
      <s:c r="J1086" s="78"/>
      <s:c r="K1086" s="81"/>
      <s:c r="L1086" s="78"/>
      <s:c r="M1086" s="78"/>
      <s:c r="N1086" s="78"/>
      <s:c r="O1086" s="83"/>
      <s:c r="P1086" s="84"/>
      <s:c r="Q1086" s="84"/>
      <s:c r="R1086" s="77" t="str">
        <s:f t="shared" si="3"/>
        <s:v/>
      </s:c>
      <s:c r="S1086" s="85" t="str">
        <s:f t="shared" si="4"/>
        <s:v/>
      </s:c>
      <s:c r="T1086" s="85" t="str">
        <s:f t="shared" si="5"/>
        <s:v/>
      </s:c>
      <s:c r="U1086" s="85" t="str">
        <s:f>IF(OR(B1086="",G1086=""),"",ROUND(MAX(0,MIN(100,(G1086-IF(J1086="",'04_Настройки'!$B$14,J1086))/(100-IF(J1086="",'04_Настройки'!$B$14,J1086))*100)),1))</s:f>
        <s:v/>
      </s:c>
      <s:c r="V1086" s="85" t="str">
        <s:f t="shared" si="6"/>
        <s:v/>
      </s:c>
      <s:c r="W1086" s="88" t="str">
        <s:f t="shared" si="7"/>
        <s:v/>
      </s:c>
      <s:c r="X1086" s="85" t="str">
        <s:f>IF(B1086="","",IF(W1086&lt;'04_Настройки'!$B$26,"",ROUND((IF(ISBLANK(T1086),0,T1086*'04_Настройки'!$B$16)+IF(ISBLANK(U1086),0,U1086*'04_Настройки'!$B$17)+IF(ISBLANK(V1086),0,V1086*'04_Настройки'!$B$18)+IF(ISBLANK(M1086),0,M1086/5*100*'04_Настройки'!$B$19)+IF(ISBLANK(N1086),0,N1086/5*100*'04_Настройки'!$B$20))/(IF(ISBLANK(T1086),0,'04_Настройки'!$B$16)+IF(ISBLANK(U1086),0,'04_Настройки'!$B$17)+IF(ISBLANK(V1086),0,'04_Настройки'!$B$18)+IF(ISBLANK(M1086),0,'04_Настройки'!$B$19)+IF(ISBLANK(N1086),0,'04_Настройки'!$B$20)),1)))</s:f>
        <s:v/>
      </s:c>
      <s:c r="Y1086" s="77" t="str">
        <s:f>IF(B1086="","",IF(ISBLANK(X1086),"Недостаточно данных",IF(X1086&gt;='04_Настройки'!$B$24,"Высокий",IF(X1086&gt;='04_Настройки'!$B$25,"Средний","Низкий"))))</s:f>
        <s:v/>
      </s:c>
      <s:c r="Z1086" s="80">
        <s:f t="shared" si="8"/>
        <s:v>1076</s:v>
      </s:c>
      <s:c r="AA1086" s="93" t="str">
        <s:f>IF(B1086="","",IF(S1086&gt;1,"Проверить и объединить дубли",IF(W1086&lt;'04_Настройки'!$B$26,"Дополнить исходные данные",IF(AND(M1086&lt;&gt;"",M1086&lt;=2),"Проверить соответствие запросу и бизнесу",IF(AND(G1086&lt;&gt;"",G1086&lt;=IF(J1086="",'04_Настройки'!$B$14,J1086)),"Удерживать позицию и обновлять контент",IF(Y1086="Высокий",IF(O1086="","Создать или назначить посадочную страницу","Оптимизировать страницу и усилить содержание"),IF(Y1086="Средний","Включить в контент-план","Наблюдать или отложить")))))))</s:f>
        <s:v/>
      </s:c>
    </s:row>
    <s:row r="1087" ht="22.5" customHeight="1">
      <s:c r="A1087" s="70" t="str">
        <s:f t="shared" si="1"/>
        <s:v/>
      </s:c>
      <s:c r="B1087" s="71"/>
      <s:c r="C1087" s="71"/>
      <s:c r="D1087" s="71"/>
      <s:c r="E1087" s="95"/>
      <s:c r="F1087" s="77" t="str">
        <s:f>IF(ISBLANK(E1087),"",IF(E1087&gt;='04_Настройки'!$B$11,"ВЧ",IF(E1087&gt;='04_Настройки'!$B$12,"СЧ","НЧ")))</s:f>
      </s:c>
      <s:c r="G1087" s="78"/>
      <s:c r="H1087" s="78"/>
      <s:c r="I1087" s="80" t="str">
        <s:f t="shared" si="2"/>
        <s:v/>
      </s:c>
      <s:c r="J1087" s="78"/>
      <s:c r="K1087" s="81"/>
      <s:c r="L1087" s="78"/>
      <s:c r="M1087" s="78"/>
      <s:c r="N1087" s="78"/>
      <s:c r="O1087" s="83"/>
      <s:c r="P1087" s="84"/>
      <s:c r="Q1087" s="84"/>
      <s:c r="R1087" s="77" t="str">
        <s:f t="shared" si="3"/>
        <s:v/>
      </s:c>
      <s:c r="S1087" s="85" t="str">
        <s:f t="shared" si="4"/>
        <s:v/>
      </s:c>
      <s:c r="T1087" s="85" t="str">
        <s:f t="shared" si="5"/>
        <s:v/>
      </s:c>
      <s:c r="U1087" s="85" t="str">
        <s:f>IF(OR(B1087="",G1087=""),"",ROUND(MAX(0,MIN(100,(G1087-IF(J1087="",'04_Настройки'!$B$14,J1087))/(100-IF(J1087="",'04_Настройки'!$B$14,J1087))*100)),1))</s:f>
        <s:v/>
      </s:c>
      <s:c r="V1087" s="85" t="str">
        <s:f t="shared" si="6"/>
        <s:v/>
      </s:c>
      <s:c r="W1087" s="88" t="str">
        <s:f t="shared" si="7"/>
        <s:v/>
      </s:c>
      <s:c r="X1087" s="85" t="str">
        <s:f>IF(B1087="","",IF(W1087&lt;'04_Настройки'!$B$26,"",ROUND((IF(ISBLANK(T1087),0,T1087*'04_Настройки'!$B$16)+IF(ISBLANK(U1087),0,U1087*'04_Настройки'!$B$17)+IF(ISBLANK(V1087),0,V1087*'04_Настройки'!$B$18)+IF(ISBLANK(M1087),0,M1087/5*100*'04_Настройки'!$B$19)+IF(ISBLANK(N1087),0,N1087/5*100*'04_Настройки'!$B$20))/(IF(ISBLANK(T1087),0,'04_Настройки'!$B$16)+IF(ISBLANK(U1087),0,'04_Настройки'!$B$17)+IF(ISBLANK(V1087),0,'04_Настройки'!$B$18)+IF(ISBLANK(M1087),0,'04_Настройки'!$B$19)+IF(ISBLANK(N1087),0,'04_Настройки'!$B$20)),1)))</s:f>
        <s:v/>
      </s:c>
      <s:c r="Y1087" s="77" t="str">
        <s:f>IF(B1087="","",IF(ISBLANK(X1087),"Недостаточно данных",IF(X1087&gt;='04_Настройки'!$B$24,"Высокий",IF(X1087&gt;='04_Настройки'!$B$25,"Средний","Низкий"))))</s:f>
        <s:v/>
      </s:c>
      <s:c r="Z1087" s="80">
        <s:f t="shared" si="8"/>
        <s:v>1077</s:v>
      </s:c>
      <s:c r="AA1087" s="93" t="str">
        <s:f>IF(B1087="","",IF(S1087&gt;1,"Проверить и объединить дубли",IF(W1087&lt;'04_Настройки'!$B$26,"Дополнить исходные данные",IF(AND(M1087&lt;&gt;"",M1087&lt;=2),"Проверить соответствие запросу и бизнесу",IF(AND(G1087&lt;&gt;"",G1087&lt;=IF(J1087="",'04_Настройки'!$B$14,J1087)),"Удерживать позицию и обновлять контент",IF(Y1087="Высокий",IF(O1087="","Создать или назначить посадочную страницу","Оптимизировать страницу и усилить содержание"),IF(Y1087="Средний","Включить в контент-план","Наблюдать или отложить")))))))</s:f>
        <s:v/>
      </s:c>
    </s:row>
    <s:row r="1088" ht="22.5" customHeight="1">
      <s:c r="A1088" s="70" t="str">
        <s:f t="shared" si="1"/>
        <s:v/>
      </s:c>
      <s:c r="B1088" s="71"/>
      <s:c r="C1088" s="71"/>
      <s:c r="D1088" s="71"/>
      <s:c r="E1088" s="95"/>
      <s:c r="F1088" s="77" t="str">
        <s:f>IF(ISBLANK(E1088),"",IF(E1088&gt;='04_Настройки'!$B$11,"ВЧ",IF(E1088&gt;='04_Настройки'!$B$12,"СЧ","НЧ")))</s:f>
      </s:c>
      <s:c r="G1088" s="78"/>
      <s:c r="H1088" s="78"/>
      <s:c r="I1088" s="80" t="str">
        <s:f t="shared" si="2"/>
        <s:v/>
      </s:c>
      <s:c r="J1088" s="78"/>
      <s:c r="K1088" s="81"/>
      <s:c r="L1088" s="78"/>
      <s:c r="M1088" s="78"/>
      <s:c r="N1088" s="78"/>
      <s:c r="O1088" s="83"/>
      <s:c r="P1088" s="84"/>
      <s:c r="Q1088" s="84"/>
      <s:c r="R1088" s="77" t="str">
        <s:f t="shared" si="3"/>
        <s:v/>
      </s:c>
      <s:c r="S1088" s="85" t="str">
        <s:f t="shared" si="4"/>
        <s:v/>
      </s:c>
      <s:c r="T1088" s="85" t="str">
        <s:f t="shared" si="5"/>
        <s:v/>
      </s:c>
      <s:c r="U1088" s="85" t="str">
        <s:f>IF(OR(B1088="",G1088=""),"",ROUND(MAX(0,MIN(100,(G1088-IF(J1088="",'04_Настройки'!$B$14,J1088))/(100-IF(J1088="",'04_Настройки'!$B$14,J1088))*100)),1))</s:f>
        <s:v/>
      </s:c>
      <s:c r="V1088" s="85" t="str">
        <s:f t="shared" si="6"/>
        <s:v/>
      </s:c>
      <s:c r="W1088" s="88" t="str">
        <s:f t="shared" si="7"/>
        <s:v/>
      </s:c>
      <s:c r="X1088" s="85" t="str">
        <s:f>IF(B1088="","",IF(W1088&lt;'04_Настройки'!$B$26,"",ROUND((IF(ISBLANK(T1088),0,T1088*'04_Настройки'!$B$16)+IF(ISBLANK(U1088),0,U1088*'04_Настройки'!$B$17)+IF(ISBLANK(V1088),0,V1088*'04_Настройки'!$B$18)+IF(ISBLANK(M1088),0,M1088/5*100*'04_Настройки'!$B$19)+IF(ISBLANK(N1088),0,N1088/5*100*'04_Настройки'!$B$20))/(IF(ISBLANK(T1088),0,'04_Настройки'!$B$16)+IF(ISBLANK(U1088),0,'04_Настройки'!$B$17)+IF(ISBLANK(V1088),0,'04_Настройки'!$B$18)+IF(ISBLANK(M1088),0,'04_Настройки'!$B$19)+IF(ISBLANK(N1088),0,'04_Настройки'!$B$20)),1)))</s:f>
        <s:v/>
      </s:c>
      <s:c r="Y1088" s="77" t="str">
        <s:f>IF(B1088="","",IF(ISBLANK(X1088),"Недостаточно данных",IF(X1088&gt;='04_Настройки'!$B$24,"Высокий",IF(X1088&gt;='04_Настройки'!$B$25,"Средний","Низкий"))))</s:f>
        <s:v/>
      </s:c>
      <s:c r="Z1088" s="80">
        <s:f t="shared" si="8"/>
        <s:v>1078</s:v>
      </s:c>
      <s:c r="AA1088" s="93" t="str">
        <s:f>IF(B1088="","",IF(S1088&gt;1,"Проверить и объединить дубли",IF(W1088&lt;'04_Настройки'!$B$26,"Дополнить исходные данные",IF(AND(M1088&lt;&gt;"",M1088&lt;=2),"Проверить соответствие запросу и бизнесу",IF(AND(G1088&lt;&gt;"",G1088&lt;=IF(J1088="",'04_Настройки'!$B$14,J1088)),"Удерживать позицию и обновлять контент",IF(Y1088="Высокий",IF(O1088="","Создать или назначить посадочную страницу","Оптимизировать страницу и усилить содержание"),IF(Y1088="Средний","Включить в контент-план","Наблюдать или отложить")))))))</s:f>
        <s:v/>
      </s:c>
    </s:row>
    <s:row r="1089" ht="22.5" customHeight="1">
      <s:c r="A1089" s="70" t="str">
        <s:f t="shared" si="1"/>
        <s:v/>
      </s:c>
      <s:c r="B1089" s="71"/>
      <s:c r="C1089" s="71"/>
      <s:c r="D1089" s="71"/>
      <s:c r="E1089" s="95"/>
      <s:c r="F1089" s="77" t="str">
        <s:f>IF(ISBLANK(E1089),"",IF(E1089&gt;='04_Настройки'!$B$11,"ВЧ",IF(E1089&gt;='04_Настройки'!$B$12,"СЧ","НЧ")))</s:f>
      </s:c>
      <s:c r="G1089" s="78"/>
      <s:c r="H1089" s="78"/>
      <s:c r="I1089" s="80" t="str">
        <s:f t="shared" si="2"/>
        <s:v/>
      </s:c>
      <s:c r="J1089" s="78"/>
      <s:c r="K1089" s="81"/>
      <s:c r="L1089" s="78"/>
      <s:c r="M1089" s="78"/>
      <s:c r="N1089" s="78"/>
      <s:c r="O1089" s="83"/>
      <s:c r="P1089" s="84"/>
      <s:c r="Q1089" s="84"/>
      <s:c r="R1089" s="77" t="str">
        <s:f t="shared" si="3"/>
        <s:v/>
      </s:c>
      <s:c r="S1089" s="85" t="str">
        <s:f t="shared" si="4"/>
        <s:v/>
      </s:c>
      <s:c r="T1089" s="85" t="str">
        <s:f t="shared" si="5"/>
        <s:v/>
      </s:c>
      <s:c r="U1089" s="85" t="str">
        <s:f>IF(OR(B1089="",G1089=""),"",ROUND(MAX(0,MIN(100,(G1089-IF(J1089="",'04_Настройки'!$B$14,J1089))/(100-IF(J1089="",'04_Настройки'!$B$14,J1089))*100)),1))</s:f>
        <s:v/>
      </s:c>
      <s:c r="V1089" s="85" t="str">
        <s:f t="shared" si="6"/>
        <s:v/>
      </s:c>
      <s:c r="W1089" s="88" t="str">
        <s:f t="shared" si="7"/>
        <s:v/>
      </s:c>
      <s:c r="X1089" s="85" t="str">
        <s:f>IF(B1089="","",IF(W1089&lt;'04_Настройки'!$B$26,"",ROUND((IF(ISBLANK(T1089),0,T1089*'04_Настройки'!$B$16)+IF(ISBLANK(U1089),0,U1089*'04_Настройки'!$B$17)+IF(ISBLANK(V1089),0,V1089*'04_Настройки'!$B$18)+IF(ISBLANK(M1089),0,M1089/5*100*'04_Настройки'!$B$19)+IF(ISBLANK(N1089),0,N1089/5*100*'04_Настройки'!$B$20))/(IF(ISBLANK(T1089),0,'04_Настройки'!$B$16)+IF(ISBLANK(U1089),0,'04_Настройки'!$B$17)+IF(ISBLANK(V1089),0,'04_Настройки'!$B$18)+IF(ISBLANK(M1089),0,'04_Настройки'!$B$19)+IF(ISBLANK(N1089),0,'04_Настройки'!$B$20)),1)))</s:f>
        <s:v/>
      </s:c>
      <s:c r="Y1089" s="77" t="str">
        <s:f>IF(B1089="","",IF(ISBLANK(X1089),"Недостаточно данных",IF(X1089&gt;='04_Настройки'!$B$24,"Высокий",IF(X1089&gt;='04_Настройки'!$B$25,"Средний","Низкий"))))</s:f>
        <s:v/>
      </s:c>
      <s:c r="Z1089" s="80">
        <s:f t="shared" si="8"/>
        <s:v>1079</s:v>
      </s:c>
      <s:c r="AA1089" s="93" t="str">
        <s:f>IF(B1089="","",IF(S1089&gt;1,"Проверить и объединить дубли",IF(W1089&lt;'04_Настройки'!$B$26,"Дополнить исходные данные",IF(AND(M1089&lt;&gt;"",M1089&lt;=2),"Проверить соответствие запросу и бизнесу",IF(AND(G1089&lt;&gt;"",G1089&lt;=IF(J1089="",'04_Настройки'!$B$14,J1089)),"Удерживать позицию и обновлять контент",IF(Y1089="Высокий",IF(O1089="","Создать или назначить посадочную страницу","Оптимизировать страницу и усилить содержание"),IF(Y1089="Средний","Включить в контент-план","Наблюдать или отложить")))))))</s:f>
        <s:v/>
      </s:c>
    </s:row>
    <s:row r="1090" ht="22.5" customHeight="1">
      <s:c r="A1090" s="70" t="str">
        <s:f t="shared" si="1"/>
        <s:v/>
      </s:c>
      <s:c r="B1090" s="71"/>
      <s:c r="C1090" s="71"/>
      <s:c r="D1090" s="71"/>
      <s:c r="E1090" s="95"/>
      <s:c r="F1090" s="77" t="str">
        <s:f>IF(ISBLANK(E1090),"",IF(E1090&gt;='04_Настройки'!$B$11,"ВЧ",IF(E1090&gt;='04_Настройки'!$B$12,"СЧ","НЧ")))</s:f>
      </s:c>
      <s:c r="G1090" s="78"/>
      <s:c r="H1090" s="78"/>
      <s:c r="I1090" s="80" t="str">
        <s:f t="shared" si="2"/>
        <s:v/>
      </s:c>
      <s:c r="J1090" s="78"/>
      <s:c r="K1090" s="81"/>
      <s:c r="L1090" s="78"/>
      <s:c r="M1090" s="78"/>
      <s:c r="N1090" s="78"/>
      <s:c r="O1090" s="83"/>
      <s:c r="P1090" s="84"/>
      <s:c r="Q1090" s="84"/>
      <s:c r="R1090" s="77" t="str">
        <s:f t="shared" si="3"/>
        <s:v/>
      </s:c>
      <s:c r="S1090" s="85" t="str">
        <s:f t="shared" si="4"/>
        <s:v/>
      </s:c>
      <s:c r="T1090" s="85" t="str">
        <s:f t="shared" si="5"/>
        <s:v/>
      </s:c>
      <s:c r="U1090" s="85" t="str">
        <s:f>IF(OR(B1090="",G1090=""),"",ROUND(MAX(0,MIN(100,(G1090-IF(J1090="",'04_Настройки'!$B$14,J1090))/(100-IF(J1090="",'04_Настройки'!$B$14,J1090))*100)),1))</s:f>
        <s:v/>
      </s:c>
      <s:c r="V1090" s="85" t="str">
        <s:f t="shared" si="6"/>
        <s:v/>
      </s:c>
      <s:c r="W1090" s="88" t="str">
        <s:f t="shared" si="7"/>
        <s:v/>
      </s:c>
      <s:c r="X1090" s="85" t="str">
        <s:f>IF(B1090="","",IF(W1090&lt;'04_Настройки'!$B$26,"",ROUND((IF(ISBLANK(T1090),0,T1090*'04_Настройки'!$B$16)+IF(ISBLANK(U1090),0,U1090*'04_Настройки'!$B$17)+IF(ISBLANK(V1090),0,V1090*'04_Настройки'!$B$18)+IF(ISBLANK(M1090),0,M1090/5*100*'04_Настройки'!$B$19)+IF(ISBLANK(N1090),0,N1090/5*100*'04_Настройки'!$B$20))/(IF(ISBLANK(T1090),0,'04_Настройки'!$B$16)+IF(ISBLANK(U1090),0,'04_Настройки'!$B$17)+IF(ISBLANK(V1090),0,'04_Настройки'!$B$18)+IF(ISBLANK(M1090),0,'04_Настройки'!$B$19)+IF(ISBLANK(N1090),0,'04_Настройки'!$B$20)),1)))</s:f>
        <s:v/>
      </s:c>
      <s:c r="Y1090" s="77" t="str">
        <s:f>IF(B1090="","",IF(ISBLANK(X1090),"Недостаточно данных",IF(X1090&gt;='04_Настройки'!$B$24,"Высокий",IF(X1090&gt;='04_Настройки'!$B$25,"Средний","Низкий"))))</s:f>
        <s:v/>
      </s:c>
      <s:c r="Z1090" s="80">
        <s:f t="shared" si="8"/>
        <s:v>1080</s:v>
      </s:c>
      <s:c r="AA1090" s="93" t="str">
        <s:f>IF(B1090="","",IF(S1090&gt;1,"Проверить и объединить дубли",IF(W1090&lt;'04_Настройки'!$B$26,"Дополнить исходные данные",IF(AND(M1090&lt;&gt;"",M1090&lt;=2),"Проверить соответствие запросу и бизнесу",IF(AND(G1090&lt;&gt;"",G1090&lt;=IF(J1090="",'04_Настройки'!$B$14,J1090)),"Удерживать позицию и обновлять контент",IF(Y1090="Высокий",IF(O1090="","Создать или назначить посадочную страницу","Оптимизировать страницу и усилить содержание"),IF(Y1090="Средний","Включить в контент-план","Наблюдать или отложить")))))))</s:f>
        <s:v/>
      </s:c>
    </s:row>
    <s:row r="1091" ht="22.5" customHeight="1">
      <s:c r="A1091" s="70" t="str">
        <s:f t="shared" si="1"/>
        <s:v/>
      </s:c>
      <s:c r="B1091" s="71"/>
      <s:c r="C1091" s="71"/>
      <s:c r="D1091" s="71"/>
      <s:c r="E1091" s="95"/>
      <s:c r="F1091" s="77" t="str">
        <s:f>IF(ISBLANK(E1091),"",IF(E1091&gt;='04_Настройки'!$B$11,"ВЧ",IF(E1091&gt;='04_Настройки'!$B$12,"СЧ","НЧ")))</s:f>
      </s:c>
      <s:c r="G1091" s="78"/>
      <s:c r="H1091" s="78"/>
      <s:c r="I1091" s="80" t="str">
        <s:f t="shared" si="2"/>
        <s:v/>
      </s:c>
      <s:c r="J1091" s="78"/>
      <s:c r="K1091" s="81"/>
      <s:c r="L1091" s="78"/>
      <s:c r="M1091" s="78"/>
      <s:c r="N1091" s="78"/>
      <s:c r="O1091" s="83"/>
      <s:c r="P1091" s="84"/>
      <s:c r="Q1091" s="84"/>
      <s:c r="R1091" s="77" t="str">
        <s:f t="shared" si="3"/>
        <s:v/>
      </s:c>
      <s:c r="S1091" s="85" t="str">
        <s:f t="shared" si="4"/>
        <s:v/>
      </s:c>
      <s:c r="T1091" s="85" t="str">
        <s:f t="shared" si="5"/>
        <s:v/>
      </s:c>
      <s:c r="U1091" s="85" t="str">
        <s:f>IF(OR(B1091="",G1091=""),"",ROUND(MAX(0,MIN(100,(G1091-IF(J1091="",'04_Настройки'!$B$14,J1091))/(100-IF(J1091="",'04_Настройки'!$B$14,J1091))*100)),1))</s:f>
        <s:v/>
      </s:c>
      <s:c r="V1091" s="85" t="str">
        <s:f t="shared" si="6"/>
        <s:v/>
      </s:c>
      <s:c r="W1091" s="88" t="str">
        <s:f t="shared" si="7"/>
        <s:v/>
      </s:c>
      <s:c r="X1091" s="85" t="str">
        <s:f>IF(B1091="","",IF(W1091&lt;'04_Настройки'!$B$26,"",ROUND((IF(ISBLANK(T1091),0,T1091*'04_Настройки'!$B$16)+IF(ISBLANK(U1091),0,U1091*'04_Настройки'!$B$17)+IF(ISBLANK(V1091),0,V1091*'04_Настройки'!$B$18)+IF(ISBLANK(M1091),0,M1091/5*100*'04_Настройки'!$B$19)+IF(ISBLANK(N1091),0,N1091/5*100*'04_Настройки'!$B$20))/(IF(ISBLANK(T1091),0,'04_Настройки'!$B$16)+IF(ISBLANK(U1091),0,'04_Настройки'!$B$17)+IF(ISBLANK(V1091),0,'04_Настройки'!$B$18)+IF(ISBLANK(M1091),0,'04_Настройки'!$B$19)+IF(ISBLANK(N1091),0,'04_Настройки'!$B$20)),1)))</s:f>
        <s:v/>
      </s:c>
      <s:c r="Y1091" s="77" t="str">
        <s:f>IF(B1091="","",IF(ISBLANK(X1091),"Недостаточно данных",IF(X1091&gt;='04_Настройки'!$B$24,"Высокий",IF(X1091&gt;='04_Настройки'!$B$25,"Средний","Низкий"))))</s:f>
        <s:v/>
      </s:c>
      <s:c r="Z1091" s="80">
        <s:f t="shared" si="8"/>
        <s:v>1081</s:v>
      </s:c>
      <s:c r="AA1091" s="93" t="str">
        <s:f>IF(B1091="","",IF(S1091&gt;1,"Проверить и объединить дубли",IF(W1091&lt;'04_Настройки'!$B$26,"Дополнить исходные данные",IF(AND(M1091&lt;&gt;"",M1091&lt;=2),"Проверить соответствие запросу и бизнесу",IF(AND(G1091&lt;&gt;"",G1091&lt;=IF(J1091="",'04_Настройки'!$B$14,J1091)),"Удерживать позицию и обновлять контент",IF(Y1091="Высокий",IF(O1091="","Создать или назначить посадочную страницу","Оптимизировать страницу и усилить содержание"),IF(Y1091="Средний","Включить в контент-план","Наблюдать или отложить")))))))</s:f>
        <s:v/>
      </s:c>
    </s:row>
    <s:row r="1092" ht="22.5" customHeight="1">
      <s:c r="A1092" s="70" t="str">
        <s:f t="shared" si="1"/>
        <s:v/>
      </s:c>
      <s:c r="B1092" s="71"/>
      <s:c r="C1092" s="71"/>
      <s:c r="D1092" s="71"/>
      <s:c r="E1092" s="95"/>
      <s:c r="F1092" s="77" t="str">
        <s:f>IF(ISBLANK(E1092),"",IF(E1092&gt;='04_Настройки'!$B$11,"ВЧ",IF(E1092&gt;='04_Настройки'!$B$12,"СЧ","НЧ")))</s:f>
      </s:c>
      <s:c r="G1092" s="78"/>
      <s:c r="H1092" s="78"/>
      <s:c r="I1092" s="80" t="str">
        <s:f t="shared" si="2"/>
        <s:v/>
      </s:c>
      <s:c r="J1092" s="78"/>
      <s:c r="K1092" s="81"/>
      <s:c r="L1092" s="78"/>
      <s:c r="M1092" s="78"/>
      <s:c r="N1092" s="78"/>
      <s:c r="O1092" s="83"/>
      <s:c r="P1092" s="84"/>
      <s:c r="Q1092" s="84"/>
      <s:c r="R1092" s="77" t="str">
        <s:f t="shared" si="3"/>
        <s:v/>
      </s:c>
      <s:c r="S1092" s="85" t="str">
        <s:f t="shared" si="4"/>
        <s:v/>
      </s:c>
      <s:c r="T1092" s="85" t="str">
        <s:f t="shared" si="5"/>
        <s:v/>
      </s:c>
      <s:c r="U1092" s="85" t="str">
        <s:f>IF(OR(B1092="",G1092=""),"",ROUND(MAX(0,MIN(100,(G1092-IF(J1092="",'04_Настройки'!$B$14,J1092))/(100-IF(J1092="",'04_Настройки'!$B$14,J1092))*100)),1))</s:f>
        <s:v/>
      </s:c>
      <s:c r="V1092" s="85" t="str">
        <s:f t="shared" si="6"/>
        <s:v/>
      </s:c>
      <s:c r="W1092" s="88" t="str">
        <s:f t="shared" si="7"/>
        <s:v/>
      </s:c>
      <s:c r="X1092" s="85" t="str">
        <s:f>IF(B1092="","",IF(W1092&lt;'04_Настройки'!$B$26,"",ROUND((IF(ISBLANK(T1092),0,T1092*'04_Настройки'!$B$16)+IF(ISBLANK(U1092),0,U1092*'04_Настройки'!$B$17)+IF(ISBLANK(V1092),0,V1092*'04_Настройки'!$B$18)+IF(ISBLANK(M1092),0,M1092/5*100*'04_Настройки'!$B$19)+IF(ISBLANK(N1092),0,N1092/5*100*'04_Настройки'!$B$20))/(IF(ISBLANK(T1092),0,'04_Настройки'!$B$16)+IF(ISBLANK(U1092),0,'04_Настройки'!$B$17)+IF(ISBLANK(V1092),0,'04_Настройки'!$B$18)+IF(ISBLANK(M1092),0,'04_Настройки'!$B$19)+IF(ISBLANK(N1092),0,'04_Настройки'!$B$20)),1)))</s:f>
        <s:v/>
      </s:c>
      <s:c r="Y1092" s="77" t="str">
        <s:f>IF(B1092="","",IF(ISBLANK(X1092),"Недостаточно данных",IF(X1092&gt;='04_Настройки'!$B$24,"Высокий",IF(X1092&gt;='04_Настройки'!$B$25,"Средний","Низкий"))))</s:f>
        <s:v/>
      </s:c>
      <s:c r="Z1092" s="80">
        <s:f t="shared" si="8"/>
        <s:v>1082</s:v>
      </s:c>
      <s:c r="AA1092" s="93" t="str">
        <s:f>IF(B1092="","",IF(S1092&gt;1,"Проверить и объединить дубли",IF(W1092&lt;'04_Настройки'!$B$26,"Дополнить исходные данные",IF(AND(M1092&lt;&gt;"",M1092&lt;=2),"Проверить соответствие запросу и бизнесу",IF(AND(G1092&lt;&gt;"",G1092&lt;=IF(J1092="",'04_Настройки'!$B$14,J1092)),"Удерживать позицию и обновлять контент",IF(Y1092="Высокий",IF(O1092="","Создать или назначить посадочную страницу","Оптимизировать страницу и усилить содержание"),IF(Y1092="Средний","Включить в контент-план","Наблюдать или отложить")))))))</s:f>
        <s:v/>
      </s:c>
    </s:row>
    <s:row r="1093" ht="22.5" customHeight="1">
      <s:c r="A1093" s="70" t="str">
        <s:f t="shared" si="1"/>
        <s:v/>
      </s:c>
      <s:c r="B1093" s="71"/>
      <s:c r="C1093" s="71"/>
      <s:c r="D1093" s="71"/>
      <s:c r="E1093" s="95"/>
      <s:c r="F1093" s="77" t="str">
        <s:f>IF(ISBLANK(E1093),"",IF(E1093&gt;='04_Настройки'!$B$11,"ВЧ",IF(E1093&gt;='04_Настройки'!$B$12,"СЧ","НЧ")))</s:f>
      </s:c>
      <s:c r="G1093" s="78"/>
      <s:c r="H1093" s="78"/>
      <s:c r="I1093" s="80" t="str">
        <s:f t="shared" si="2"/>
        <s:v/>
      </s:c>
      <s:c r="J1093" s="78"/>
      <s:c r="K1093" s="81"/>
      <s:c r="L1093" s="78"/>
      <s:c r="M1093" s="78"/>
      <s:c r="N1093" s="78"/>
      <s:c r="O1093" s="83"/>
      <s:c r="P1093" s="84"/>
      <s:c r="Q1093" s="84"/>
      <s:c r="R1093" s="77" t="str">
        <s:f t="shared" si="3"/>
        <s:v/>
      </s:c>
      <s:c r="S1093" s="85" t="str">
        <s:f t="shared" si="4"/>
        <s:v/>
      </s:c>
      <s:c r="T1093" s="85" t="str">
        <s:f t="shared" si="5"/>
        <s:v/>
      </s:c>
      <s:c r="U1093" s="85" t="str">
        <s:f>IF(OR(B1093="",G1093=""),"",ROUND(MAX(0,MIN(100,(G1093-IF(J1093="",'04_Настройки'!$B$14,J1093))/(100-IF(J1093="",'04_Настройки'!$B$14,J1093))*100)),1))</s:f>
        <s:v/>
      </s:c>
      <s:c r="V1093" s="85" t="str">
        <s:f t="shared" si="6"/>
        <s:v/>
      </s:c>
      <s:c r="W1093" s="88" t="str">
        <s:f t="shared" si="7"/>
        <s:v/>
      </s:c>
      <s:c r="X1093" s="85" t="str">
        <s:f>IF(B1093="","",IF(W1093&lt;'04_Настройки'!$B$26,"",ROUND((IF(ISBLANK(T1093),0,T1093*'04_Настройки'!$B$16)+IF(ISBLANK(U1093),0,U1093*'04_Настройки'!$B$17)+IF(ISBLANK(V1093),0,V1093*'04_Настройки'!$B$18)+IF(ISBLANK(M1093),0,M1093/5*100*'04_Настройки'!$B$19)+IF(ISBLANK(N1093),0,N1093/5*100*'04_Настройки'!$B$20))/(IF(ISBLANK(T1093),0,'04_Настройки'!$B$16)+IF(ISBLANK(U1093),0,'04_Настройки'!$B$17)+IF(ISBLANK(V1093),0,'04_Настройки'!$B$18)+IF(ISBLANK(M1093),0,'04_Настройки'!$B$19)+IF(ISBLANK(N1093),0,'04_Настройки'!$B$20)),1)))</s:f>
        <s:v/>
      </s:c>
      <s:c r="Y1093" s="77" t="str">
        <s:f>IF(B1093="","",IF(ISBLANK(X1093),"Недостаточно данных",IF(X1093&gt;='04_Настройки'!$B$24,"Высокий",IF(X1093&gt;='04_Настройки'!$B$25,"Средний","Низкий"))))</s:f>
        <s:v/>
      </s:c>
      <s:c r="Z1093" s="80">
        <s:f t="shared" si="8"/>
        <s:v>1083</s:v>
      </s:c>
      <s:c r="AA1093" s="93" t="str">
        <s:f>IF(B1093="","",IF(S1093&gt;1,"Проверить и объединить дубли",IF(W1093&lt;'04_Настройки'!$B$26,"Дополнить исходные данные",IF(AND(M1093&lt;&gt;"",M1093&lt;=2),"Проверить соответствие запросу и бизнесу",IF(AND(G1093&lt;&gt;"",G1093&lt;=IF(J1093="",'04_Настройки'!$B$14,J1093)),"Удерживать позицию и обновлять контент",IF(Y1093="Высокий",IF(O1093="","Создать или назначить посадочную страницу","Оптимизировать страницу и усилить содержание"),IF(Y1093="Средний","Включить в контент-план","Наблюдать или отложить")))))))</s:f>
        <s:v/>
      </s:c>
    </s:row>
    <s:row r="1094" ht="22.5" customHeight="1">
      <s:c r="A1094" s="70" t="str">
        <s:f t="shared" si="1"/>
        <s:v/>
      </s:c>
      <s:c r="B1094" s="71"/>
      <s:c r="C1094" s="71"/>
      <s:c r="D1094" s="71"/>
      <s:c r="E1094" s="95"/>
      <s:c r="F1094" s="77" t="str">
        <s:f>IF(ISBLANK(E1094),"",IF(E1094&gt;='04_Настройки'!$B$11,"ВЧ",IF(E1094&gt;='04_Настройки'!$B$12,"СЧ","НЧ")))</s:f>
      </s:c>
      <s:c r="G1094" s="78"/>
      <s:c r="H1094" s="78"/>
      <s:c r="I1094" s="80" t="str">
        <s:f t="shared" si="2"/>
        <s:v/>
      </s:c>
      <s:c r="J1094" s="78"/>
      <s:c r="K1094" s="81"/>
      <s:c r="L1094" s="78"/>
      <s:c r="M1094" s="78"/>
      <s:c r="N1094" s="78"/>
      <s:c r="O1094" s="83"/>
      <s:c r="P1094" s="84"/>
      <s:c r="Q1094" s="84"/>
      <s:c r="R1094" s="77" t="str">
        <s:f t="shared" si="3"/>
        <s:v/>
      </s:c>
      <s:c r="S1094" s="85" t="str">
        <s:f t="shared" si="4"/>
        <s:v/>
      </s:c>
      <s:c r="T1094" s="85" t="str">
        <s:f t="shared" si="5"/>
        <s:v/>
      </s:c>
      <s:c r="U1094" s="85" t="str">
        <s:f>IF(OR(B1094="",G1094=""),"",ROUND(MAX(0,MIN(100,(G1094-IF(J1094="",'04_Настройки'!$B$14,J1094))/(100-IF(J1094="",'04_Настройки'!$B$14,J1094))*100)),1))</s:f>
        <s:v/>
      </s:c>
      <s:c r="V1094" s="85" t="str">
        <s:f t="shared" si="6"/>
        <s:v/>
      </s:c>
      <s:c r="W1094" s="88" t="str">
        <s:f t="shared" si="7"/>
        <s:v/>
      </s:c>
      <s:c r="X1094" s="85" t="str">
        <s:f>IF(B1094="","",IF(W1094&lt;'04_Настройки'!$B$26,"",ROUND((IF(ISBLANK(T1094),0,T1094*'04_Настройки'!$B$16)+IF(ISBLANK(U1094),0,U1094*'04_Настройки'!$B$17)+IF(ISBLANK(V1094),0,V1094*'04_Настройки'!$B$18)+IF(ISBLANK(M1094),0,M1094/5*100*'04_Настройки'!$B$19)+IF(ISBLANK(N1094),0,N1094/5*100*'04_Настройки'!$B$20))/(IF(ISBLANK(T1094),0,'04_Настройки'!$B$16)+IF(ISBLANK(U1094),0,'04_Настройки'!$B$17)+IF(ISBLANK(V1094),0,'04_Настройки'!$B$18)+IF(ISBLANK(M1094),0,'04_Настройки'!$B$19)+IF(ISBLANK(N1094),0,'04_Настройки'!$B$20)),1)))</s:f>
        <s:v/>
      </s:c>
      <s:c r="Y1094" s="77" t="str">
        <s:f>IF(B1094="","",IF(ISBLANK(X1094),"Недостаточно данных",IF(X1094&gt;='04_Настройки'!$B$24,"Высокий",IF(X1094&gt;='04_Настройки'!$B$25,"Средний","Низкий"))))</s:f>
        <s:v/>
      </s:c>
      <s:c r="Z1094" s="80">
        <s:f t="shared" si="8"/>
        <s:v>1084</s:v>
      </s:c>
      <s:c r="AA1094" s="93" t="str">
        <s:f>IF(B1094="","",IF(S1094&gt;1,"Проверить и объединить дубли",IF(W1094&lt;'04_Настройки'!$B$26,"Дополнить исходные данные",IF(AND(M1094&lt;&gt;"",M1094&lt;=2),"Проверить соответствие запросу и бизнесу",IF(AND(G1094&lt;&gt;"",G1094&lt;=IF(J1094="",'04_Настройки'!$B$14,J1094)),"Удерживать позицию и обновлять контент",IF(Y1094="Высокий",IF(O1094="","Создать или назначить посадочную страницу","Оптимизировать страницу и усилить содержание"),IF(Y1094="Средний","Включить в контент-план","Наблюдать или отложить")))))))</s:f>
        <s:v/>
      </s:c>
    </s:row>
    <s:row r="1095" ht="22.5" customHeight="1">
      <s:c r="A1095" s="70" t="str">
        <s:f t="shared" si="1"/>
        <s:v/>
      </s:c>
      <s:c r="B1095" s="71"/>
      <s:c r="C1095" s="71"/>
      <s:c r="D1095" s="71"/>
      <s:c r="E1095" s="95"/>
      <s:c r="F1095" s="77" t="str">
        <s:f>IF(ISBLANK(E1095),"",IF(E1095&gt;='04_Настройки'!$B$11,"ВЧ",IF(E1095&gt;='04_Настройки'!$B$12,"СЧ","НЧ")))</s:f>
      </s:c>
      <s:c r="G1095" s="78"/>
      <s:c r="H1095" s="78"/>
      <s:c r="I1095" s="80" t="str">
        <s:f t="shared" si="2"/>
        <s:v/>
      </s:c>
      <s:c r="J1095" s="78"/>
      <s:c r="K1095" s="81"/>
      <s:c r="L1095" s="78"/>
      <s:c r="M1095" s="78"/>
      <s:c r="N1095" s="78"/>
      <s:c r="O1095" s="83"/>
      <s:c r="P1095" s="84"/>
      <s:c r="Q1095" s="84"/>
      <s:c r="R1095" s="77" t="str">
        <s:f t="shared" si="3"/>
        <s:v/>
      </s:c>
      <s:c r="S1095" s="85" t="str">
        <s:f t="shared" si="4"/>
        <s:v/>
      </s:c>
      <s:c r="T1095" s="85" t="str">
        <s:f t="shared" si="5"/>
        <s:v/>
      </s:c>
      <s:c r="U1095" s="85" t="str">
        <s:f>IF(OR(B1095="",G1095=""),"",ROUND(MAX(0,MIN(100,(G1095-IF(J1095="",'04_Настройки'!$B$14,J1095))/(100-IF(J1095="",'04_Настройки'!$B$14,J1095))*100)),1))</s:f>
        <s:v/>
      </s:c>
      <s:c r="V1095" s="85" t="str">
        <s:f t="shared" si="6"/>
        <s:v/>
      </s:c>
      <s:c r="W1095" s="88" t="str">
        <s:f t="shared" si="7"/>
        <s:v/>
      </s:c>
      <s:c r="X1095" s="85" t="str">
        <s:f>IF(B1095="","",IF(W1095&lt;'04_Настройки'!$B$26,"",ROUND((IF(ISBLANK(T1095),0,T1095*'04_Настройки'!$B$16)+IF(ISBLANK(U1095),0,U1095*'04_Настройки'!$B$17)+IF(ISBLANK(V1095),0,V1095*'04_Настройки'!$B$18)+IF(ISBLANK(M1095),0,M1095/5*100*'04_Настройки'!$B$19)+IF(ISBLANK(N1095),0,N1095/5*100*'04_Настройки'!$B$20))/(IF(ISBLANK(T1095),0,'04_Настройки'!$B$16)+IF(ISBLANK(U1095),0,'04_Настройки'!$B$17)+IF(ISBLANK(V1095),0,'04_Настройки'!$B$18)+IF(ISBLANK(M1095),0,'04_Настройки'!$B$19)+IF(ISBLANK(N1095),0,'04_Настройки'!$B$20)),1)))</s:f>
        <s:v/>
      </s:c>
      <s:c r="Y1095" s="77" t="str">
        <s:f>IF(B1095="","",IF(ISBLANK(X1095),"Недостаточно данных",IF(X1095&gt;='04_Настройки'!$B$24,"Высокий",IF(X1095&gt;='04_Настройки'!$B$25,"Средний","Низкий"))))</s:f>
        <s:v/>
      </s:c>
      <s:c r="Z1095" s="80">
        <s:f t="shared" si="8"/>
        <s:v>1085</s:v>
      </s:c>
      <s:c r="AA1095" s="93" t="str">
        <s:f>IF(B1095="","",IF(S1095&gt;1,"Проверить и объединить дубли",IF(W1095&lt;'04_Настройки'!$B$26,"Дополнить исходные данные",IF(AND(M1095&lt;&gt;"",M1095&lt;=2),"Проверить соответствие запросу и бизнесу",IF(AND(G1095&lt;&gt;"",G1095&lt;=IF(J1095="",'04_Настройки'!$B$14,J1095)),"Удерживать позицию и обновлять контент",IF(Y1095="Высокий",IF(O1095="","Создать или назначить посадочную страницу","Оптимизировать страницу и усилить содержание"),IF(Y1095="Средний","Включить в контент-план","Наблюдать или отложить")))))))</s:f>
        <s:v/>
      </s:c>
    </s:row>
    <s:row r="1096" ht="22.5" customHeight="1">
      <s:c r="A1096" s="70" t="str">
        <s:f t="shared" si="1"/>
        <s:v/>
      </s:c>
      <s:c r="B1096" s="71"/>
      <s:c r="C1096" s="71"/>
      <s:c r="D1096" s="71"/>
      <s:c r="E1096" s="95"/>
      <s:c r="F1096" s="77" t="str">
        <s:f>IF(ISBLANK(E1096),"",IF(E1096&gt;='04_Настройки'!$B$11,"ВЧ",IF(E1096&gt;='04_Настройки'!$B$12,"СЧ","НЧ")))</s:f>
      </s:c>
      <s:c r="G1096" s="78"/>
      <s:c r="H1096" s="78"/>
      <s:c r="I1096" s="80" t="str">
        <s:f t="shared" si="2"/>
        <s:v/>
      </s:c>
      <s:c r="J1096" s="78"/>
      <s:c r="K1096" s="81"/>
      <s:c r="L1096" s="78"/>
      <s:c r="M1096" s="78"/>
      <s:c r="N1096" s="78"/>
      <s:c r="O1096" s="83"/>
      <s:c r="P1096" s="84"/>
      <s:c r="Q1096" s="84"/>
      <s:c r="R1096" s="77" t="str">
        <s:f t="shared" si="3"/>
        <s:v/>
      </s:c>
      <s:c r="S1096" s="85" t="str">
        <s:f t="shared" si="4"/>
        <s:v/>
      </s:c>
      <s:c r="T1096" s="85" t="str">
        <s:f t="shared" si="5"/>
        <s:v/>
      </s:c>
      <s:c r="U1096" s="85" t="str">
        <s:f>IF(OR(B1096="",G1096=""),"",ROUND(MAX(0,MIN(100,(G1096-IF(J1096="",'04_Настройки'!$B$14,J1096))/(100-IF(J1096="",'04_Настройки'!$B$14,J1096))*100)),1))</s:f>
        <s:v/>
      </s:c>
      <s:c r="V1096" s="85" t="str">
        <s:f t="shared" si="6"/>
        <s:v/>
      </s:c>
      <s:c r="W1096" s="88" t="str">
        <s:f t="shared" si="7"/>
        <s:v/>
      </s:c>
      <s:c r="X1096" s="85" t="str">
        <s:f>IF(B1096="","",IF(W1096&lt;'04_Настройки'!$B$26,"",ROUND((IF(ISBLANK(T1096),0,T1096*'04_Настройки'!$B$16)+IF(ISBLANK(U1096),0,U1096*'04_Настройки'!$B$17)+IF(ISBLANK(V1096),0,V1096*'04_Настройки'!$B$18)+IF(ISBLANK(M1096),0,M1096/5*100*'04_Настройки'!$B$19)+IF(ISBLANK(N1096),0,N1096/5*100*'04_Настройки'!$B$20))/(IF(ISBLANK(T1096),0,'04_Настройки'!$B$16)+IF(ISBLANK(U1096),0,'04_Настройки'!$B$17)+IF(ISBLANK(V1096),0,'04_Настройки'!$B$18)+IF(ISBLANK(M1096),0,'04_Настройки'!$B$19)+IF(ISBLANK(N1096),0,'04_Настройки'!$B$20)),1)))</s:f>
        <s:v/>
      </s:c>
      <s:c r="Y1096" s="77" t="str">
        <s:f>IF(B1096="","",IF(ISBLANK(X1096),"Недостаточно данных",IF(X1096&gt;='04_Настройки'!$B$24,"Высокий",IF(X1096&gt;='04_Настройки'!$B$25,"Средний","Низкий"))))</s:f>
        <s:v/>
      </s:c>
      <s:c r="Z1096" s="80">
        <s:f t="shared" si="8"/>
        <s:v>1086</s:v>
      </s:c>
      <s:c r="AA1096" s="93" t="str">
        <s:f>IF(B1096="","",IF(S1096&gt;1,"Проверить и объединить дубли",IF(W1096&lt;'04_Настройки'!$B$26,"Дополнить исходные данные",IF(AND(M1096&lt;&gt;"",M1096&lt;=2),"Проверить соответствие запросу и бизнесу",IF(AND(G1096&lt;&gt;"",G1096&lt;=IF(J1096="",'04_Настройки'!$B$14,J1096)),"Удерживать позицию и обновлять контент",IF(Y1096="Высокий",IF(O1096="","Создать или назначить посадочную страницу","Оптимизировать страницу и усилить содержание"),IF(Y1096="Средний","Включить в контент-план","Наблюдать или отложить")))))))</s:f>
        <s:v/>
      </s:c>
    </s:row>
    <s:row r="1097" ht="22.5" customHeight="1">
      <s:c r="A1097" s="70" t="str">
        <s:f t="shared" si="1"/>
        <s:v/>
      </s:c>
      <s:c r="B1097" s="71"/>
      <s:c r="C1097" s="71"/>
      <s:c r="D1097" s="71"/>
      <s:c r="E1097" s="95"/>
      <s:c r="F1097" s="77" t="str">
        <s:f>IF(ISBLANK(E1097),"",IF(E1097&gt;='04_Настройки'!$B$11,"ВЧ",IF(E1097&gt;='04_Настройки'!$B$12,"СЧ","НЧ")))</s:f>
      </s:c>
      <s:c r="G1097" s="78"/>
      <s:c r="H1097" s="78"/>
      <s:c r="I1097" s="80" t="str">
        <s:f t="shared" si="2"/>
        <s:v/>
      </s:c>
      <s:c r="J1097" s="78"/>
      <s:c r="K1097" s="81"/>
      <s:c r="L1097" s="78"/>
      <s:c r="M1097" s="78"/>
      <s:c r="N1097" s="78"/>
      <s:c r="O1097" s="83"/>
      <s:c r="P1097" s="84"/>
      <s:c r="Q1097" s="84"/>
      <s:c r="R1097" s="77" t="str">
        <s:f t="shared" si="3"/>
        <s:v/>
      </s:c>
      <s:c r="S1097" s="85" t="str">
        <s:f t="shared" si="4"/>
        <s:v/>
      </s:c>
      <s:c r="T1097" s="85" t="str">
        <s:f t="shared" si="5"/>
        <s:v/>
      </s:c>
      <s:c r="U1097" s="85" t="str">
        <s:f>IF(OR(B1097="",G1097=""),"",ROUND(MAX(0,MIN(100,(G1097-IF(J1097="",'04_Настройки'!$B$14,J1097))/(100-IF(J1097="",'04_Настройки'!$B$14,J1097))*100)),1))</s:f>
        <s:v/>
      </s:c>
      <s:c r="V1097" s="85" t="str">
        <s:f t="shared" si="6"/>
        <s:v/>
      </s:c>
      <s:c r="W1097" s="88" t="str">
        <s:f t="shared" si="7"/>
        <s:v/>
      </s:c>
      <s:c r="X1097" s="85" t="str">
        <s:f>IF(B1097="","",IF(W1097&lt;'04_Настройки'!$B$26,"",ROUND((IF(ISBLANK(T1097),0,T1097*'04_Настройки'!$B$16)+IF(ISBLANK(U1097),0,U1097*'04_Настройки'!$B$17)+IF(ISBLANK(V1097),0,V1097*'04_Настройки'!$B$18)+IF(ISBLANK(M1097),0,M1097/5*100*'04_Настройки'!$B$19)+IF(ISBLANK(N1097),0,N1097/5*100*'04_Настройки'!$B$20))/(IF(ISBLANK(T1097),0,'04_Настройки'!$B$16)+IF(ISBLANK(U1097),0,'04_Настройки'!$B$17)+IF(ISBLANK(V1097),0,'04_Настройки'!$B$18)+IF(ISBLANK(M1097),0,'04_Настройки'!$B$19)+IF(ISBLANK(N1097),0,'04_Настройки'!$B$20)),1)))</s:f>
        <s:v/>
      </s:c>
      <s:c r="Y1097" s="77" t="str">
        <s:f>IF(B1097="","",IF(ISBLANK(X1097),"Недостаточно данных",IF(X1097&gt;='04_Настройки'!$B$24,"Высокий",IF(X1097&gt;='04_Настройки'!$B$25,"Средний","Низкий"))))</s:f>
        <s:v/>
      </s:c>
      <s:c r="Z1097" s="80">
        <s:f t="shared" si="8"/>
        <s:v>1087</s:v>
      </s:c>
      <s:c r="AA1097" s="93" t="str">
        <s:f>IF(B1097="","",IF(S1097&gt;1,"Проверить и объединить дубли",IF(W1097&lt;'04_Настройки'!$B$26,"Дополнить исходные данные",IF(AND(M1097&lt;&gt;"",M1097&lt;=2),"Проверить соответствие запросу и бизнесу",IF(AND(G1097&lt;&gt;"",G1097&lt;=IF(J1097="",'04_Настройки'!$B$14,J1097)),"Удерживать позицию и обновлять контент",IF(Y1097="Высокий",IF(O1097="","Создать или назначить посадочную страницу","Оптимизировать страницу и усилить содержание"),IF(Y1097="Средний","Включить в контент-план","Наблюдать или отложить")))))))</s:f>
        <s:v/>
      </s:c>
    </s:row>
    <s:row r="1098" ht="22.5" customHeight="1">
      <s:c r="A1098" s="70" t="str">
        <s:f t="shared" si="1"/>
        <s:v/>
      </s:c>
      <s:c r="B1098" s="71"/>
      <s:c r="C1098" s="71"/>
      <s:c r="D1098" s="71"/>
      <s:c r="E1098" s="95"/>
      <s:c r="F1098" s="77" t="str">
        <s:f>IF(ISBLANK(E1098),"",IF(E1098&gt;='04_Настройки'!$B$11,"ВЧ",IF(E1098&gt;='04_Настройки'!$B$12,"СЧ","НЧ")))</s:f>
      </s:c>
      <s:c r="G1098" s="78"/>
      <s:c r="H1098" s="78"/>
      <s:c r="I1098" s="80" t="str">
        <s:f t="shared" si="2"/>
        <s:v/>
      </s:c>
      <s:c r="J1098" s="78"/>
      <s:c r="K1098" s="81"/>
      <s:c r="L1098" s="78"/>
      <s:c r="M1098" s="78"/>
      <s:c r="N1098" s="78"/>
      <s:c r="O1098" s="83"/>
      <s:c r="P1098" s="84"/>
      <s:c r="Q1098" s="84"/>
      <s:c r="R1098" s="77" t="str">
        <s:f t="shared" si="3"/>
        <s:v/>
      </s:c>
      <s:c r="S1098" s="85" t="str">
        <s:f t="shared" si="4"/>
        <s:v/>
      </s:c>
      <s:c r="T1098" s="85" t="str">
        <s:f t="shared" si="5"/>
        <s:v/>
      </s:c>
      <s:c r="U1098" s="85" t="str">
        <s:f>IF(OR(B1098="",G1098=""),"",ROUND(MAX(0,MIN(100,(G1098-IF(J1098="",'04_Настройки'!$B$14,J1098))/(100-IF(J1098="",'04_Настройки'!$B$14,J1098))*100)),1))</s:f>
        <s:v/>
      </s:c>
      <s:c r="V1098" s="85" t="str">
        <s:f t="shared" si="6"/>
        <s:v/>
      </s:c>
      <s:c r="W1098" s="88" t="str">
        <s:f t="shared" si="7"/>
        <s:v/>
      </s:c>
      <s:c r="X1098" s="85" t="str">
        <s:f>IF(B1098="","",IF(W1098&lt;'04_Настройки'!$B$26,"",ROUND((IF(ISBLANK(T1098),0,T1098*'04_Настройки'!$B$16)+IF(ISBLANK(U1098),0,U1098*'04_Настройки'!$B$17)+IF(ISBLANK(V1098),0,V1098*'04_Настройки'!$B$18)+IF(ISBLANK(M1098),0,M1098/5*100*'04_Настройки'!$B$19)+IF(ISBLANK(N1098),0,N1098/5*100*'04_Настройки'!$B$20))/(IF(ISBLANK(T1098),0,'04_Настройки'!$B$16)+IF(ISBLANK(U1098),0,'04_Настройки'!$B$17)+IF(ISBLANK(V1098),0,'04_Настройки'!$B$18)+IF(ISBLANK(M1098),0,'04_Настройки'!$B$19)+IF(ISBLANK(N1098),0,'04_Настройки'!$B$20)),1)))</s:f>
        <s:v/>
      </s:c>
      <s:c r="Y1098" s="77" t="str">
        <s:f>IF(B1098="","",IF(ISBLANK(X1098),"Недостаточно данных",IF(X1098&gt;='04_Настройки'!$B$24,"Высокий",IF(X1098&gt;='04_Настройки'!$B$25,"Средний","Низкий"))))</s:f>
        <s:v/>
      </s:c>
      <s:c r="Z1098" s="80">
        <s:f t="shared" si="8"/>
        <s:v>1088</s:v>
      </s:c>
      <s:c r="AA1098" s="93" t="str">
        <s:f>IF(B1098="","",IF(S1098&gt;1,"Проверить и объединить дубли",IF(W1098&lt;'04_Настройки'!$B$26,"Дополнить исходные данные",IF(AND(M1098&lt;&gt;"",M1098&lt;=2),"Проверить соответствие запросу и бизнесу",IF(AND(G1098&lt;&gt;"",G1098&lt;=IF(J1098="",'04_Настройки'!$B$14,J1098)),"Удерживать позицию и обновлять контент",IF(Y1098="Высокий",IF(O1098="","Создать или назначить посадочную страницу","Оптимизировать страницу и усилить содержание"),IF(Y1098="Средний","Включить в контент-план","Наблюдать или отложить")))))))</s:f>
        <s:v/>
      </s:c>
    </s:row>
    <s:row r="1099" ht="22.5" customHeight="1">
      <s:c r="A1099" s="70" t="str">
        <s:f t="shared" si="1"/>
        <s:v/>
      </s:c>
      <s:c r="B1099" s="71"/>
      <s:c r="C1099" s="71"/>
      <s:c r="D1099" s="71"/>
      <s:c r="E1099" s="95"/>
      <s:c r="F1099" s="77" t="str">
        <s:f>IF(ISBLANK(E1099),"",IF(E1099&gt;='04_Настройки'!$B$11,"ВЧ",IF(E1099&gt;='04_Настройки'!$B$12,"СЧ","НЧ")))</s:f>
      </s:c>
      <s:c r="G1099" s="78"/>
      <s:c r="H1099" s="78"/>
      <s:c r="I1099" s="80" t="str">
        <s:f t="shared" si="2"/>
        <s:v/>
      </s:c>
      <s:c r="J1099" s="78"/>
      <s:c r="K1099" s="81"/>
      <s:c r="L1099" s="78"/>
      <s:c r="M1099" s="78"/>
      <s:c r="N1099" s="78"/>
      <s:c r="O1099" s="83"/>
      <s:c r="P1099" s="84"/>
      <s:c r="Q1099" s="84"/>
      <s:c r="R1099" s="77" t="str">
        <s:f t="shared" si="3"/>
        <s:v/>
      </s:c>
      <s:c r="S1099" s="85" t="str">
        <s:f t="shared" si="4"/>
        <s:v/>
      </s:c>
      <s:c r="T1099" s="85" t="str">
        <s:f t="shared" si="5"/>
        <s:v/>
      </s:c>
      <s:c r="U1099" s="85" t="str">
        <s:f>IF(OR(B1099="",G1099=""),"",ROUND(MAX(0,MIN(100,(G1099-IF(J1099="",'04_Настройки'!$B$14,J1099))/(100-IF(J1099="",'04_Настройки'!$B$14,J1099))*100)),1))</s:f>
        <s:v/>
      </s:c>
      <s:c r="V1099" s="85" t="str">
        <s:f t="shared" si="6"/>
        <s:v/>
      </s:c>
      <s:c r="W1099" s="88" t="str">
        <s:f t="shared" si="7"/>
        <s:v/>
      </s:c>
      <s:c r="X1099" s="85" t="str">
        <s:f>IF(B1099="","",IF(W1099&lt;'04_Настройки'!$B$26,"",ROUND((IF(ISBLANK(T1099),0,T1099*'04_Настройки'!$B$16)+IF(ISBLANK(U1099),0,U1099*'04_Настройки'!$B$17)+IF(ISBLANK(V1099),0,V1099*'04_Настройки'!$B$18)+IF(ISBLANK(M1099),0,M1099/5*100*'04_Настройки'!$B$19)+IF(ISBLANK(N1099),0,N1099/5*100*'04_Настройки'!$B$20))/(IF(ISBLANK(T1099),0,'04_Настройки'!$B$16)+IF(ISBLANK(U1099),0,'04_Настройки'!$B$17)+IF(ISBLANK(V1099),0,'04_Настройки'!$B$18)+IF(ISBLANK(M1099),0,'04_Настройки'!$B$19)+IF(ISBLANK(N1099),0,'04_Настройки'!$B$20)),1)))</s:f>
        <s:v/>
      </s:c>
      <s:c r="Y1099" s="77" t="str">
        <s:f>IF(B1099="","",IF(ISBLANK(X1099),"Недостаточно данных",IF(X1099&gt;='04_Настройки'!$B$24,"Высокий",IF(X1099&gt;='04_Настройки'!$B$25,"Средний","Низкий"))))</s:f>
        <s:v/>
      </s:c>
      <s:c r="Z1099" s="80">
        <s:f t="shared" si="8"/>
        <s:v>1089</s:v>
      </s:c>
      <s:c r="AA1099" s="93" t="str">
        <s:f>IF(B1099="","",IF(S1099&gt;1,"Проверить и объединить дубли",IF(W1099&lt;'04_Настройки'!$B$26,"Дополнить исходные данные",IF(AND(M1099&lt;&gt;"",M1099&lt;=2),"Проверить соответствие запросу и бизнесу",IF(AND(G1099&lt;&gt;"",G1099&lt;=IF(J1099="",'04_Настройки'!$B$14,J1099)),"Удерживать позицию и обновлять контент",IF(Y1099="Высокий",IF(O1099="","Создать или назначить посадочную страницу","Оптимизировать страницу и усилить содержание"),IF(Y1099="Средний","Включить в контент-план","Наблюдать или отложить")))))))</s:f>
        <s:v/>
      </s:c>
    </s:row>
    <s:row r="1100" ht="22.5" customHeight="1">
      <s:c r="A1100" s="70" t="str">
        <s:f t="shared" si="1"/>
        <s:v/>
      </s:c>
      <s:c r="B1100" s="71"/>
      <s:c r="C1100" s="71"/>
      <s:c r="D1100" s="71"/>
      <s:c r="E1100" s="95"/>
      <s:c r="F1100" s="77" t="str">
        <s:f>IF(ISBLANK(E1100),"",IF(E1100&gt;='04_Настройки'!$B$11,"ВЧ",IF(E1100&gt;='04_Настройки'!$B$12,"СЧ","НЧ")))</s:f>
      </s:c>
      <s:c r="G1100" s="78"/>
      <s:c r="H1100" s="78"/>
      <s:c r="I1100" s="80" t="str">
        <s:f t="shared" si="2"/>
        <s:v/>
      </s:c>
      <s:c r="J1100" s="78"/>
      <s:c r="K1100" s="81"/>
      <s:c r="L1100" s="78"/>
      <s:c r="M1100" s="78"/>
      <s:c r="N1100" s="78"/>
      <s:c r="O1100" s="83"/>
      <s:c r="P1100" s="84"/>
      <s:c r="Q1100" s="84"/>
      <s:c r="R1100" s="77" t="str">
        <s:f t="shared" si="3"/>
        <s:v/>
      </s:c>
      <s:c r="S1100" s="85" t="str">
        <s:f t="shared" si="4"/>
        <s:v/>
      </s:c>
      <s:c r="T1100" s="85" t="str">
        <s:f t="shared" si="5"/>
        <s:v/>
      </s:c>
      <s:c r="U1100" s="85" t="str">
        <s:f>IF(OR(B1100="",G1100=""),"",ROUND(MAX(0,MIN(100,(G1100-IF(J1100="",'04_Настройки'!$B$14,J1100))/(100-IF(J1100="",'04_Настройки'!$B$14,J1100))*100)),1))</s:f>
        <s:v/>
      </s:c>
      <s:c r="V1100" s="85" t="str">
        <s:f t="shared" si="6"/>
        <s:v/>
      </s:c>
      <s:c r="W1100" s="88" t="str">
        <s:f t="shared" si="7"/>
        <s:v/>
      </s:c>
      <s:c r="X1100" s="85" t="str">
        <s:f>IF(B1100="","",IF(W1100&lt;'04_Настройки'!$B$26,"",ROUND((IF(ISBLANK(T1100),0,T1100*'04_Настройки'!$B$16)+IF(ISBLANK(U1100),0,U1100*'04_Настройки'!$B$17)+IF(ISBLANK(V1100),0,V1100*'04_Настройки'!$B$18)+IF(ISBLANK(M1100),0,M1100/5*100*'04_Настройки'!$B$19)+IF(ISBLANK(N1100),0,N1100/5*100*'04_Настройки'!$B$20))/(IF(ISBLANK(T1100),0,'04_Настройки'!$B$16)+IF(ISBLANK(U1100),0,'04_Настройки'!$B$17)+IF(ISBLANK(V1100),0,'04_Настройки'!$B$18)+IF(ISBLANK(M1100),0,'04_Настройки'!$B$19)+IF(ISBLANK(N1100),0,'04_Настройки'!$B$20)),1)))</s:f>
        <s:v/>
      </s:c>
      <s:c r="Y1100" s="77" t="str">
        <s:f>IF(B1100="","",IF(ISBLANK(X1100),"Недостаточно данных",IF(X1100&gt;='04_Настройки'!$B$24,"Высокий",IF(X1100&gt;='04_Настройки'!$B$25,"Средний","Низкий"))))</s:f>
        <s:v/>
      </s:c>
      <s:c r="Z1100" s="80">
        <s:f t="shared" si="8"/>
        <s:v>1090</s:v>
      </s:c>
      <s:c r="AA1100" s="93" t="str">
        <s:f>IF(B1100="","",IF(S1100&gt;1,"Проверить и объединить дубли",IF(W1100&lt;'04_Настройки'!$B$26,"Дополнить исходные данные",IF(AND(M1100&lt;&gt;"",M1100&lt;=2),"Проверить соответствие запросу и бизнесу",IF(AND(G1100&lt;&gt;"",G1100&lt;=IF(J1100="",'04_Настройки'!$B$14,J1100)),"Удерживать позицию и обновлять контент",IF(Y1100="Высокий",IF(O1100="","Создать или назначить посадочную страницу","Оптимизировать страницу и усилить содержание"),IF(Y1100="Средний","Включить в контент-план","Наблюдать или отложить")))))))</s:f>
        <s:v/>
      </s:c>
    </s:row>
    <s:row r="1101" ht="22.5" customHeight="1">
      <s:c r="A1101" s="70" t="str">
        <s:f t="shared" si="1"/>
        <s:v/>
      </s:c>
      <s:c r="B1101" s="71"/>
      <s:c r="C1101" s="71"/>
      <s:c r="D1101" s="71"/>
      <s:c r="E1101" s="95"/>
      <s:c r="F1101" s="77" t="str">
        <s:f>IF(ISBLANK(E1101),"",IF(E1101&gt;='04_Настройки'!$B$11,"ВЧ",IF(E1101&gt;='04_Настройки'!$B$12,"СЧ","НЧ")))</s:f>
      </s:c>
      <s:c r="G1101" s="78"/>
      <s:c r="H1101" s="78"/>
      <s:c r="I1101" s="80" t="str">
        <s:f t="shared" si="2"/>
        <s:v/>
      </s:c>
      <s:c r="J1101" s="78"/>
      <s:c r="K1101" s="81"/>
      <s:c r="L1101" s="78"/>
      <s:c r="M1101" s="78"/>
      <s:c r="N1101" s="78"/>
      <s:c r="O1101" s="83"/>
      <s:c r="P1101" s="84"/>
      <s:c r="Q1101" s="84"/>
      <s:c r="R1101" s="77" t="str">
        <s:f t="shared" si="3"/>
        <s:v/>
      </s:c>
      <s:c r="S1101" s="85" t="str">
        <s:f t="shared" si="4"/>
        <s:v/>
      </s:c>
      <s:c r="T1101" s="85" t="str">
        <s:f t="shared" si="5"/>
        <s:v/>
      </s:c>
      <s:c r="U1101" s="85" t="str">
        <s:f>IF(OR(B1101="",G1101=""),"",ROUND(MAX(0,MIN(100,(G1101-IF(J1101="",'04_Настройки'!$B$14,J1101))/(100-IF(J1101="",'04_Настройки'!$B$14,J1101))*100)),1))</s:f>
        <s:v/>
      </s:c>
      <s:c r="V1101" s="85" t="str">
        <s:f t="shared" si="6"/>
        <s:v/>
      </s:c>
      <s:c r="W1101" s="88" t="str">
        <s:f t="shared" si="7"/>
        <s:v/>
      </s:c>
      <s:c r="X1101" s="85" t="str">
        <s:f>IF(B1101="","",IF(W1101&lt;'04_Настройки'!$B$26,"",ROUND((IF(ISBLANK(T1101),0,T1101*'04_Настройки'!$B$16)+IF(ISBLANK(U1101),0,U1101*'04_Настройки'!$B$17)+IF(ISBLANK(V1101),0,V1101*'04_Настройки'!$B$18)+IF(ISBLANK(M1101),0,M1101/5*100*'04_Настройки'!$B$19)+IF(ISBLANK(N1101),0,N1101/5*100*'04_Настройки'!$B$20))/(IF(ISBLANK(T1101),0,'04_Настройки'!$B$16)+IF(ISBLANK(U1101),0,'04_Настройки'!$B$17)+IF(ISBLANK(V1101),0,'04_Настройки'!$B$18)+IF(ISBLANK(M1101),0,'04_Настройки'!$B$19)+IF(ISBLANK(N1101),0,'04_Настройки'!$B$20)),1)))</s:f>
        <s:v/>
      </s:c>
      <s:c r="Y1101" s="77" t="str">
        <s:f>IF(B1101="","",IF(ISBLANK(X1101),"Недостаточно данных",IF(X1101&gt;='04_Настройки'!$B$24,"Высокий",IF(X1101&gt;='04_Настройки'!$B$25,"Средний","Низкий"))))</s:f>
        <s:v/>
      </s:c>
      <s:c r="Z1101" s="80">
        <s:f t="shared" si="8"/>
        <s:v>1091</s:v>
      </s:c>
      <s:c r="AA1101" s="93" t="str">
        <s:f>IF(B1101="","",IF(S1101&gt;1,"Проверить и объединить дубли",IF(W1101&lt;'04_Настройки'!$B$26,"Дополнить исходные данные",IF(AND(M1101&lt;&gt;"",M1101&lt;=2),"Проверить соответствие запросу и бизнесу",IF(AND(G1101&lt;&gt;"",G1101&lt;=IF(J1101="",'04_Настройки'!$B$14,J1101)),"Удерживать позицию и обновлять контент",IF(Y1101="Высокий",IF(O1101="","Создать или назначить посадочную страницу","Оптимизировать страницу и усилить содержание"),IF(Y1101="Средний","Включить в контент-план","Наблюдать или отложить")))))))</s:f>
        <s:v/>
      </s:c>
    </s:row>
    <s:row r="1102" ht="22.5" customHeight="1">
      <s:c r="A1102" s="70" t="str">
        <s:f t="shared" si="1"/>
        <s:v/>
      </s:c>
      <s:c r="B1102" s="71"/>
      <s:c r="C1102" s="71"/>
      <s:c r="D1102" s="71"/>
      <s:c r="E1102" s="95"/>
      <s:c r="F1102" s="77" t="str">
        <s:f>IF(ISBLANK(E1102),"",IF(E1102&gt;='04_Настройки'!$B$11,"ВЧ",IF(E1102&gt;='04_Настройки'!$B$12,"СЧ","НЧ")))</s:f>
      </s:c>
      <s:c r="G1102" s="78"/>
      <s:c r="H1102" s="78"/>
      <s:c r="I1102" s="80" t="str">
        <s:f t="shared" si="2"/>
        <s:v/>
      </s:c>
      <s:c r="J1102" s="78"/>
      <s:c r="K1102" s="81"/>
      <s:c r="L1102" s="78"/>
      <s:c r="M1102" s="78"/>
      <s:c r="N1102" s="78"/>
      <s:c r="O1102" s="83"/>
      <s:c r="P1102" s="84"/>
      <s:c r="Q1102" s="84"/>
      <s:c r="R1102" s="77" t="str">
        <s:f t="shared" si="3"/>
        <s:v/>
      </s:c>
      <s:c r="S1102" s="85" t="str">
        <s:f t="shared" si="4"/>
        <s:v/>
      </s:c>
      <s:c r="T1102" s="85" t="str">
        <s:f t="shared" si="5"/>
        <s:v/>
      </s:c>
      <s:c r="U1102" s="85" t="str">
        <s:f>IF(OR(B1102="",G1102=""),"",ROUND(MAX(0,MIN(100,(G1102-IF(J1102="",'04_Настройки'!$B$14,J1102))/(100-IF(J1102="",'04_Настройки'!$B$14,J1102))*100)),1))</s:f>
        <s:v/>
      </s:c>
      <s:c r="V1102" s="85" t="str">
        <s:f t="shared" si="6"/>
        <s:v/>
      </s:c>
      <s:c r="W1102" s="88" t="str">
        <s:f t="shared" si="7"/>
        <s:v/>
      </s:c>
      <s:c r="X1102" s="85" t="str">
        <s:f>IF(B1102="","",IF(W1102&lt;'04_Настройки'!$B$26,"",ROUND((IF(ISBLANK(T1102),0,T1102*'04_Настройки'!$B$16)+IF(ISBLANK(U1102),0,U1102*'04_Настройки'!$B$17)+IF(ISBLANK(V1102),0,V1102*'04_Настройки'!$B$18)+IF(ISBLANK(M1102),0,M1102/5*100*'04_Настройки'!$B$19)+IF(ISBLANK(N1102),0,N1102/5*100*'04_Настройки'!$B$20))/(IF(ISBLANK(T1102),0,'04_Настройки'!$B$16)+IF(ISBLANK(U1102),0,'04_Настройки'!$B$17)+IF(ISBLANK(V1102),0,'04_Настройки'!$B$18)+IF(ISBLANK(M1102),0,'04_Настройки'!$B$19)+IF(ISBLANK(N1102),0,'04_Настройки'!$B$20)),1)))</s:f>
        <s:v/>
      </s:c>
      <s:c r="Y1102" s="77" t="str">
        <s:f>IF(B1102="","",IF(ISBLANK(X1102),"Недостаточно данных",IF(X1102&gt;='04_Настройки'!$B$24,"Высокий",IF(X1102&gt;='04_Настройки'!$B$25,"Средний","Низкий"))))</s:f>
        <s:v/>
      </s:c>
      <s:c r="Z1102" s="80">
        <s:f t="shared" si="8"/>
        <s:v>1092</s:v>
      </s:c>
      <s:c r="AA1102" s="93" t="str">
        <s:f>IF(B1102="","",IF(S1102&gt;1,"Проверить и объединить дубли",IF(W1102&lt;'04_Настройки'!$B$26,"Дополнить исходные данные",IF(AND(M1102&lt;&gt;"",M1102&lt;=2),"Проверить соответствие запросу и бизнесу",IF(AND(G1102&lt;&gt;"",G1102&lt;=IF(J1102="",'04_Настройки'!$B$14,J1102)),"Удерживать позицию и обновлять контент",IF(Y1102="Высокий",IF(O1102="","Создать или назначить посадочную страницу","Оптимизировать страницу и усилить содержание"),IF(Y1102="Средний","Включить в контент-план","Наблюдать или отложить")))))))</s:f>
        <s:v/>
      </s:c>
    </s:row>
    <s:row r="1103" ht="22.5" customHeight="1">
      <s:c r="A1103" s="70" t="str">
        <s:f t="shared" si="1"/>
        <s:v/>
      </s:c>
      <s:c r="B1103" s="71"/>
      <s:c r="C1103" s="71"/>
      <s:c r="D1103" s="71"/>
      <s:c r="E1103" s="95"/>
      <s:c r="F1103" s="77" t="str">
        <s:f>IF(ISBLANK(E1103),"",IF(E1103&gt;='04_Настройки'!$B$11,"ВЧ",IF(E1103&gt;='04_Настройки'!$B$12,"СЧ","НЧ")))</s:f>
      </s:c>
      <s:c r="G1103" s="78"/>
      <s:c r="H1103" s="78"/>
      <s:c r="I1103" s="80" t="str">
        <s:f t="shared" si="2"/>
        <s:v/>
      </s:c>
      <s:c r="J1103" s="78"/>
      <s:c r="K1103" s="81"/>
      <s:c r="L1103" s="78"/>
      <s:c r="M1103" s="78"/>
      <s:c r="N1103" s="78"/>
      <s:c r="O1103" s="83"/>
      <s:c r="P1103" s="84"/>
      <s:c r="Q1103" s="84"/>
      <s:c r="R1103" s="77" t="str">
        <s:f t="shared" si="3"/>
        <s:v/>
      </s:c>
      <s:c r="S1103" s="85" t="str">
        <s:f t="shared" si="4"/>
        <s:v/>
      </s:c>
      <s:c r="T1103" s="85" t="str">
        <s:f t="shared" si="5"/>
        <s:v/>
      </s:c>
      <s:c r="U1103" s="85" t="str">
        <s:f>IF(OR(B1103="",G1103=""),"",ROUND(MAX(0,MIN(100,(G1103-IF(J1103="",'04_Настройки'!$B$14,J1103))/(100-IF(J1103="",'04_Настройки'!$B$14,J1103))*100)),1))</s:f>
        <s:v/>
      </s:c>
      <s:c r="V1103" s="85" t="str">
        <s:f t="shared" si="6"/>
        <s:v/>
      </s:c>
      <s:c r="W1103" s="88" t="str">
        <s:f t="shared" si="7"/>
        <s:v/>
      </s:c>
      <s:c r="X1103" s="85" t="str">
        <s:f>IF(B1103="","",IF(W1103&lt;'04_Настройки'!$B$26,"",ROUND((IF(ISBLANK(T1103),0,T1103*'04_Настройки'!$B$16)+IF(ISBLANK(U1103),0,U1103*'04_Настройки'!$B$17)+IF(ISBLANK(V1103),0,V1103*'04_Настройки'!$B$18)+IF(ISBLANK(M1103),0,M1103/5*100*'04_Настройки'!$B$19)+IF(ISBLANK(N1103),0,N1103/5*100*'04_Настройки'!$B$20))/(IF(ISBLANK(T1103),0,'04_Настройки'!$B$16)+IF(ISBLANK(U1103),0,'04_Настройки'!$B$17)+IF(ISBLANK(V1103),0,'04_Настройки'!$B$18)+IF(ISBLANK(M1103),0,'04_Настройки'!$B$19)+IF(ISBLANK(N1103),0,'04_Настройки'!$B$20)),1)))</s:f>
        <s:v/>
      </s:c>
      <s:c r="Y1103" s="77" t="str">
        <s:f>IF(B1103="","",IF(ISBLANK(X1103),"Недостаточно данных",IF(X1103&gt;='04_Настройки'!$B$24,"Высокий",IF(X1103&gt;='04_Настройки'!$B$25,"Средний","Низкий"))))</s:f>
        <s:v/>
      </s:c>
      <s:c r="Z1103" s="80">
        <s:f t="shared" si="8"/>
        <s:v>1093</s:v>
      </s:c>
      <s:c r="AA1103" s="93" t="str">
        <s:f>IF(B1103="","",IF(S1103&gt;1,"Проверить и объединить дубли",IF(W1103&lt;'04_Настройки'!$B$26,"Дополнить исходные данные",IF(AND(M1103&lt;&gt;"",M1103&lt;=2),"Проверить соответствие запросу и бизнесу",IF(AND(G1103&lt;&gt;"",G1103&lt;=IF(J1103="",'04_Настройки'!$B$14,J1103)),"Удерживать позицию и обновлять контент",IF(Y1103="Высокий",IF(O1103="","Создать или назначить посадочную страницу","Оптимизировать страницу и усилить содержание"),IF(Y1103="Средний","Включить в контент-план","Наблюдать или отложить")))))))</s:f>
        <s:v/>
      </s:c>
    </s:row>
    <s:row r="1104" ht="22.5" customHeight="1">
      <s:c r="A1104" s="70" t="str">
        <s:f t="shared" si="1"/>
        <s:v/>
      </s:c>
      <s:c r="B1104" s="71"/>
      <s:c r="C1104" s="71"/>
      <s:c r="D1104" s="71"/>
      <s:c r="E1104" s="95"/>
      <s:c r="F1104" s="77" t="str">
        <s:f>IF(ISBLANK(E1104),"",IF(E1104&gt;='04_Настройки'!$B$11,"ВЧ",IF(E1104&gt;='04_Настройки'!$B$12,"СЧ","НЧ")))</s:f>
      </s:c>
      <s:c r="G1104" s="78"/>
      <s:c r="H1104" s="78"/>
      <s:c r="I1104" s="80" t="str">
        <s:f t="shared" si="2"/>
        <s:v/>
      </s:c>
      <s:c r="J1104" s="78"/>
      <s:c r="K1104" s="81"/>
      <s:c r="L1104" s="78"/>
      <s:c r="M1104" s="78"/>
      <s:c r="N1104" s="78"/>
      <s:c r="O1104" s="83"/>
      <s:c r="P1104" s="84"/>
      <s:c r="Q1104" s="84"/>
      <s:c r="R1104" s="77" t="str">
        <s:f t="shared" si="3"/>
        <s:v/>
      </s:c>
      <s:c r="S1104" s="85" t="str">
        <s:f t="shared" si="4"/>
        <s:v/>
      </s:c>
      <s:c r="T1104" s="85" t="str">
        <s:f t="shared" si="5"/>
        <s:v/>
      </s:c>
      <s:c r="U1104" s="85" t="str">
        <s:f>IF(OR(B1104="",G1104=""),"",ROUND(MAX(0,MIN(100,(G1104-IF(J1104="",'04_Настройки'!$B$14,J1104))/(100-IF(J1104="",'04_Настройки'!$B$14,J1104))*100)),1))</s:f>
        <s:v/>
      </s:c>
      <s:c r="V1104" s="85" t="str">
        <s:f t="shared" si="6"/>
        <s:v/>
      </s:c>
      <s:c r="W1104" s="88" t="str">
        <s:f t="shared" si="7"/>
        <s:v/>
      </s:c>
      <s:c r="X1104" s="85" t="str">
        <s:f>IF(B1104="","",IF(W1104&lt;'04_Настройки'!$B$26,"",ROUND((IF(ISBLANK(T1104),0,T1104*'04_Настройки'!$B$16)+IF(ISBLANK(U1104),0,U1104*'04_Настройки'!$B$17)+IF(ISBLANK(V1104),0,V1104*'04_Настройки'!$B$18)+IF(ISBLANK(M1104),0,M1104/5*100*'04_Настройки'!$B$19)+IF(ISBLANK(N1104),0,N1104/5*100*'04_Настройки'!$B$20))/(IF(ISBLANK(T1104),0,'04_Настройки'!$B$16)+IF(ISBLANK(U1104),0,'04_Настройки'!$B$17)+IF(ISBLANK(V1104),0,'04_Настройки'!$B$18)+IF(ISBLANK(M1104),0,'04_Настройки'!$B$19)+IF(ISBLANK(N1104),0,'04_Настройки'!$B$20)),1)))</s:f>
        <s:v/>
      </s:c>
      <s:c r="Y1104" s="77" t="str">
        <s:f>IF(B1104="","",IF(ISBLANK(X1104),"Недостаточно данных",IF(X1104&gt;='04_Настройки'!$B$24,"Высокий",IF(X1104&gt;='04_Настройки'!$B$25,"Средний","Низкий"))))</s:f>
        <s:v/>
      </s:c>
      <s:c r="Z1104" s="80">
        <s:f t="shared" si="8"/>
        <s:v>1094</s:v>
      </s:c>
      <s:c r="AA1104" s="93" t="str">
        <s:f>IF(B1104="","",IF(S1104&gt;1,"Проверить и объединить дубли",IF(W1104&lt;'04_Настройки'!$B$26,"Дополнить исходные данные",IF(AND(M1104&lt;&gt;"",M1104&lt;=2),"Проверить соответствие запросу и бизнесу",IF(AND(G1104&lt;&gt;"",G1104&lt;=IF(J1104="",'04_Настройки'!$B$14,J1104)),"Удерживать позицию и обновлять контент",IF(Y1104="Высокий",IF(O1104="","Создать или назначить посадочную страницу","Оптимизировать страницу и усилить содержание"),IF(Y1104="Средний","Включить в контент-план","Наблюдать или отложить")))))))</s:f>
        <s:v/>
      </s:c>
    </s:row>
    <s:row r="1105" ht="22.5" customHeight="1">
      <s:c r="A1105" s="70" t="str">
        <s:f t="shared" si="1"/>
        <s:v/>
      </s:c>
      <s:c r="B1105" s="71"/>
      <s:c r="C1105" s="71"/>
      <s:c r="D1105" s="71"/>
      <s:c r="E1105" s="95"/>
      <s:c r="F1105" s="77" t="str">
        <s:f>IF(ISBLANK(E1105),"",IF(E1105&gt;='04_Настройки'!$B$11,"ВЧ",IF(E1105&gt;='04_Настройки'!$B$12,"СЧ","НЧ")))</s:f>
      </s:c>
      <s:c r="G1105" s="78"/>
      <s:c r="H1105" s="78"/>
      <s:c r="I1105" s="80" t="str">
        <s:f t="shared" si="2"/>
        <s:v/>
      </s:c>
      <s:c r="J1105" s="78"/>
      <s:c r="K1105" s="81"/>
      <s:c r="L1105" s="78"/>
      <s:c r="M1105" s="78"/>
      <s:c r="N1105" s="78"/>
      <s:c r="O1105" s="83"/>
      <s:c r="P1105" s="84"/>
      <s:c r="Q1105" s="84"/>
      <s:c r="R1105" s="77" t="str">
        <s:f t="shared" si="3"/>
        <s:v/>
      </s:c>
      <s:c r="S1105" s="85" t="str">
        <s:f t="shared" si="4"/>
        <s:v/>
      </s:c>
      <s:c r="T1105" s="85" t="str">
        <s:f t="shared" si="5"/>
        <s:v/>
      </s:c>
      <s:c r="U1105" s="85" t="str">
        <s:f>IF(OR(B1105="",G1105=""),"",ROUND(MAX(0,MIN(100,(G1105-IF(J1105="",'04_Настройки'!$B$14,J1105))/(100-IF(J1105="",'04_Настройки'!$B$14,J1105))*100)),1))</s:f>
        <s:v/>
      </s:c>
      <s:c r="V1105" s="85" t="str">
        <s:f t="shared" si="6"/>
        <s:v/>
      </s:c>
      <s:c r="W1105" s="88" t="str">
        <s:f t="shared" si="7"/>
        <s:v/>
      </s:c>
      <s:c r="X1105" s="85" t="str">
        <s:f>IF(B1105="","",IF(W1105&lt;'04_Настройки'!$B$26,"",ROUND((IF(ISBLANK(T1105),0,T1105*'04_Настройки'!$B$16)+IF(ISBLANK(U1105),0,U1105*'04_Настройки'!$B$17)+IF(ISBLANK(V1105),0,V1105*'04_Настройки'!$B$18)+IF(ISBLANK(M1105),0,M1105/5*100*'04_Настройки'!$B$19)+IF(ISBLANK(N1105),0,N1105/5*100*'04_Настройки'!$B$20))/(IF(ISBLANK(T1105),0,'04_Настройки'!$B$16)+IF(ISBLANK(U1105),0,'04_Настройки'!$B$17)+IF(ISBLANK(V1105),0,'04_Настройки'!$B$18)+IF(ISBLANK(M1105),0,'04_Настройки'!$B$19)+IF(ISBLANK(N1105),0,'04_Настройки'!$B$20)),1)))</s:f>
        <s:v/>
      </s:c>
      <s:c r="Y1105" s="77" t="str">
        <s:f>IF(B1105="","",IF(ISBLANK(X1105),"Недостаточно данных",IF(X1105&gt;='04_Настройки'!$B$24,"Высокий",IF(X1105&gt;='04_Настройки'!$B$25,"Средний","Низкий"))))</s:f>
        <s:v/>
      </s:c>
      <s:c r="Z1105" s="80">
        <s:f t="shared" si="8"/>
        <s:v>1095</s:v>
      </s:c>
      <s:c r="AA1105" s="93" t="str">
        <s:f>IF(B1105="","",IF(S1105&gt;1,"Проверить и объединить дубли",IF(W1105&lt;'04_Настройки'!$B$26,"Дополнить исходные данные",IF(AND(M1105&lt;&gt;"",M1105&lt;=2),"Проверить соответствие запросу и бизнесу",IF(AND(G1105&lt;&gt;"",G1105&lt;=IF(J1105="",'04_Настройки'!$B$14,J1105)),"Удерживать позицию и обновлять контент",IF(Y1105="Высокий",IF(O1105="","Создать или назначить посадочную страницу","Оптимизировать страницу и усилить содержание"),IF(Y1105="Средний","Включить в контент-план","Наблюдать или отложить")))))))</s:f>
        <s:v/>
      </s:c>
    </s:row>
    <s:row r="1106" ht="22.5" customHeight="1">
      <s:c r="A1106" s="70" t="str">
        <s:f t="shared" si="1"/>
        <s:v/>
      </s:c>
      <s:c r="B1106" s="71"/>
      <s:c r="C1106" s="71"/>
      <s:c r="D1106" s="71"/>
      <s:c r="E1106" s="95"/>
      <s:c r="F1106" s="77" t="str">
        <s:f>IF(ISBLANK(E1106),"",IF(E1106&gt;='04_Настройки'!$B$11,"ВЧ",IF(E1106&gt;='04_Настройки'!$B$12,"СЧ","НЧ")))</s:f>
      </s:c>
      <s:c r="G1106" s="78"/>
      <s:c r="H1106" s="78"/>
      <s:c r="I1106" s="80" t="str">
        <s:f t="shared" si="2"/>
        <s:v/>
      </s:c>
      <s:c r="J1106" s="78"/>
      <s:c r="K1106" s="81"/>
      <s:c r="L1106" s="78"/>
      <s:c r="M1106" s="78"/>
      <s:c r="N1106" s="78"/>
      <s:c r="O1106" s="83"/>
      <s:c r="P1106" s="84"/>
      <s:c r="Q1106" s="84"/>
      <s:c r="R1106" s="77" t="str">
        <s:f t="shared" si="3"/>
        <s:v/>
      </s:c>
      <s:c r="S1106" s="85" t="str">
        <s:f t="shared" si="4"/>
        <s:v/>
      </s:c>
      <s:c r="T1106" s="85" t="str">
        <s:f t="shared" si="5"/>
        <s:v/>
      </s:c>
      <s:c r="U1106" s="85" t="str">
        <s:f>IF(OR(B1106="",G1106=""),"",ROUND(MAX(0,MIN(100,(G1106-IF(J1106="",'04_Настройки'!$B$14,J1106))/(100-IF(J1106="",'04_Настройки'!$B$14,J1106))*100)),1))</s:f>
        <s:v/>
      </s:c>
      <s:c r="V1106" s="85" t="str">
        <s:f t="shared" si="6"/>
        <s:v/>
      </s:c>
      <s:c r="W1106" s="88" t="str">
        <s:f t="shared" si="7"/>
        <s:v/>
      </s:c>
      <s:c r="X1106" s="85" t="str">
        <s:f>IF(B1106="","",IF(W1106&lt;'04_Настройки'!$B$26,"",ROUND((IF(ISBLANK(T1106),0,T1106*'04_Настройки'!$B$16)+IF(ISBLANK(U1106),0,U1106*'04_Настройки'!$B$17)+IF(ISBLANK(V1106),0,V1106*'04_Настройки'!$B$18)+IF(ISBLANK(M1106),0,M1106/5*100*'04_Настройки'!$B$19)+IF(ISBLANK(N1106),0,N1106/5*100*'04_Настройки'!$B$20))/(IF(ISBLANK(T1106),0,'04_Настройки'!$B$16)+IF(ISBLANK(U1106),0,'04_Настройки'!$B$17)+IF(ISBLANK(V1106),0,'04_Настройки'!$B$18)+IF(ISBLANK(M1106),0,'04_Настройки'!$B$19)+IF(ISBLANK(N1106),0,'04_Настройки'!$B$20)),1)))</s:f>
        <s:v/>
      </s:c>
      <s:c r="Y1106" s="77" t="str">
        <s:f>IF(B1106="","",IF(ISBLANK(X1106),"Недостаточно данных",IF(X1106&gt;='04_Настройки'!$B$24,"Высокий",IF(X1106&gt;='04_Настройки'!$B$25,"Средний","Низкий"))))</s:f>
        <s:v/>
      </s:c>
      <s:c r="Z1106" s="80">
        <s:f t="shared" si="8"/>
        <s:v>1096</s:v>
      </s:c>
      <s:c r="AA1106" s="93" t="str">
        <s:f>IF(B1106="","",IF(S1106&gt;1,"Проверить и объединить дубли",IF(W1106&lt;'04_Настройки'!$B$26,"Дополнить исходные данные",IF(AND(M1106&lt;&gt;"",M1106&lt;=2),"Проверить соответствие запросу и бизнесу",IF(AND(G1106&lt;&gt;"",G1106&lt;=IF(J1106="",'04_Настройки'!$B$14,J1106)),"Удерживать позицию и обновлять контент",IF(Y1106="Высокий",IF(O1106="","Создать или назначить посадочную страницу","Оптимизировать страницу и усилить содержание"),IF(Y1106="Средний","Включить в контент-план","Наблюдать или отложить")))))))</s:f>
        <s:v/>
      </s:c>
    </s:row>
    <s:row r="1107" ht="22.5" customHeight="1">
      <s:c r="A1107" s="70" t="str">
        <s:f t="shared" si="1"/>
        <s:v/>
      </s:c>
      <s:c r="B1107" s="71"/>
      <s:c r="C1107" s="71"/>
      <s:c r="D1107" s="71"/>
      <s:c r="E1107" s="95"/>
      <s:c r="F1107" s="77" t="str">
        <s:f>IF(ISBLANK(E1107),"",IF(E1107&gt;='04_Настройки'!$B$11,"ВЧ",IF(E1107&gt;='04_Настройки'!$B$12,"СЧ","НЧ")))</s:f>
      </s:c>
      <s:c r="G1107" s="78"/>
      <s:c r="H1107" s="78"/>
      <s:c r="I1107" s="80" t="str">
        <s:f t="shared" si="2"/>
        <s:v/>
      </s:c>
      <s:c r="J1107" s="78"/>
      <s:c r="K1107" s="81"/>
      <s:c r="L1107" s="78"/>
      <s:c r="M1107" s="78"/>
      <s:c r="N1107" s="78"/>
      <s:c r="O1107" s="83"/>
      <s:c r="P1107" s="84"/>
      <s:c r="Q1107" s="84"/>
      <s:c r="R1107" s="77" t="str">
        <s:f t="shared" si="3"/>
        <s:v/>
      </s:c>
      <s:c r="S1107" s="85" t="str">
        <s:f t="shared" si="4"/>
        <s:v/>
      </s:c>
      <s:c r="T1107" s="85" t="str">
        <s:f t="shared" si="5"/>
        <s:v/>
      </s:c>
      <s:c r="U1107" s="85" t="str">
        <s:f>IF(OR(B1107="",G1107=""),"",ROUND(MAX(0,MIN(100,(G1107-IF(J1107="",'04_Настройки'!$B$14,J1107))/(100-IF(J1107="",'04_Настройки'!$B$14,J1107))*100)),1))</s:f>
        <s:v/>
      </s:c>
      <s:c r="V1107" s="85" t="str">
        <s:f t="shared" si="6"/>
        <s:v/>
      </s:c>
      <s:c r="W1107" s="88" t="str">
        <s:f t="shared" si="7"/>
        <s:v/>
      </s:c>
      <s:c r="X1107" s="85" t="str">
        <s:f>IF(B1107="","",IF(W1107&lt;'04_Настройки'!$B$26,"",ROUND((IF(ISBLANK(T1107),0,T1107*'04_Настройки'!$B$16)+IF(ISBLANK(U1107),0,U1107*'04_Настройки'!$B$17)+IF(ISBLANK(V1107),0,V1107*'04_Настройки'!$B$18)+IF(ISBLANK(M1107),0,M1107/5*100*'04_Настройки'!$B$19)+IF(ISBLANK(N1107),0,N1107/5*100*'04_Настройки'!$B$20))/(IF(ISBLANK(T1107),0,'04_Настройки'!$B$16)+IF(ISBLANK(U1107),0,'04_Настройки'!$B$17)+IF(ISBLANK(V1107),0,'04_Настройки'!$B$18)+IF(ISBLANK(M1107),0,'04_Настройки'!$B$19)+IF(ISBLANK(N1107),0,'04_Настройки'!$B$20)),1)))</s:f>
        <s:v/>
      </s:c>
      <s:c r="Y1107" s="77" t="str">
        <s:f>IF(B1107="","",IF(ISBLANK(X1107),"Недостаточно данных",IF(X1107&gt;='04_Настройки'!$B$24,"Высокий",IF(X1107&gt;='04_Настройки'!$B$25,"Средний","Низкий"))))</s:f>
        <s:v/>
      </s:c>
      <s:c r="Z1107" s="80">
        <s:f t="shared" si="8"/>
        <s:v>1097</s:v>
      </s:c>
      <s:c r="AA1107" s="93" t="str">
        <s:f>IF(B1107="","",IF(S1107&gt;1,"Проверить и объединить дубли",IF(W1107&lt;'04_Настройки'!$B$26,"Дополнить исходные данные",IF(AND(M1107&lt;&gt;"",M1107&lt;=2),"Проверить соответствие запросу и бизнесу",IF(AND(G1107&lt;&gt;"",G1107&lt;=IF(J1107="",'04_Настройки'!$B$14,J1107)),"Удерживать позицию и обновлять контент",IF(Y1107="Высокий",IF(O1107="","Создать или назначить посадочную страницу","Оптимизировать страницу и усилить содержание"),IF(Y1107="Средний","Включить в контент-план","Наблюдать или отложить")))))))</s:f>
        <s:v/>
      </s:c>
    </s:row>
    <s:row r="1108" ht="22.5" customHeight="1">
      <s:c r="A1108" s="70" t="str">
        <s:f t="shared" si="1"/>
        <s:v/>
      </s:c>
      <s:c r="B1108" s="71"/>
      <s:c r="C1108" s="71"/>
      <s:c r="D1108" s="71"/>
      <s:c r="E1108" s="95"/>
      <s:c r="F1108" s="77" t="str">
        <s:f>IF(ISBLANK(E1108),"",IF(E1108&gt;='04_Настройки'!$B$11,"ВЧ",IF(E1108&gt;='04_Настройки'!$B$12,"СЧ","НЧ")))</s:f>
      </s:c>
      <s:c r="G1108" s="78"/>
      <s:c r="H1108" s="78"/>
      <s:c r="I1108" s="80" t="str">
        <s:f t="shared" si="2"/>
        <s:v/>
      </s:c>
      <s:c r="J1108" s="78"/>
      <s:c r="K1108" s="81"/>
      <s:c r="L1108" s="78"/>
      <s:c r="M1108" s="78"/>
      <s:c r="N1108" s="78"/>
      <s:c r="O1108" s="83"/>
      <s:c r="P1108" s="84"/>
      <s:c r="Q1108" s="84"/>
      <s:c r="R1108" s="77" t="str">
        <s:f t="shared" si="3"/>
        <s:v/>
      </s:c>
      <s:c r="S1108" s="85" t="str">
        <s:f t="shared" si="4"/>
        <s:v/>
      </s:c>
      <s:c r="T1108" s="85" t="str">
        <s:f t="shared" si="5"/>
        <s:v/>
      </s:c>
      <s:c r="U1108" s="85" t="str">
        <s:f>IF(OR(B1108="",G1108=""),"",ROUND(MAX(0,MIN(100,(G1108-IF(J1108="",'04_Настройки'!$B$14,J1108))/(100-IF(J1108="",'04_Настройки'!$B$14,J1108))*100)),1))</s:f>
        <s:v/>
      </s:c>
      <s:c r="V1108" s="85" t="str">
        <s:f t="shared" si="6"/>
        <s:v/>
      </s:c>
      <s:c r="W1108" s="88" t="str">
        <s:f t="shared" si="7"/>
        <s:v/>
      </s:c>
      <s:c r="X1108" s="85" t="str">
        <s:f>IF(B1108="","",IF(W1108&lt;'04_Настройки'!$B$26,"",ROUND((IF(ISBLANK(T1108),0,T1108*'04_Настройки'!$B$16)+IF(ISBLANK(U1108),0,U1108*'04_Настройки'!$B$17)+IF(ISBLANK(V1108),0,V1108*'04_Настройки'!$B$18)+IF(ISBLANK(M1108),0,M1108/5*100*'04_Настройки'!$B$19)+IF(ISBLANK(N1108),0,N1108/5*100*'04_Настройки'!$B$20))/(IF(ISBLANK(T1108),0,'04_Настройки'!$B$16)+IF(ISBLANK(U1108),0,'04_Настройки'!$B$17)+IF(ISBLANK(V1108),0,'04_Настройки'!$B$18)+IF(ISBLANK(M1108),0,'04_Настройки'!$B$19)+IF(ISBLANK(N1108),0,'04_Настройки'!$B$20)),1)))</s:f>
        <s:v/>
      </s:c>
      <s:c r="Y1108" s="77" t="str">
        <s:f>IF(B1108="","",IF(ISBLANK(X1108),"Недостаточно данных",IF(X1108&gt;='04_Настройки'!$B$24,"Высокий",IF(X1108&gt;='04_Настройки'!$B$25,"Средний","Низкий"))))</s:f>
        <s:v/>
      </s:c>
      <s:c r="Z1108" s="80">
        <s:f t="shared" si="8"/>
        <s:v>1098</s:v>
      </s:c>
      <s:c r="AA1108" s="93" t="str">
        <s:f>IF(B1108="","",IF(S1108&gt;1,"Проверить и объединить дубли",IF(W1108&lt;'04_Настройки'!$B$26,"Дополнить исходные данные",IF(AND(M1108&lt;&gt;"",M1108&lt;=2),"Проверить соответствие запросу и бизнесу",IF(AND(G1108&lt;&gt;"",G1108&lt;=IF(J1108="",'04_Настройки'!$B$14,J1108)),"Удерживать позицию и обновлять контент",IF(Y1108="Высокий",IF(O1108="","Создать или назначить посадочную страницу","Оптимизировать страницу и усилить содержание"),IF(Y1108="Средний","Включить в контент-план","Наблюдать или отложить")))))))</s:f>
        <s:v/>
      </s:c>
    </s:row>
    <s:row r="1109" ht="22.5" customHeight="1">
      <s:c r="A1109" s="70" t="str">
        <s:f t="shared" si="1"/>
        <s:v/>
      </s:c>
      <s:c r="B1109" s="71"/>
      <s:c r="C1109" s="71"/>
      <s:c r="D1109" s="71"/>
      <s:c r="E1109" s="95"/>
      <s:c r="F1109" s="77" t="str">
        <s:f>IF(ISBLANK(E1109),"",IF(E1109&gt;='04_Настройки'!$B$11,"ВЧ",IF(E1109&gt;='04_Настройки'!$B$12,"СЧ","НЧ")))</s:f>
      </s:c>
      <s:c r="G1109" s="78"/>
      <s:c r="H1109" s="78"/>
      <s:c r="I1109" s="80" t="str">
        <s:f t="shared" si="2"/>
        <s:v/>
      </s:c>
      <s:c r="J1109" s="78"/>
      <s:c r="K1109" s="81"/>
      <s:c r="L1109" s="78"/>
      <s:c r="M1109" s="78"/>
      <s:c r="N1109" s="78"/>
      <s:c r="O1109" s="83"/>
      <s:c r="P1109" s="84"/>
      <s:c r="Q1109" s="84"/>
      <s:c r="R1109" s="77" t="str">
        <s:f t="shared" si="3"/>
        <s:v/>
      </s:c>
      <s:c r="S1109" s="85" t="str">
        <s:f t="shared" si="4"/>
        <s:v/>
      </s:c>
      <s:c r="T1109" s="85" t="str">
        <s:f t="shared" si="5"/>
        <s:v/>
      </s:c>
      <s:c r="U1109" s="85" t="str">
        <s:f>IF(OR(B1109="",G1109=""),"",ROUND(MAX(0,MIN(100,(G1109-IF(J1109="",'04_Настройки'!$B$14,J1109))/(100-IF(J1109="",'04_Настройки'!$B$14,J1109))*100)),1))</s:f>
        <s:v/>
      </s:c>
      <s:c r="V1109" s="85" t="str">
        <s:f t="shared" si="6"/>
        <s:v/>
      </s:c>
      <s:c r="W1109" s="88" t="str">
        <s:f t="shared" si="7"/>
        <s:v/>
      </s:c>
      <s:c r="X1109" s="85" t="str">
        <s:f>IF(B1109="","",IF(W1109&lt;'04_Настройки'!$B$26,"",ROUND((IF(ISBLANK(T1109),0,T1109*'04_Настройки'!$B$16)+IF(ISBLANK(U1109),0,U1109*'04_Настройки'!$B$17)+IF(ISBLANK(V1109),0,V1109*'04_Настройки'!$B$18)+IF(ISBLANK(M1109),0,M1109/5*100*'04_Настройки'!$B$19)+IF(ISBLANK(N1109),0,N1109/5*100*'04_Настройки'!$B$20))/(IF(ISBLANK(T1109),0,'04_Настройки'!$B$16)+IF(ISBLANK(U1109),0,'04_Настройки'!$B$17)+IF(ISBLANK(V1109),0,'04_Настройки'!$B$18)+IF(ISBLANK(M1109),0,'04_Настройки'!$B$19)+IF(ISBLANK(N1109),0,'04_Настройки'!$B$20)),1)))</s:f>
        <s:v/>
      </s:c>
      <s:c r="Y1109" s="77" t="str">
        <s:f>IF(B1109="","",IF(ISBLANK(X1109),"Недостаточно данных",IF(X1109&gt;='04_Настройки'!$B$24,"Высокий",IF(X1109&gt;='04_Настройки'!$B$25,"Средний","Низкий"))))</s:f>
        <s:v/>
      </s:c>
      <s:c r="Z1109" s="80">
        <s:f t="shared" si="8"/>
        <s:v>1099</s:v>
      </s:c>
      <s:c r="AA1109" s="93" t="str">
        <s:f>IF(B1109="","",IF(S1109&gt;1,"Проверить и объединить дубли",IF(W1109&lt;'04_Настройки'!$B$26,"Дополнить исходные данные",IF(AND(M1109&lt;&gt;"",M1109&lt;=2),"Проверить соответствие запросу и бизнесу",IF(AND(G1109&lt;&gt;"",G1109&lt;=IF(J1109="",'04_Настройки'!$B$14,J1109)),"Удерживать позицию и обновлять контент",IF(Y1109="Высокий",IF(O1109="","Создать или назначить посадочную страницу","Оптимизировать страницу и усилить содержание"),IF(Y1109="Средний","Включить в контент-план","Наблюдать или отложить")))))))</s:f>
        <s:v/>
      </s:c>
    </s:row>
    <s:row r="1110" ht="22.5" customHeight="1">
      <s:c r="A1110" s="70" t="str">
        <s:f t="shared" si="1"/>
        <s:v/>
      </s:c>
      <s:c r="B1110" s="71"/>
      <s:c r="C1110" s="71"/>
      <s:c r="D1110" s="71"/>
      <s:c r="E1110" s="95"/>
      <s:c r="F1110" s="77" t="str">
        <s:f>IF(ISBLANK(E1110),"",IF(E1110&gt;='04_Настройки'!$B$11,"ВЧ",IF(E1110&gt;='04_Настройки'!$B$12,"СЧ","НЧ")))</s:f>
      </s:c>
      <s:c r="G1110" s="78"/>
      <s:c r="H1110" s="78"/>
      <s:c r="I1110" s="80" t="str">
        <s:f t="shared" si="2"/>
        <s:v/>
      </s:c>
      <s:c r="J1110" s="78"/>
      <s:c r="K1110" s="81"/>
      <s:c r="L1110" s="78"/>
      <s:c r="M1110" s="78"/>
      <s:c r="N1110" s="78"/>
      <s:c r="O1110" s="83"/>
      <s:c r="P1110" s="84"/>
      <s:c r="Q1110" s="84"/>
      <s:c r="R1110" s="77" t="str">
        <s:f t="shared" si="3"/>
        <s:v/>
      </s:c>
      <s:c r="S1110" s="85" t="str">
        <s:f t="shared" si="4"/>
        <s:v/>
      </s:c>
      <s:c r="T1110" s="85" t="str">
        <s:f t="shared" si="5"/>
        <s:v/>
      </s:c>
      <s:c r="U1110" s="85" t="str">
        <s:f>IF(OR(B1110="",G1110=""),"",ROUND(MAX(0,MIN(100,(G1110-IF(J1110="",'04_Настройки'!$B$14,J1110))/(100-IF(J1110="",'04_Настройки'!$B$14,J1110))*100)),1))</s:f>
        <s:v/>
      </s:c>
      <s:c r="V1110" s="85" t="str">
        <s:f t="shared" si="6"/>
        <s:v/>
      </s:c>
      <s:c r="W1110" s="88" t="str">
        <s:f t="shared" si="7"/>
        <s:v/>
      </s:c>
      <s:c r="X1110" s="85" t="str">
        <s:f>IF(B1110="","",IF(W1110&lt;'04_Настройки'!$B$26,"",ROUND((IF(ISBLANK(T1110),0,T1110*'04_Настройки'!$B$16)+IF(ISBLANK(U1110),0,U1110*'04_Настройки'!$B$17)+IF(ISBLANK(V1110),0,V1110*'04_Настройки'!$B$18)+IF(ISBLANK(M1110),0,M1110/5*100*'04_Настройки'!$B$19)+IF(ISBLANK(N1110),0,N1110/5*100*'04_Настройки'!$B$20))/(IF(ISBLANK(T1110),0,'04_Настройки'!$B$16)+IF(ISBLANK(U1110),0,'04_Настройки'!$B$17)+IF(ISBLANK(V1110),0,'04_Настройки'!$B$18)+IF(ISBLANK(M1110),0,'04_Настройки'!$B$19)+IF(ISBLANK(N1110),0,'04_Настройки'!$B$20)),1)))</s:f>
        <s:v/>
      </s:c>
      <s:c r="Y1110" s="77" t="str">
        <s:f>IF(B1110="","",IF(ISBLANK(X1110),"Недостаточно данных",IF(X1110&gt;='04_Настройки'!$B$24,"Высокий",IF(X1110&gt;='04_Настройки'!$B$25,"Средний","Низкий"))))</s:f>
        <s:v/>
      </s:c>
      <s:c r="Z1110" s="80">
        <s:f t="shared" si="8"/>
        <s:v>1100</s:v>
      </s:c>
      <s:c r="AA1110" s="93" t="str">
        <s:f>IF(B1110="","",IF(S1110&gt;1,"Проверить и объединить дубли",IF(W1110&lt;'04_Настройки'!$B$26,"Дополнить исходные данные",IF(AND(M1110&lt;&gt;"",M1110&lt;=2),"Проверить соответствие запросу и бизнесу",IF(AND(G1110&lt;&gt;"",G1110&lt;=IF(J1110="",'04_Настройки'!$B$14,J1110)),"Удерживать позицию и обновлять контент",IF(Y1110="Высокий",IF(O1110="","Создать или назначить посадочную страницу","Оптимизировать страницу и усилить содержание"),IF(Y1110="Средний","Включить в контент-план","Наблюдать или отложить")))))))</s:f>
        <s:v/>
      </s:c>
    </s:row>
    <s:row r="1111" ht="22.5" customHeight="1">
      <s:c r="A1111" s="70" t="str">
        <s:f t="shared" si="1"/>
        <s:v/>
      </s:c>
      <s:c r="B1111" s="71"/>
      <s:c r="C1111" s="71"/>
      <s:c r="D1111" s="71"/>
      <s:c r="E1111" s="95"/>
      <s:c r="F1111" s="77" t="str">
        <s:f>IF(ISBLANK(E1111),"",IF(E1111&gt;='04_Настройки'!$B$11,"ВЧ",IF(E1111&gt;='04_Настройки'!$B$12,"СЧ","НЧ")))</s:f>
      </s:c>
      <s:c r="G1111" s="78"/>
      <s:c r="H1111" s="78"/>
      <s:c r="I1111" s="80" t="str">
        <s:f t="shared" si="2"/>
        <s:v/>
      </s:c>
      <s:c r="J1111" s="78"/>
      <s:c r="K1111" s="81"/>
      <s:c r="L1111" s="78"/>
      <s:c r="M1111" s="78"/>
      <s:c r="N1111" s="78"/>
      <s:c r="O1111" s="83"/>
      <s:c r="P1111" s="84"/>
      <s:c r="Q1111" s="84"/>
      <s:c r="R1111" s="77" t="str">
        <s:f t="shared" si="3"/>
        <s:v/>
      </s:c>
      <s:c r="S1111" s="85" t="str">
        <s:f t="shared" si="4"/>
        <s:v/>
      </s:c>
      <s:c r="T1111" s="85" t="str">
        <s:f t="shared" si="5"/>
        <s:v/>
      </s:c>
      <s:c r="U1111" s="85" t="str">
        <s:f>IF(OR(B1111="",G1111=""),"",ROUND(MAX(0,MIN(100,(G1111-IF(J1111="",'04_Настройки'!$B$14,J1111))/(100-IF(J1111="",'04_Настройки'!$B$14,J1111))*100)),1))</s:f>
        <s:v/>
      </s:c>
      <s:c r="V1111" s="85" t="str">
        <s:f t="shared" si="6"/>
        <s:v/>
      </s:c>
      <s:c r="W1111" s="88" t="str">
        <s:f t="shared" si="7"/>
        <s:v/>
      </s:c>
      <s:c r="X1111" s="85" t="str">
        <s:f>IF(B1111="","",IF(W1111&lt;'04_Настройки'!$B$26,"",ROUND((IF(ISBLANK(T1111),0,T1111*'04_Настройки'!$B$16)+IF(ISBLANK(U1111),0,U1111*'04_Настройки'!$B$17)+IF(ISBLANK(V1111),0,V1111*'04_Настройки'!$B$18)+IF(ISBLANK(M1111),0,M1111/5*100*'04_Настройки'!$B$19)+IF(ISBLANK(N1111),0,N1111/5*100*'04_Настройки'!$B$20))/(IF(ISBLANK(T1111),0,'04_Настройки'!$B$16)+IF(ISBLANK(U1111),0,'04_Настройки'!$B$17)+IF(ISBLANK(V1111),0,'04_Настройки'!$B$18)+IF(ISBLANK(M1111),0,'04_Настройки'!$B$19)+IF(ISBLANK(N1111),0,'04_Настройки'!$B$20)),1)))</s:f>
        <s:v/>
      </s:c>
      <s:c r="Y1111" s="77" t="str">
        <s:f>IF(B1111="","",IF(ISBLANK(X1111),"Недостаточно данных",IF(X1111&gt;='04_Настройки'!$B$24,"Высокий",IF(X1111&gt;='04_Настройки'!$B$25,"Средний","Низкий"))))</s:f>
        <s:v/>
      </s:c>
      <s:c r="Z1111" s="80">
        <s:f t="shared" si="8"/>
        <s:v>1101</s:v>
      </s:c>
      <s:c r="AA1111" s="93" t="str">
        <s:f>IF(B1111="","",IF(S1111&gt;1,"Проверить и объединить дубли",IF(W1111&lt;'04_Настройки'!$B$26,"Дополнить исходные данные",IF(AND(M1111&lt;&gt;"",M1111&lt;=2),"Проверить соответствие запросу и бизнесу",IF(AND(G1111&lt;&gt;"",G1111&lt;=IF(J1111="",'04_Настройки'!$B$14,J1111)),"Удерживать позицию и обновлять контент",IF(Y1111="Высокий",IF(O1111="","Создать или назначить посадочную страницу","Оптимизировать страницу и усилить содержание"),IF(Y1111="Средний","Включить в контент-план","Наблюдать или отложить")))))))</s:f>
        <s:v/>
      </s:c>
    </s:row>
    <s:row r="1112" ht="22.5" customHeight="1">
      <s:c r="A1112" s="70" t="str">
        <s:f t="shared" si="1"/>
        <s:v/>
      </s:c>
      <s:c r="B1112" s="71"/>
      <s:c r="C1112" s="71"/>
      <s:c r="D1112" s="71"/>
      <s:c r="E1112" s="95"/>
      <s:c r="F1112" s="77" t="str">
        <s:f>IF(ISBLANK(E1112),"",IF(E1112&gt;='04_Настройки'!$B$11,"ВЧ",IF(E1112&gt;='04_Настройки'!$B$12,"СЧ","НЧ")))</s:f>
      </s:c>
      <s:c r="G1112" s="78"/>
      <s:c r="H1112" s="78"/>
      <s:c r="I1112" s="80" t="str">
        <s:f t="shared" si="2"/>
        <s:v/>
      </s:c>
      <s:c r="J1112" s="78"/>
      <s:c r="K1112" s="81"/>
      <s:c r="L1112" s="78"/>
      <s:c r="M1112" s="78"/>
      <s:c r="N1112" s="78"/>
      <s:c r="O1112" s="83"/>
      <s:c r="P1112" s="84"/>
      <s:c r="Q1112" s="84"/>
      <s:c r="R1112" s="77" t="str">
        <s:f t="shared" si="3"/>
        <s:v/>
      </s:c>
      <s:c r="S1112" s="85" t="str">
        <s:f t="shared" si="4"/>
        <s:v/>
      </s:c>
      <s:c r="T1112" s="85" t="str">
        <s:f t="shared" si="5"/>
        <s:v/>
      </s:c>
      <s:c r="U1112" s="85" t="str">
        <s:f>IF(OR(B1112="",G1112=""),"",ROUND(MAX(0,MIN(100,(G1112-IF(J1112="",'04_Настройки'!$B$14,J1112))/(100-IF(J1112="",'04_Настройки'!$B$14,J1112))*100)),1))</s:f>
        <s:v/>
      </s:c>
      <s:c r="V1112" s="85" t="str">
        <s:f t="shared" si="6"/>
        <s:v/>
      </s:c>
      <s:c r="W1112" s="88" t="str">
        <s:f t="shared" si="7"/>
        <s:v/>
      </s:c>
      <s:c r="X1112" s="85" t="str">
        <s:f>IF(B1112="","",IF(W1112&lt;'04_Настройки'!$B$26,"",ROUND((IF(ISBLANK(T1112),0,T1112*'04_Настройки'!$B$16)+IF(ISBLANK(U1112),0,U1112*'04_Настройки'!$B$17)+IF(ISBLANK(V1112),0,V1112*'04_Настройки'!$B$18)+IF(ISBLANK(M1112),0,M1112/5*100*'04_Настройки'!$B$19)+IF(ISBLANK(N1112),0,N1112/5*100*'04_Настройки'!$B$20))/(IF(ISBLANK(T1112),0,'04_Настройки'!$B$16)+IF(ISBLANK(U1112),0,'04_Настройки'!$B$17)+IF(ISBLANK(V1112),0,'04_Настройки'!$B$18)+IF(ISBLANK(M1112),0,'04_Настройки'!$B$19)+IF(ISBLANK(N1112),0,'04_Настройки'!$B$20)),1)))</s:f>
        <s:v/>
      </s:c>
      <s:c r="Y1112" s="77" t="str">
        <s:f>IF(B1112="","",IF(ISBLANK(X1112),"Недостаточно данных",IF(X1112&gt;='04_Настройки'!$B$24,"Высокий",IF(X1112&gt;='04_Настройки'!$B$25,"Средний","Низкий"))))</s:f>
        <s:v/>
      </s:c>
      <s:c r="Z1112" s="80">
        <s:f t="shared" si="8"/>
        <s:v>1102</s:v>
      </s:c>
      <s:c r="AA1112" s="93" t="str">
        <s:f>IF(B1112="","",IF(S1112&gt;1,"Проверить и объединить дубли",IF(W1112&lt;'04_Настройки'!$B$26,"Дополнить исходные данные",IF(AND(M1112&lt;&gt;"",M1112&lt;=2),"Проверить соответствие запросу и бизнесу",IF(AND(G1112&lt;&gt;"",G1112&lt;=IF(J1112="",'04_Настройки'!$B$14,J1112)),"Удерживать позицию и обновлять контент",IF(Y1112="Высокий",IF(O1112="","Создать или назначить посадочную страницу","Оптимизировать страницу и усилить содержание"),IF(Y1112="Средний","Включить в контент-план","Наблюдать или отложить")))))))</s:f>
        <s:v/>
      </s:c>
    </s:row>
    <s:row r="1113" ht="22.5" customHeight="1">
      <s:c r="A1113" s="70" t="str">
        <s:f t="shared" si="1"/>
        <s:v/>
      </s:c>
      <s:c r="B1113" s="71"/>
      <s:c r="C1113" s="71"/>
      <s:c r="D1113" s="71"/>
      <s:c r="E1113" s="95"/>
      <s:c r="F1113" s="77" t="str">
        <s:f>IF(ISBLANK(E1113),"",IF(E1113&gt;='04_Настройки'!$B$11,"ВЧ",IF(E1113&gt;='04_Настройки'!$B$12,"СЧ","НЧ")))</s:f>
      </s:c>
      <s:c r="G1113" s="78"/>
      <s:c r="H1113" s="78"/>
      <s:c r="I1113" s="80" t="str">
        <s:f t="shared" si="2"/>
        <s:v/>
      </s:c>
      <s:c r="J1113" s="78"/>
      <s:c r="K1113" s="81"/>
      <s:c r="L1113" s="78"/>
      <s:c r="M1113" s="78"/>
      <s:c r="N1113" s="78"/>
      <s:c r="O1113" s="83"/>
      <s:c r="P1113" s="84"/>
      <s:c r="Q1113" s="84"/>
      <s:c r="R1113" s="77" t="str">
        <s:f t="shared" si="3"/>
        <s:v/>
      </s:c>
      <s:c r="S1113" s="85" t="str">
        <s:f t="shared" si="4"/>
        <s:v/>
      </s:c>
      <s:c r="T1113" s="85" t="str">
        <s:f t="shared" si="5"/>
        <s:v/>
      </s:c>
      <s:c r="U1113" s="85" t="str">
        <s:f>IF(OR(B1113="",G1113=""),"",ROUND(MAX(0,MIN(100,(G1113-IF(J1113="",'04_Настройки'!$B$14,J1113))/(100-IF(J1113="",'04_Настройки'!$B$14,J1113))*100)),1))</s:f>
        <s:v/>
      </s:c>
      <s:c r="V1113" s="85" t="str">
        <s:f t="shared" si="6"/>
        <s:v/>
      </s:c>
      <s:c r="W1113" s="88" t="str">
        <s:f t="shared" si="7"/>
        <s:v/>
      </s:c>
      <s:c r="X1113" s="85" t="str">
        <s:f>IF(B1113="","",IF(W1113&lt;'04_Настройки'!$B$26,"",ROUND((IF(ISBLANK(T1113),0,T1113*'04_Настройки'!$B$16)+IF(ISBLANK(U1113),0,U1113*'04_Настройки'!$B$17)+IF(ISBLANK(V1113),0,V1113*'04_Настройки'!$B$18)+IF(ISBLANK(M1113),0,M1113/5*100*'04_Настройки'!$B$19)+IF(ISBLANK(N1113),0,N1113/5*100*'04_Настройки'!$B$20))/(IF(ISBLANK(T1113),0,'04_Настройки'!$B$16)+IF(ISBLANK(U1113),0,'04_Настройки'!$B$17)+IF(ISBLANK(V1113),0,'04_Настройки'!$B$18)+IF(ISBLANK(M1113),0,'04_Настройки'!$B$19)+IF(ISBLANK(N1113),0,'04_Настройки'!$B$20)),1)))</s:f>
        <s:v/>
      </s:c>
      <s:c r="Y1113" s="77" t="str">
        <s:f>IF(B1113="","",IF(ISBLANK(X1113),"Недостаточно данных",IF(X1113&gt;='04_Настройки'!$B$24,"Высокий",IF(X1113&gt;='04_Настройки'!$B$25,"Средний","Низкий"))))</s:f>
        <s:v/>
      </s:c>
      <s:c r="Z1113" s="80">
        <s:f t="shared" si="8"/>
        <s:v>1103</s:v>
      </s:c>
      <s:c r="AA1113" s="93" t="str">
        <s:f>IF(B1113="","",IF(S1113&gt;1,"Проверить и объединить дубли",IF(W1113&lt;'04_Настройки'!$B$26,"Дополнить исходные данные",IF(AND(M1113&lt;&gt;"",M1113&lt;=2),"Проверить соответствие запросу и бизнесу",IF(AND(G1113&lt;&gt;"",G1113&lt;=IF(J1113="",'04_Настройки'!$B$14,J1113)),"Удерживать позицию и обновлять контент",IF(Y1113="Высокий",IF(O1113="","Создать или назначить посадочную страницу","Оптимизировать страницу и усилить содержание"),IF(Y1113="Средний","Включить в контент-план","Наблюдать или отложить")))))))</s:f>
        <s:v/>
      </s:c>
    </s:row>
    <s:row r="1114" ht="22.5" customHeight="1">
      <s:c r="A1114" s="70" t="str">
        <s:f t="shared" si="1"/>
        <s:v/>
      </s:c>
      <s:c r="B1114" s="71"/>
      <s:c r="C1114" s="71"/>
      <s:c r="D1114" s="71"/>
      <s:c r="E1114" s="95"/>
      <s:c r="F1114" s="77" t="str">
        <s:f>IF(ISBLANK(E1114),"",IF(E1114&gt;='04_Настройки'!$B$11,"ВЧ",IF(E1114&gt;='04_Настройки'!$B$12,"СЧ","НЧ")))</s:f>
      </s:c>
      <s:c r="G1114" s="78"/>
      <s:c r="H1114" s="78"/>
      <s:c r="I1114" s="80" t="str">
        <s:f t="shared" si="2"/>
        <s:v/>
      </s:c>
      <s:c r="J1114" s="78"/>
      <s:c r="K1114" s="81"/>
      <s:c r="L1114" s="78"/>
      <s:c r="M1114" s="78"/>
      <s:c r="N1114" s="78"/>
      <s:c r="O1114" s="83"/>
      <s:c r="P1114" s="84"/>
      <s:c r="Q1114" s="84"/>
      <s:c r="R1114" s="77" t="str">
        <s:f t="shared" si="3"/>
        <s:v/>
      </s:c>
      <s:c r="S1114" s="85" t="str">
        <s:f t="shared" si="4"/>
        <s:v/>
      </s:c>
      <s:c r="T1114" s="85" t="str">
        <s:f t="shared" si="5"/>
        <s:v/>
      </s:c>
      <s:c r="U1114" s="85" t="str">
        <s:f>IF(OR(B1114="",G1114=""),"",ROUND(MAX(0,MIN(100,(G1114-IF(J1114="",'04_Настройки'!$B$14,J1114))/(100-IF(J1114="",'04_Настройки'!$B$14,J1114))*100)),1))</s:f>
        <s:v/>
      </s:c>
      <s:c r="V1114" s="85" t="str">
        <s:f t="shared" si="6"/>
        <s:v/>
      </s:c>
      <s:c r="W1114" s="88" t="str">
        <s:f t="shared" si="7"/>
        <s:v/>
      </s:c>
      <s:c r="X1114" s="85" t="str">
        <s:f>IF(B1114="","",IF(W1114&lt;'04_Настройки'!$B$26,"",ROUND((IF(ISBLANK(T1114),0,T1114*'04_Настройки'!$B$16)+IF(ISBLANK(U1114),0,U1114*'04_Настройки'!$B$17)+IF(ISBLANK(V1114),0,V1114*'04_Настройки'!$B$18)+IF(ISBLANK(M1114),0,M1114/5*100*'04_Настройки'!$B$19)+IF(ISBLANK(N1114),0,N1114/5*100*'04_Настройки'!$B$20))/(IF(ISBLANK(T1114),0,'04_Настройки'!$B$16)+IF(ISBLANK(U1114),0,'04_Настройки'!$B$17)+IF(ISBLANK(V1114),0,'04_Настройки'!$B$18)+IF(ISBLANK(M1114),0,'04_Настройки'!$B$19)+IF(ISBLANK(N1114),0,'04_Настройки'!$B$20)),1)))</s:f>
        <s:v/>
      </s:c>
      <s:c r="Y1114" s="77" t="str">
        <s:f>IF(B1114="","",IF(ISBLANK(X1114),"Недостаточно данных",IF(X1114&gt;='04_Настройки'!$B$24,"Высокий",IF(X1114&gt;='04_Настройки'!$B$25,"Средний","Низкий"))))</s:f>
        <s:v/>
      </s:c>
      <s:c r="Z1114" s="80">
        <s:f t="shared" si="8"/>
        <s:v>1104</s:v>
      </s:c>
      <s:c r="AA1114" s="93" t="str">
        <s:f>IF(B1114="","",IF(S1114&gt;1,"Проверить и объединить дубли",IF(W1114&lt;'04_Настройки'!$B$26,"Дополнить исходные данные",IF(AND(M1114&lt;&gt;"",M1114&lt;=2),"Проверить соответствие запросу и бизнесу",IF(AND(G1114&lt;&gt;"",G1114&lt;=IF(J1114="",'04_Настройки'!$B$14,J1114)),"Удерживать позицию и обновлять контент",IF(Y1114="Высокий",IF(O1114="","Создать или назначить посадочную страницу","Оптимизировать страницу и усилить содержание"),IF(Y1114="Средний","Включить в контент-план","Наблюдать или отложить")))))))</s:f>
        <s:v/>
      </s:c>
    </s:row>
    <s:row r="1115" ht="22.5" customHeight="1">
      <s:c r="A1115" s="70" t="str">
        <s:f t="shared" si="1"/>
        <s:v/>
      </s:c>
      <s:c r="B1115" s="71"/>
      <s:c r="C1115" s="71"/>
      <s:c r="D1115" s="71"/>
      <s:c r="E1115" s="95"/>
      <s:c r="F1115" s="77" t="str">
        <s:f>IF(ISBLANK(E1115),"",IF(E1115&gt;='04_Настройки'!$B$11,"ВЧ",IF(E1115&gt;='04_Настройки'!$B$12,"СЧ","НЧ")))</s:f>
      </s:c>
      <s:c r="G1115" s="78"/>
      <s:c r="H1115" s="78"/>
      <s:c r="I1115" s="80" t="str">
        <s:f t="shared" si="2"/>
        <s:v/>
      </s:c>
      <s:c r="J1115" s="78"/>
      <s:c r="K1115" s="81"/>
      <s:c r="L1115" s="78"/>
      <s:c r="M1115" s="78"/>
      <s:c r="N1115" s="78"/>
      <s:c r="O1115" s="83"/>
      <s:c r="P1115" s="84"/>
      <s:c r="Q1115" s="84"/>
      <s:c r="R1115" s="77" t="str">
        <s:f t="shared" si="3"/>
        <s:v/>
      </s:c>
      <s:c r="S1115" s="85" t="str">
        <s:f t="shared" si="4"/>
        <s:v/>
      </s:c>
      <s:c r="T1115" s="85" t="str">
        <s:f t="shared" si="5"/>
        <s:v/>
      </s:c>
      <s:c r="U1115" s="85" t="str">
        <s:f>IF(OR(B1115="",G1115=""),"",ROUND(MAX(0,MIN(100,(G1115-IF(J1115="",'04_Настройки'!$B$14,J1115))/(100-IF(J1115="",'04_Настройки'!$B$14,J1115))*100)),1))</s:f>
        <s:v/>
      </s:c>
      <s:c r="V1115" s="85" t="str">
        <s:f t="shared" si="6"/>
        <s:v/>
      </s:c>
      <s:c r="W1115" s="88" t="str">
        <s:f t="shared" si="7"/>
        <s:v/>
      </s:c>
      <s:c r="X1115" s="85" t="str">
        <s:f>IF(B1115="","",IF(W1115&lt;'04_Настройки'!$B$26,"",ROUND((IF(ISBLANK(T1115),0,T1115*'04_Настройки'!$B$16)+IF(ISBLANK(U1115),0,U1115*'04_Настройки'!$B$17)+IF(ISBLANK(V1115),0,V1115*'04_Настройки'!$B$18)+IF(ISBLANK(M1115),0,M1115/5*100*'04_Настройки'!$B$19)+IF(ISBLANK(N1115),0,N1115/5*100*'04_Настройки'!$B$20))/(IF(ISBLANK(T1115),0,'04_Настройки'!$B$16)+IF(ISBLANK(U1115),0,'04_Настройки'!$B$17)+IF(ISBLANK(V1115),0,'04_Настройки'!$B$18)+IF(ISBLANK(M1115),0,'04_Настройки'!$B$19)+IF(ISBLANK(N1115),0,'04_Настройки'!$B$20)),1)))</s:f>
        <s:v/>
      </s:c>
      <s:c r="Y1115" s="77" t="str">
        <s:f>IF(B1115="","",IF(ISBLANK(X1115),"Недостаточно данных",IF(X1115&gt;='04_Настройки'!$B$24,"Высокий",IF(X1115&gt;='04_Настройки'!$B$25,"Средний","Низкий"))))</s:f>
        <s:v/>
      </s:c>
      <s:c r="Z1115" s="80">
        <s:f t="shared" si="8"/>
        <s:v>1105</s:v>
      </s:c>
      <s:c r="AA1115" s="93" t="str">
        <s:f>IF(B1115="","",IF(S1115&gt;1,"Проверить и объединить дубли",IF(W1115&lt;'04_Настройки'!$B$26,"Дополнить исходные данные",IF(AND(M1115&lt;&gt;"",M1115&lt;=2),"Проверить соответствие запросу и бизнесу",IF(AND(G1115&lt;&gt;"",G1115&lt;=IF(J1115="",'04_Настройки'!$B$14,J1115)),"Удерживать позицию и обновлять контент",IF(Y1115="Высокий",IF(O1115="","Создать или назначить посадочную страницу","Оптимизировать страницу и усилить содержание"),IF(Y1115="Средний","Включить в контент-план","Наблюдать или отложить")))))))</s:f>
        <s:v/>
      </s:c>
    </s:row>
    <s:row r="1116" ht="22.5" customHeight="1">
      <s:c r="A1116" s="70" t="str">
        <s:f t="shared" si="1"/>
        <s:v/>
      </s:c>
      <s:c r="B1116" s="71"/>
      <s:c r="C1116" s="71"/>
      <s:c r="D1116" s="71"/>
      <s:c r="E1116" s="95"/>
      <s:c r="F1116" s="77" t="str">
        <s:f>IF(ISBLANK(E1116),"",IF(E1116&gt;='04_Настройки'!$B$11,"ВЧ",IF(E1116&gt;='04_Настройки'!$B$12,"СЧ","НЧ")))</s:f>
      </s:c>
      <s:c r="G1116" s="78"/>
      <s:c r="H1116" s="78"/>
      <s:c r="I1116" s="80" t="str">
        <s:f t="shared" si="2"/>
        <s:v/>
      </s:c>
      <s:c r="J1116" s="78"/>
      <s:c r="K1116" s="81"/>
      <s:c r="L1116" s="78"/>
      <s:c r="M1116" s="78"/>
      <s:c r="N1116" s="78"/>
      <s:c r="O1116" s="83"/>
      <s:c r="P1116" s="84"/>
      <s:c r="Q1116" s="84"/>
      <s:c r="R1116" s="77" t="str">
        <s:f t="shared" si="3"/>
        <s:v/>
      </s:c>
      <s:c r="S1116" s="85" t="str">
        <s:f t="shared" si="4"/>
        <s:v/>
      </s:c>
      <s:c r="T1116" s="85" t="str">
        <s:f t="shared" si="5"/>
        <s:v/>
      </s:c>
      <s:c r="U1116" s="85" t="str">
        <s:f>IF(OR(B1116="",G1116=""),"",ROUND(MAX(0,MIN(100,(G1116-IF(J1116="",'04_Настройки'!$B$14,J1116))/(100-IF(J1116="",'04_Настройки'!$B$14,J1116))*100)),1))</s:f>
        <s:v/>
      </s:c>
      <s:c r="V1116" s="85" t="str">
        <s:f t="shared" si="6"/>
        <s:v/>
      </s:c>
      <s:c r="W1116" s="88" t="str">
        <s:f t="shared" si="7"/>
        <s:v/>
      </s:c>
      <s:c r="X1116" s="85" t="str">
        <s:f>IF(B1116="","",IF(W1116&lt;'04_Настройки'!$B$26,"",ROUND((IF(ISBLANK(T1116),0,T1116*'04_Настройки'!$B$16)+IF(ISBLANK(U1116),0,U1116*'04_Настройки'!$B$17)+IF(ISBLANK(V1116),0,V1116*'04_Настройки'!$B$18)+IF(ISBLANK(M1116),0,M1116/5*100*'04_Настройки'!$B$19)+IF(ISBLANK(N1116),0,N1116/5*100*'04_Настройки'!$B$20))/(IF(ISBLANK(T1116),0,'04_Настройки'!$B$16)+IF(ISBLANK(U1116),0,'04_Настройки'!$B$17)+IF(ISBLANK(V1116),0,'04_Настройки'!$B$18)+IF(ISBLANK(M1116),0,'04_Настройки'!$B$19)+IF(ISBLANK(N1116),0,'04_Настройки'!$B$20)),1)))</s:f>
        <s:v/>
      </s:c>
      <s:c r="Y1116" s="77" t="str">
        <s:f>IF(B1116="","",IF(ISBLANK(X1116),"Недостаточно данных",IF(X1116&gt;='04_Настройки'!$B$24,"Высокий",IF(X1116&gt;='04_Настройки'!$B$25,"Средний","Низкий"))))</s:f>
        <s:v/>
      </s:c>
      <s:c r="Z1116" s="80">
        <s:f t="shared" si="8"/>
        <s:v>1106</s:v>
      </s:c>
      <s:c r="AA1116" s="93" t="str">
        <s:f>IF(B1116="","",IF(S1116&gt;1,"Проверить и объединить дубли",IF(W1116&lt;'04_Настройки'!$B$26,"Дополнить исходные данные",IF(AND(M1116&lt;&gt;"",M1116&lt;=2),"Проверить соответствие запросу и бизнесу",IF(AND(G1116&lt;&gt;"",G1116&lt;=IF(J1116="",'04_Настройки'!$B$14,J1116)),"Удерживать позицию и обновлять контент",IF(Y1116="Высокий",IF(O1116="","Создать или назначить посадочную страницу","Оптимизировать страницу и усилить содержание"),IF(Y1116="Средний","Включить в контент-план","Наблюдать или отложить")))))))</s:f>
        <s:v/>
      </s:c>
    </s:row>
    <s:row r="1117" ht="22.5" customHeight="1">
      <s:c r="A1117" s="70" t="str">
        <s:f t="shared" si="1"/>
        <s:v/>
      </s:c>
      <s:c r="B1117" s="71"/>
      <s:c r="C1117" s="71"/>
      <s:c r="D1117" s="71"/>
      <s:c r="E1117" s="95"/>
      <s:c r="F1117" s="77" t="str">
        <s:f>IF(ISBLANK(E1117),"",IF(E1117&gt;='04_Настройки'!$B$11,"ВЧ",IF(E1117&gt;='04_Настройки'!$B$12,"СЧ","НЧ")))</s:f>
      </s:c>
      <s:c r="G1117" s="78"/>
      <s:c r="H1117" s="78"/>
      <s:c r="I1117" s="80" t="str">
        <s:f t="shared" si="2"/>
        <s:v/>
      </s:c>
      <s:c r="J1117" s="78"/>
      <s:c r="K1117" s="81"/>
      <s:c r="L1117" s="78"/>
      <s:c r="M1117" s="78"/>
      <s:c r="N1117" s="78"/>
      <s:c r="O1117" s="83"/>
      <s:c r="P1117" s="84"/>
      <s:c r="Q1117" s="84"/>
      <s:c r="R1117" s="77" t="str">
        <s:f t="shared" si="3"/>
        <s:v/>
      </s:c>
      <s:c r="S1117" s="85" t="str">
        <s:f t="shared" si="4"/>
        <s:v/>
      </s:c>
      <s:c r="T1117" s="85" t="str">
        <s:f t="shared" si="5"/>
        <s:v/>
      </s:c>
      <s:c r="U1117" s="85" t="str">
        <s:f>IF(OR(B1117="",G1117=""),"",ROUND(MAX(0,MIN(100,(G1117-IF(J1117="",'04_Настройки'!$B$14,J1117))/(100-IF(J1117="",'04_Настройки'!$B$14,J1117))*100)),1))</s:f>
        <s:v/>
      </s:c>
      <s:c r="V1117" s="85" t="str">
        <s:f t="shared" si="6"/>
        <s:v/>
      </s:c>
      <s:c r="W1117" s="88" t="str">
        <s:f t="shared" si="7"/>
        <s:v/>
      </s:c>
      <s:c r="X1117" s="85" t="str">
        <s:f>IF(B1117="","",IF(W1117&lt;'04_Настройки'!$B$26,"",ROUND((IF(ISBLANK(T1117),0,T1117*'04_Настройки'!$B$16)+IF(ISBLANK(U1117),0,U1117*'04_Настройки'!$B$17)+IF(ISBLANK(V1117),0,V1117*'04_Настройки'!$B$18)+IF(ISBLANK(M1117),0,M1117/5*100*'04_Настройки'!$B$19)+IF(ISBLANK(N1117),0,N1117/5*100*'04_Настройки'!$B$20))/(IF(ISBLANK(T1117),0,'04_Настройки'!$B$16)+IF(ISBLANK(U1117),0,'04_Настройки'!$B$17)+IF(ISBLANK(V1117),0,'04_Настройки'!$B$18)+IF(ISBLANK(M1117),0,'04_Настройки'!$B$19)+IF(ISBLANK(N1117),0,'04_Настройки'!$B$20)),1)))</s:f>
        <s:v/>
      </s:c>
      <s:c r="Y1117" s="77" t="str">
        <s:f>IF(B1117="","",IF(ISBLANK(X1117),"Недостаточно данных",IF(X1117&gt;='04_Настройки'!$B$24,"Высокий",IF(X1117&gt;='04_Настройки'!$B$25,"Средний","Низкий"))))</s:f>
        <s:v/>
      </s:c>
      <s:c r="Z1117" s="80">
        <s:f t="shared" si="8"/>
        <s:v>1107</s:v>
      </s:c>
      <s:c r="AA1117" s="93" t="str">
        <s:f>IF(B1117="","",IF(S1117&gt;1,"Проверить и объединить дубли",IF(W1117&lt;'04_Настройки'!$B$26,"Дополнить исходные данные",IF(AND(M1117&lt;&gt;"",M1117&lt;=2),"Проверить соответствие запросу и бизнесу",IF(AND(G1117&lt;&gt;"",G1117&lt;=IF(J1117="",'04_Настройки'!$B$14,J1117)),"Удерживать позицию и обновлять контент",IF(Y1117="Высокий",IF(O1117="","Создать или назначить посадочную страницу","Оптимизировать страницу и усилить содержание"),IF(Y1117="Средний","Включить в контент-план","Наблюдать или отложить")))))))</s:f>
        <s:v/>
      </s:c>
    </s:row>
    <s:row r="1118" ht="22.5" customHeight="1">
      <s:c r="A1118" s="70" t="str">
        <s:f t="shared" si="1"/>
        <s:v/>
      </s:c>
      <s:c r="B1118" s="71"/>
      <s:c r="C1118" s="71"/>
      <s:c r="D1118" s="71"/>
      <s:c r="E1118" s="95"/>
      <s:c r="F1118" s="77" t="str">
        <s:f>IF(ISBLANK(E1118),"",IF(E1118&gt;='04_Настройки'!$B$11,"ВЧ",IF(E1118&gt;='04_Настройки'!$B$12,"СЧ","НЧ")))</s:f>
      </s:c>
      <s:c r="G1118" s="78"/>
      <s:c r="H1118" s="78"/>
      <s:c r="I1118" s="80" t="str">
        <s:f t="shared" si="2"/>
        <s:v/>
      </s:c>
      <s:c r="J1118" s="78"/>
      <s:c r="K1118" s="81"/>
      <s:c r="L1118" s="78"/>
      <s:c r="M1118" s="78"/>
      <s:c r="N1118" s="78"/>
      <s:c r="O1118" s="83"/>
      <s:c r="P1118" s="84"/>
      <s:c r="Q1118" s="84"/>
      <s:c r="R1118" s="77" t="str">
        <s:f t="shared" si="3"/>
        <s:v/>
      </s:c>
      <s:c r="S1118" s="85" t="str">
        <s:f t="shared" si="4"/>
        <s:v/>
      </s:c>
      <s:c r="T1118" s="85" t="str">
        <s:f t="shared" si="5"/>
        <s:v/>
      </s:c>
      <s:c r="U1118" s="85" t="str">
        <s:f>IF(OR(B1118="",G1118=""),"",ROUND(MAX(0,MIN(100,(G1118-IF(J1118="",'04_Настройки'!$B$14,J1118))/(100-IF(J1118="",'04_Настройки'!$B$14,J1118))*100)),1))</s:f>
        <s:v/>
      </s:c>
      <s:c r="V1118" s="85" t="str">
        <s:f t="shared" si="6"/>
        <s:v/>
      </s:c>
      <s:c r="W1118" s="88" t="str">
        <s:f t="shared" si="7"/>
        <s:v/>
      </s:c>
      <s:c r="X1118" s="85" t="str">
        <s:f>IF(B1118="","",IF(W1118&lt;'04_Настройки'!$B$26,"",ROUND((IF(ISBLANK(T1118),0,T1118*'04_Настройки'!$B$16)+IF(ISBLANK(U1118),0,U1118*'04_Настройки'!$B$17)+IF(ISBLANK(V1118),0,V1118*'04_Настройки'!$B$18)+IF(ISBLANK(M1118),0,M1118/5*100*'04_Настройки'!$B$19)+IF(ISBLANK(N1118),0,N1118/5*100*'04_Настройки'!$B$20))/(IF(ISBLANK(T1118),0,'04_Настройки'!$B$16)+IF(ISBLANK(U1118),0,'04_Настройки'!$B$17)+IF(ISBLANK(V1118),0,'04_Настройки'!$B$18)+IF(ISBLANK(M1118),0,'04_Настройки'!$B$19)+IF(ISBLANK(N1118),0,'04_Настройки'!$B$20)),1)))</s:f>
        <s:v/>
      </s:c>
      <s:c r="Y1118" s="77" t="str">
        <s:f>IF(B1118="","",IF(ISBLANK(X1118),"Недостаточно данных",IF(X1118&gt;='04_Настройки'!$B$24,"Высокий",IF(X1118&gt;='04_Настройки'!$B$25,"Средний","Низкий"))))</s:f>
        <s:v/>
      </s:c>
      <s:c r="Z1118" s="80">
        <s:f t="shared" si="8"/>
        <s:v>1108</s:v>
      </s:c>
      <s:c r="AA1118" s="93" t="str">
        <s:f>IF(B1118="","",IF(S1118&gt;1,"Проверить и объединить дубли",IF(W1118&lt;'04_Настройки'!$B$26,"Дополнить исходные данные",IF(AND(M1118&lt;&gt;"",M1118&lt;=2),"Проверить соответствие запросу и бизнесу",IF(AND(G1118&lt;&gt;"",G1118&lt;=IF(J1118="",'04_Настройки'!$B$14,J1118)),"Удерживать позицию и обновлять контент",IF(Y1118="Высокий",IF(O1118="","Создать или назначить посадочную страницу","Оптимизировать страницу и усилить содержание"),IF(Y1118="Средний","Включить в контент-план","Наблюдать или отложить")))))))</s:f>
        <s:v/>
      </s:c>
    </s:row>
    <s:row r="1119" ht="22.5" customHeight="1">
      <s:c r="A1119" s="70" t="str">
        <s:f t="shared" si="1"/>
        <s:v/>
      </s:c>
      <s:c r="B1119" s="71"/>
      <s:c r="C1119" s="71"/>
      <s:c r="D1119" s="71"/>
      <s:c r="E1119" s="95"/>
      <s:c r="F1119" s="77" t="str">
        <s:f>IF(ISBLANK(E1119),"",IF(E1119&gt;='04_Настройки'!$B$11,"ВЧ",IF(E1119&gt;='04_Настройки'!$B$12,"СЧ","НЧ")))</s:f>
      </s:c>
      <s:c r="G1119" s="78"/>
      <s:c r="H1119" s="78"/>
      <s:c r="I1119" s="80" t="str">
        <s:f t="shared" si="2"/>
        <s:v/>
      </s:c>
      <s:c r="J1119" s="78"/>
      <s:c r="K1119" s="81"/>
      <s:c r="L1119" s="78"/>
      <s:c r="M1119" s="78"/>
      <s:c r="N1119" s="78"/>
      <s:c r="O1119" s="83"/>
      <s:c r="P1119" s="84"/>
      <s:c r="Q1119" s="84"/>
      <s:c r="R1119" s="77" t="str">
        <s:f t="shared" si="3"/>
        <s:v/>
      </s:c>
      <s:c r="S1119" s="85" t="str">
        <s:f t="shared" si="4"/>
        <s:v/>
      </s:c>
      <s:c r="T1119" s="85" t="str">
        <s:f t="shared" si="5"/>
        <s:v/>
      </s:c>
      <s:c r="U1119" s="85" t="str">
        <s:f>IF(OR(B1119="",G1119=""),"",ROUND(MAX(0,MIN(100,(G1119-IF(J1119="",'04_Настройки'!$B$14,J1119))/(100-IF(J1119="",'04_Настройки'!$B$14,J1119))*100)),1))</s:f>
        <s:v/>
      </s:c>
      <s:c r="V1119" s="85" t="str">
        <s:f t="shared" si="6"/>
        <s:v/>
      </s:c>
      <s:c r="W1119" s="88" t="str">
        <s:f t="shared" si="7"/>
        <s:v/>
      </s:c>
      <s:c r="X1119" s="85" t="str">
        <s:f>IF(B1119="","",IF(W1119&lt;'04_Настройки'!$B$26,"",ROUND((IF(ISBLANK(T1119),0,T1119*'04_Настройки'!$B$16)+IF(ISBLANK(U1119),0,U1119*'04_Настройки'!$B$17)+IF(ISBLANK(V1119),0,V1119*'04_Настройки'!$B$18)+IF(ISBLANK(M1119),0,M1119/5*100*'04_Настройки'!$B$19)+IF(ISBLANK(N1119),0,N1119/5*100*'04_Настройки'!$B$20))/(IF(ISBLANK(T1119),0,'04_Настройки'!$B$16)+IF(ISBLANK(U1119),0,'04_Настройки'!$B$17)+IF(ISBLANK(V1119),0,'04_Настройки'!$B$18)+IF(ISBLANK(M1119),0,'04_Настройки'!$B$19)+IF(ISBLANK(N1119),0,'04_Настройки'!$B$20)),1)))</s:f>
        <s:v/>
      </s:c>
      <s:c r="Y1119" s="77" t="str">
        <s:f>IF(B1119="","",IF(ISBLANK(X1119),"Недостаточно данных",IF(X1119&gt;='04_Настройки'!$B$24,"Высокий",IF(X1119&gt;='04_Настройки'!$B$25,"Средний","Низкий"))))</s:f>
        <s:v/>
      </s:c>
      <s:c r="Z1119" s="80">
        <s:f t="shared" si="8"/>
        <s:v>1109</s:v>
      </s:c>
      <s:c r="AA1119" s="93" t="str">
        <s:f>IF(B1119="","",IF(S1119&gt;1,"Проверить и объединить дубли",IF(W1119&lt;'04_Настройки'!$B$26,"Дополнить исходные данные",IF(AND(M1119&lt;&gt;"",M1119&lt;=2),"Проверить соответствие запросу и бизнесу",IF(AND(G1119&lt;&gt;"",G1119&lt;=IF(J1119="",'04_Настройки'!$B$14,J1119)),"Удерживать позицию и обновлять контент",IF(Y1119="Высокий",IF(O1119="","Создать или назначить посадочную страницу","Оптимизировать страницу и усилить содержание"),IF(Y1119="Средний","Включить в контент-план","Наблюдать или отложить")))))))</s:f>
        <s:v/>
      </s:c>
    </s:row>
    <s:row r="1120" ht="22.5" customHeight="1">
      <s:c r="A1120" s="70" t="str">
        <s:f t="shared" si="1"/>
        <s:v/>
      </s:c>
      <s:c r="B1120" s="71"/>
      <s:c r="C1120" s="71"/>
      <s:c r="D1120" s="71"/>
      <s:c r="E1120" s="95"/>
      <s:c r="F1120" s="77" t="str">
        <s:f>IF(ISBLANK(E1120),"",IF(E1120&gt;='04_Настройки'!$B$11,"ВЧ",IF(E1120&gt;='04_Настройки'!$B$12,"СЧ","НЧ")))</s:f>
      </s:c>
      <s:c r="G1120" s="78"/>
      <s:c r="H1120" s="78"/>
      <s:c r="I1120" s="80" t="str">
        <s:f t="shared" si="2"/>
        <s:v/>
      </s:c>
      <s:c r="J1120" s="78"/>
      <s:c r="K1120" s="81"/>
      <s:c r="L1120" s="78"/>
      <s:c r="M1120" s="78"/>
      <s:c r="N1120" s="78"/>
      <s:c r="O1120" s="83"/>
      <s:c r="P1120" s="84"/>
      <s:c r="Q1120" s="84"/>
      <s:c r="R1120" s="77" t="str">
        <s:f t="shared" si="3"/>
        <s:v/>
      </s:c>
      <s:c r="S1120" s="85" t="str">
        <s:f t="shared" si="4"/>
        <s:v/>
      </s:c>
      <s:c r="T1120" s="85" t="str">
        <s:f t="shared" si="5"/>
        <s:v/>
      </s:c>
      <s:c r="U1120" s="85" t="str">
        <s:f>IF(OR(B1120="",G1120=""),"",ROUND(MAX(0,MIN(100,(G1120-IF(J1120="",'04_Настройки'!$B$14,J1120))/(100-IF(J1120="",'04_Настройки'!$B$14,J1120))*100)),1))</s:f>
        <s:v/>
      </s:c>
      <s:c r="V1120" s="85" t="str">
        <s:f t="shared" si="6"/>
        <s:v/>
      </s:c>
      <s:c r="W1120" s="88" t="str">
        <s:f t="shared" si="7"/>
        <s:v/>
      </s:c>
      <s:c r="X1120" s="85" t="str">
        <s:f>IF(B1120="","",IF(W1120&lt;'04_Настройки'!$B$26,"",ROUND((IF(ISBLANK(T1120),0,T1120*'04_Настройки'!$B$16)+IF(ISBLANK(U1120),0,U1120*'04_Настройки'!$B$17)+IF(ISBLANK(V1120),0,V1120*'04_Настройки'!$B$18)+IF(ISBLANK(M1120),0,M1120/5*100*'04_Настройки'!$B$19)+IF(ISBLANK(N1120),0,N1120/5*100*'04_Настройки'!$B$20))/(IF(ISBLANK(T1120),0,'04_Настройки'!$B$16)+IF(ISBLANK(U1120),0,'04_Настройки'!$B$17)+IF(ISBLANK(V1120),0,'04_Настройки'!$B$18)+IF(ISBLANK(M1120),0,'04_Настройки'!$B$19)+IF(ISBLANK(N1120),0,'04_Настройки'!$B$20)),1)))</s:f>
        <s:v/>
      </s:c>
      <s:c r="Y1120" s="77" t="str">
        <s:f>IF(B1120="","",IF(ISBLANK(X1120),"Недостаточно данных",IF(X1120&gt;='04_Настройки'!$B$24,"Высокий",IF(X1120&gt;='04_Настройки'!$B$25,"Средний","Низкий"))))</s:f>
        <s:v/>
      </s:c>
      <s:c r="Z1120" s="80">
        <s:f t="shared" si="8"/>
        <s:v>1110</s:v>
      </s:c>
      <s:c r="AA1120" s="93" t="str">
        <s:f>IF(B1120="","",IF(S1120&gt;1,"Проверить и объединить дубли",IF(W1120&lt;'04_Настройки'!$B$26,"Дополнить исходные данные",IF(AND(M1120&lt;&gt;"",M1120&lt;=2),"Проверить соответствие запросу и бизнесу",IF(AND(G1120&lt;&gt;"",G1120&lt;=IF(J1120="",'04_Настройки'!$B$14,J1120)),"Удерживать позицию и обновлять контент",IF(Y1120="Высокий",IF(O1120="","Создать или назначить посадочную страницу","Оптимизировать страницу и усилить содержание"),IF(Y1120="Средний","Включить в контент-план","Наблюдать или отложить")))))))</s:f>
        <s:v/>
      </s:c>
    </s:row>
    <s:row r="1121" ht="22.5" customHeight="1">
      <s:c r="A1121" s="70" t="str">
        <s:f t="shared" si="1"/>
        <s:v/>
      </s:c>
      <s:c r="B1121" s="71"/>
      <s:c r="C1121" s="71"/>
      <s:c r="D1121" s="71"/>
      <s:c r="E1121" s="95"/>
      <s:c r="F1121" s="77" t="str">
        <s:f>IF(ISBLANK(E1121),"",IF(E1121&gt;='04_Настройки'!$B$11,"ВЧ",IF(E1121&gt;='04_Настройки'!$B$12,"СЧ","НЧ")))</s:f>
      </s:c>
      <s:c r="G1121" s="78"/>
      <s:c r="H1121" s="78"/>
      <s:c r="I1121" s="80" t="str">
        <s:f t="shared" si="2"/>
        <s:v/>
      </s:c>
      <s:c r="J1121" s="78"/>
      <s:c r="K1121" s="81"/>
      <s:c r="L1121" s="78"/>
      <s:c r="M1121" s="78"/>
      <s:c r="N1121" s="78"/>
      <s:c r="O1121" s="83"/>
      <s:c r="P1121" s="84"/>
      <s:c r="Q1121" s="84"/>
      <s:c r="R1121" s="77" t="str">
        <s:f t="shared" si="3"/>
        <s:v/>
      </s:c>
      <s:c r="S1121" s="85" t="str">
        <s:f t="shared" si="4"/>
        <s:v/>
      </s:c>
      <s:c r="T1121" s="85" t="str">
        <s:f t="shared" si="5"/>
        <s:v/>
      </s:c>
      <s:c r="U1121" s="85" t="str">
        <s:f>IF(OR(B1121="",G1121=""),"",ROUND(MAX(0,MIN(100,(G1121-IF(J1121="",'04_Настройки'!$B$14,J1121))/(100-IF(J1121="",'04_Настройки'!$B$14,J1121))*100)),1))</s:f>
        <s:v/>
      </s:c>
      <s:c r="V1121" s="85" t="str">
        <s:f t="shared" si="6"/>
        <s:v/>
      </s:c>
      <s:c r="W1121" s="88" t="str">
        <s:f t="shared" si="7"/>
        <s:v/>
      </s:c>
      <s:c r="X1121" s="85" t="str">
        <s:f>IF(B1121="","",IF(W1121&lt;'04_Настройки'!$B$26,"",ROUND((IF(ISBLANK(T1121),0,T1121*'04_Настройки'!$B$16)+IF(ISBLANK(U1121),0,U1121*'04_Настройки'!$B$17)+IF(ISBLANK(V1121),0,V1121*'04_Настройки'!$B$18)+IF(ISBLANK(M1121),0,M1121/5*100*'04_Настройки'!$B$19)+IF(ISBLANK(N1121),0,N1121/5*100*'04_Настройки'!$B$20))/(IF(ISBLANK(T1121),0,'04_Настройки'!$B$16)+IF(ISBLANK(U1121),0,'04_Настройки'!$B$17)+IF(ISBLANK(V1121),0,'04_Настройки'!$B$18)+IF(ISBLANK(M1121),0,'04_Настройки'!$B$19)+IF(ISBLANK(N1121),0,'04_Настройки'!$B$20)),1)))</s:f>
        <s:v/>
      </s:c>
      <s:c r="Y1121" s="77" t="str">
        <s:f>IF(B1121="","",IF(ISBLANK(X1121),"Недостаточно данных",IF(X1121&gt;='04_Настройки'!$B$24,"Высокий",IF(X1121&gt;='04_Настройки'!$B$25,"Средний","Низкий"))))</s:f>
        <s:v/>
      </s:c>
      <s:c r="Z1121" s="80">
        <s:f t="shared" si="8"/>
        <s:v>1111</s:v>
      </s:c>
      <s:c r="AA1121" s="93" t="str">
        <s:f>IF(B1121="","",IF(S1121&gt;1,"Проверить и объединить дубли",IF(W1121&lt;'04_Настройки'!$B$26,"Дополнить исходные данные",IF(AND(M1121&lt;&gt;"",M1121&lt;=2),"Проверить соответствие запросу и бизнесу",IF(AND(G1121&lt;&gt;"",G1121&lt;=IF(J1121="",'04_Настройки'!$B$14,J1121)),"Удерживать позицию и обновлять контент",IF(Y1121="Высокий",IF(O1121="","Создать или назначить посадочную страницу","Оптимизировать страницу и усилить содержание"),IF(Y1121="Средний","Включить в контент-план","Наблюдать или отложить")))))))</s:f>
        <s:v/>
      </s:c>
    </s:row>
    <s:row r="1122" ht="22.5" customHeight="1">
      <s:c r="A1122" s="70" t="str">
        <s:f t="shared" si="1"/>
        <s:v/>
      </s:c>
      <s:c r="B1122" s="71"/>
      <s:c r="C1122" s="71"/>
      <s:c r="D1122" s="71"/>
      <s:c r="E1122" s="95"/>
      <s:c r="F1122" s="77" t="str">
        <s:f>IF(ISBLANK(E1122),"",IF(E1122&gt;='04_Настройки'!$B$11,"ВЧ",IF(E1122&gt;='04_Настройки'!$B$12,"СЧ","НЧ")))</s:f>
      </s:c>
      <s:c r="G1122" s="78"/>
      <s:c r="H1122" s="78"/>
      <s:c r="I1122" s="80" t="str">
        <s:f t="shared" si="2"/>
        <s:v/>
      </s:c>
      <s:c r="J1122" s="78"/>
      <s:c r="K1122" s="81"/>
      <s:c r="L1122" s="78"/>
      <s:c r="M1122" s="78"/>
      <s:c r="N1122" s="78"/>
      <s:c r="O1122" s="83"/>
      <s:c r="P1122" s="84"/>
      <s:c r="Q1122" s="84"/>
      <s:c r="R1122" s="77" t="str">
        <s:f t="shared" si="3"/>
        <s:v/>
      </s:c>
      <s:c r="S1122" s="85" t="str">
        <s:f t="shared" si="4"/>
        <s:v/>
      </s:c>
      <s:c r="T1122" s="85" t="str">
        <s:f t="shared" si="5"/>
        <s:v/>
      </s:c>
      <s:c r="U1122" s="85" t="str">
        <s:f>IF(OR(B1122="",G1122=""),"",ROUND(MAX(0,MIN(100,(G1122-IF(J1122="",'04_Настройки'!$B$14,J1122))/(100-IF(J1122="",'04_Настройки'!$B$14,J1122))*100)),1))</s:f>
        <s:v/>
      </s:c>
      <s:c r="V1122" s="85" t="str">
        <s:f t="shared" si="6"/>
        <s:v/>
      </s:c>
      <s:c r="W1122" s="88" t="str">
        <s:f t="shared" si="7"/>
        <s:v/>
      </s:c>
      <s:c r="X1122" s="85" t="str">
        <s:f>IF(B1122="","",IF(W1122&lt;'04_Настройки'!$B$26,"",ROUND((IF(ISBLANK(T1122),0,T1122*'04_Настройки'!$B$16)+IF(ISBLANK(U1122),0,U1122*'04_Настройки'!$B$17)+IF(ISBLANK(V1122),0,V1122*'04_Настройки'!$B$18)+IF(ISBLANK(M1122),0,M1122/5*100*'04_Настройки'!$B$19)+IF(ISBLANK(N1122),0,N1122/5*100*'04_Настройки'!$B$20))/(IF(ISBLANK(T1122),0,'04_Настройки'!$B$16)+IF(ISBLANK(U1122),0,'04_Настройки'!$B$17)+IF(ISBLANK(V1122),0,'04_Настройки'!$B$18)+IF(ISBLANK(M1122),0,'04_Настройки'!$B$19)+IF(ISBLANK(N1122),0,'04_Настройки'!$B$20)),1)))</s:f>
        <s:v/>
      </s:c>
      <s:c r="Y1122" s="77" t="str">
        <s:f>IF(B1122="","",IF(ISBLANK(X1122),"Недостаточно данных",IF(X1122&gt;='04_Настройки'!$B$24,"Высокий",IF(X1122&gt;='04_Настройки'!$B$25,"Средний","Низкий"))))</s:f>
        <s:v/>
      </s:c>
      <s:c r="Z1122" s="80">
        <s:f t="shared" si="8"/>
        <s:v>1112</s:v>
      </s:c>
      <s:c r="AA1122" s="93" t="str">
        <s:f>IF(B1122="","",IF(S1122&gt;1,"Проверить и объединить дубли",IF(W1122&lt;'04_Настройки'!$B$26,"Дополнить исходные данные",IF(AND(M1122&lt;&gt;"",M1122&lt;=2),"Проверить соответствие запросу и бизнесу",IF(AND(G1122&lt;&gt;"",G1122&lt;=IF(J1122="",'04_Настройки'!$B$14,J1122)),"Удерживать позицию и обновлять контент",IF(Y1122="Высокий",IF(O1122="","Создать или назначить посадочную страницу","Оптимизировать страницу и усилить содержание"),IF(Y1122="Средний","Включить в контент-план","Наблюдать или отложить")))))))</s:f>
        <s:v/>
      </s:c>
    </s:row>
    <s:row r="1123" ht="22.5" customHeight="1">
      <s:c r="A1123" s="70" t="str">
        <s:f t="shared" si="1"/>
        <s:v/>
      </s:c>
      <s:c r="B1123" s="71"/>
      <s:c r="C1123" s="71"/>
      <s:c r="D1123" s="71"/>
      <s:c r="E1123" s="95"/>
      <s:c r="F1123" s="77" t="str">
        <s:f>IF(ISBLANK(E1123),"",IF(E1123&gt;='04_Настройки'!$B$11,"ВЧ",IF(E1123&gt;='04_Настройки'!$B$12,"СЧ","НЧ")))</s:f>
      </s:c>
      <s:c r="G1123" s="78"/>
      <s:c r="H1123" s="78"/>
      <s:c r="I1123" s="80" t="str">
        <s:f t="shared" si="2"/>
        <s:v/>
      </s:c>
      <s:c r="J1123" s="78"/>
      <s:c r="K1123" s="81"/>
      <s:c r="L1123" s="78"/>
      <s:c r="M1123" s="78"/>
      <s:c r="N1123" s="78"/>
      <s:c r="O1123" s="83"/>
      <s:c r="P1123" s="84"/>
      <s:c r="Q1123" s="84"/>
      <s:c r="R1123" s="77" t="str">
        <s:f t="shared" si="3"/>
        <s:v/>
      </s:c>
      <s:c r="S1123" s="85" t="str">
        <s:f t="shared" si="4"/>
        <s:v/>
      </s:c>
      <s:c r="T1123" s="85" t="str">
        <s:f t="shared" si="5"/>
        <s:v/>
      </s:c>
      <s:c r="U1123" s="85" t="str">
        <s:f>IF(OR(B1123="",G1123=""),"",ROUND(MAX(0,MIN(100,(G1123-IF(J1123="",'04_Настройки'!$B$14,J1123))/(100-IF(J1123="",'04_Настройки'!$B$14,J1123))*100)),1))</s:f>
        <s:v/>
      </s:c>
      <s:c r="V1123" s="85" t="str">
        <s:f t="shared" si="6"/>
        <s:v/>
      </s:c>
      <s:c r="W1123" s="88" t="str">
        <s:f t="shared" si="7"/>
        <s:v/>
      </s:c>
      <s:c r="X1123" s="85" t="str">
        <s:f>IF(B1123="","",IF(W1123&lt;'04_Настройки'!$B$26,"",ROUND((IF(ISBLANK(T1123),0,T1123*'04_Настройки'!$B$16)+IF(ISBLANK(U1123),0,U1123*'04_Настройки'!$B$17)+IF(ISBLANK(V1123),0,V1123*'04_Настройки'!$B$18)+IF(ISBLANK(M1123),0,M1123/5*100*'04_Настройки'!$B$19)+IF(ISBLANK(N1123),0,N1123/5*100*'04_Настройки'!$B$20))/(IF(ISBLANK(T1123),0,'04_Настройки'!$B$16)+IF(ISBLANK(U1123),0,'04_Настройки'!$B$17)+IF(ISBLANK(V1123),0,'04_Настройки'!$B$18)+IF(ISBLANK(M1123),0,'04_Настройки'!$B$19)+IF(ISBLANK(N1123),0,'04_Настройки'!$B$20)),1)))</s:f>
        <s:v/>
      </s:c>
      <s:c r="Y1123" s="77" t="str">
        <s:f>IF(B1123="","",IF(ISBLANK(X1123),"Недостаточно данных",IF(X1123&gt;='04_Настройки'!$B$24,"Высокий",IF(X1123&gt;='04_Настройки'!$B$25,"Средний","Низкий"))))</s:f>
        <s:v/>
      </s:c>
      <s:c r="Z1123" s="80">
        <s:f t="shared" si="8"/>
        <s:v>1113</s:v>
      </s:c>
      <s:c r="AA1123" s="93" t="str">
        <s:f>IF(B1123="","",IF(S1123&gt;1,"Проверить и объединить дубли",IF(W1123&lt;'04_Настройки'!$B$26,"Дополнить исходные данные",IF(AND(M1123&lt;&gt;"",M1123&lt;=2),"Проверить соответствие запросу и бизнесу",IF(AND(G1123&lt;&gt;"",G1123&lt;=IF(J1123="",'04_Настройки'!$B$14,J1123)),"Удерживать позицию и обновлять контент",IF(Y1123="Высокий",IF(O1123="","Создать или назначить посадочную страницу","Оптимизировать страницу и усилить содержание"),IF(Y1123="Средний","Включить в контент-план","Наблюдать или отложить")))))))</s:f>
        <s:v/>
      </s:c>
    </s:row>
    <s:row r="1124" ht="22.5" customHeight="1">
      <s:c r="A1124" s="70" t="str">
        <s:f t="shared" si="1"/>
        <s:v/>
      </s:c>
      <s:c r="B1124" s="71"/>
      <s:c r="C1124" s="71"/>
      <s:c r="D1124" s="71"/>
      <s:c r="E1124" s="95"/>
      <s:c r="F1124" s="77" t="str">
        <s:f>IF(ISBLANK(E1124),"",IF(E1124&gt;='04_Настройки'!$B$11,"ВЧ",IF(E1124&gt;='04_Настройки'!$B$12,"СЧ","НЧ")))</s:f>
      </s:c>
      <s:c r="G1124" s="78"/>
      <s:c r="H1124" s="78"/>
      <s:c r="I1124" s="80" t="str">
        <s:f t="shared" si="2"/>
        <s:v/>
      </s:c>
      <s:c r="J1124" s="78"/>
      <s:c r="K1124" s="81"/>
      <s:c r="L1124" s="78"/>
      <s:c r="M1124" s="78"/>
      <s:c r="N1124" s="78"/>
      <s:c r="O1124" s="83"/>
      <s:c r="P1124" s="84"/>
      <s:c r="Q1124" s="84"/>
      <s:c r="R1124" s="77" t="str">
        <s:f t="shared" si="3"/>
        <s:v/>
      </s:c>
      <s:c r="S1124" s="85" t="str">
        <s:f t="shared" si="4"/>
        <s:v/>
      </s:c>
      <s:c r="T1124" s="85" t="str">
        <s:f t="shared" si="5"/>
        <s:v/>
      </s:c>
      <s:c r="U1124" s="85" t="str">
        <s:f>IF(OR(B1124="",G1124=""),"",ROUND(MAX(0,MIN(100,(G1124-IF(J1124="",'04_Настройки'!$B$14,J1124))/(100-IF(J1124="",'04_Настройки'!$B$14,J1124))*100)),1))</s:f>
        <s:v/>
      </s:c>
      <s:c r="V1124" s="85" t="str">
        <s:f t="shared" si="6"/>
        <s:v/>
      </s:c>
      <s:c r="W1124" s="88" t="str">
        <s:f t="shared" si="7"/>
        <s:v/>
      </s:c>
      <s:c r="X1124" s="85" t="str">
        <s:f>IF(B1124="","",IF(W1124&lt;'04_Настройки'!$B$26,"",ROUND((IF(ISBLANK(T1124),0,T1124*'04_Настройки'!$B$16)+IF(ISBLANK(U1124),0,U1124*'04_Настройки'!$B$17)+IF(ISBLANK(V1124),0,V1124*'04_Настройки'!$B$18)+IF(ISBLANK(M1124),0,M1124/5*100*'04_Настройки'!$B$19)+IF(ISBLANK(N1124),0,N1124/5*100*'04_Настройки'!$B$20))/(IF(ISBLANK(T1124),0,'04_Настройки'!$B$16)+IF(ISBLANK(U1124),0,'04_Настройки'!$B$17)+IF(ISBLANK(V1124),0,'04_Настройки'!$B$18)+IF(ISBLANK(M1124),0,'04_Настройки'!$B$19)+IF(ISBLANK(N1124),0,'04_Настройки'!$B$20)),1)))</s:f>
        <s:v/>
      </s:c>
      <s:c r="Y1124" s="77" t="str">
        <s:f>IF(B1124="","",IF(ISBLANK(X1124),"Недостаточно данных",IF(X1124&gt;='04_Настройки'!$B$24,"Высокий",IF(X1124&gt;='04_Настройки'!$B$25,"Средний","Низкий"))))</s:f>
        <s:v/>
      </s:c>
      <s:c r="Z1124" s="80">
        <s:f t="shared" si="8"/>
        <s:v>1114</s:v>
      </s:c>
      <s:c r="AA1124" s="93" t="str">
        <s:f>IF(B1124="","",IF(S1124&gt;1,"Проверить и объединить дубли",IF(W1124&lt;'04_Настройки'!$B$26,"Дополнить исходные данные",IF(AND(M1124&lt;&gt;"",M1124&lt;=2),"Проверить соответствие запросу и бизнесу",IF(AND(G1124&lt;&gt;"",G1124&lt;=IF(J1124="",'04_Настройки'!$B$14,J1124)),"Удерживать позицию и обновлять контент",IF(Y1124="Высокий",IF(O1124="","Создать или назначить посадочную страницу","Оптимизировать страницу и усилить содержание"),IF(Y1124="Средний","Включить в контент-план","Наблюдать или отложить")))))))</s:f>
        <s:v/>
      </s:c>
    </s:row>
    <s:row r="1125" ht="22.5" customHeight="1">
      <s:c r="A1125" s="70" t="str">
        <s:f t="shared" si="1"/>
        <s:v/>
      </s:c>
      <s:c r="B1125" s="71"/>
      <s:c r="C1125" s="71"/>
      <s:c r="D1125" s="71"/>
      <s:c r="E1125" s="95"/>
      <s:c r="F1125" s="77" t="str">
        <s:f>IF(ISBLANK(E1125),"",IF(E1125&gt;='04_Настройки'!$B$11,"ВЧ",IF(E1125&gt;='04_Настройки'!$B$12,"СЧ","НЧ")))</s:f>
      </s:c>
      <s:c r="G1125" s="78"/>
      <s:c r="H1125" s="78"/>
      <s:c r="I1125" s="80" t="str">
        <s:f t="shared" si="2"/>
        <s:v/>
      </s:c>
      <s:c r="J1125" s="78"/>
      <s:c r="K1125" s="81"/>
      <s:c r="L1125" s="78"/>
      <s:c r="M1125" s="78"/>
      <s:c r="N1125" s="78"/>
      <s:c r="O1125" s="83"/>
      <s:c r="P1125" s="84"/>
      <s:c r="Q1125" s="84"/>
      <s:c r="R1125" s="77" t="str">
        <s:f t="shared" si="3"/>
        <s:v/>
      </s:c>
      <s:c r="S1125" s="85" t="str">
        <s:f t="shared" si="4"/>
        <s:v/>
      </s:c>
      <s:c r="T1125" s="85" t="str">
        <s:f t="shared" si="5"/>
        <s:v/>
      </s:c>
      <s:c r="U1125" s="85" t="str">
        <s:f>IF(OR(B1125="",G1125=""),"",ROUND(MAX(0,MIN(100,(G1125-IF(J1125="",'04_Настройки'!$B$14,J1125))/(100-IF(J1125="",'04_Настройки'!$B$14,J1125))*100)),1))</s:f>
        <s:v/>
      </s:c>
      <s:c r="V1125" s="85" t="str">
        <s:f t="shared" si="6"/>
        <s:v/>
      </s:c>
      <s:c r="W1125" s="88" t="str">
        <s:f t="shared" si="7"/>
        <s:v/>
      </s:c>
      <s:c r="X1125" s="85" t="str">
        <s:f>IF(B1125="","",IF(W1125&lt;'04_Настройки'!$B$26,"",ROUND((IF(ISBLANK(T1125),0,T1125*'04_Настройки'!$B$16)+IF(ISBLANK(U1125),0,U1125*'04_Настройки'!$B$17)+IF(ISBLANK(V1125),0,V1125*'04_Настройки'!$B$18)+IF(ISBLANK(M1125),0,M1125/5*100*'04_Настройки'!$B$19)+IF(ISBLANK(N1125),0,N1125/5*100*'04_Настройки'!$B$20))/(IF(ISBLANK(T1125),0,'04_Настройки'!$B$16)+IF(ISBLANK(U1125),0,'04_Настройки'!$B$17)+IF(ISBLANK(V1125),0,'04_Настройки'!$B$18)+IF(ISBLANK(M1125),0,'04_Настройки'!$B$19)+IF(ISBLANK(N1125),0,'04_Настройки'!$B$20)),1)))</s:f>
        <s:v/>
      </s:c>
      <s:c r="Y1125" s="77" t="str">
        <s:f>IF(B1125="","",IF(ISBLANK(X1125),"Недостаточно данных",IF(X1125&gt;='04_Настройки'!$B$24,"Высокий",IF(X1125&gt;='04_Настройки'!$B$25,"Средний","Низкий"))))</s:f>
        <s:v/>
      </s:c>
      <s:c r="Z1125" s="80">
        <s:f t="shared" si="8"/>
        <s:v>1115</s:v>
      </s:c>
      <s:c r="AA1125" s="93" t="str">
        <s:f>IF(B1125="","",IF(S1125&gt;1,"Проверить и объединить дубли",IF(W1125&lt;'04_Настройки'!$B$26,"Дополнить исходные данные",IF(AND(M1125&lt;&gt;"",M1125&lt;=2),"Проверить соответствие запросу и бизнесу",IF(AND(G1125&lt;&gt;"",G1125&lt;=IF(J1125="",'04_Настройки'!$B$14,J1125)),"Удерживать позицию и обновлять контент",IF(Y1125="Высокий",IF(O1125="","Создать или назначить посадочную страницу","Оптимизировать страницу и усилить содержание"),IF(Y1125="Средний","Включить в контент-план","Наблюдать или отложить")))))))</s:f>
        <s:v/>
      </s:c>
    </s:row>
    <s:row r="1126" ht="22.5" customHeight="1">
      <s:c r="A1126" s="70" t="str">
        <s:f t="shared" si="1"/>
        <s:v/>
      </s:c>
      <s:c r="B1126" s="71"/>
      <s:c r="C1126" s="71"/>
      <s:c r="D1126" s="71"/>
      <s:c r="E1126" s="95"/>
      <s:c r="F1126" s="77" t="str">
        <s:f>IF(ISBLANK(E1126),"",IF(E1126&gt;='04_Настройки'!$B$11,"ВЧ",IF(E1126&gt;='04_Настройки'!$B$12,"СЧ","НЧ")))</s:f>
      </s:c>
      <s:c r="G1126" s="78"/>
      <s:c r="H1126" s="78"/>
      <s:c r="I1126" s="80" t="str">
        <s:f t="shared" si="2"/>
        <s:v/>
      </s:c>
      <s:c r="J1126" s="78"/>
      <s:c r="K1126" s="81"/>
      <s:c r="L1126" s="78"/>
      <s:c r="M1126" s="78"/>
      <s:c r="N1126" s="78"/>
      <s:c r="O1126" s="83"/>
      <s:c r="P1126" s="84"/>
      <s:c r="Q1126" s="84"/>
      <s:c r="R1126" s="77" t="str">
        <s:f t="shared" si="3"/>
        <s:v/>
      </s:c>
      <s:c r="S1126" s="85" t="str">
        <s:f t="shared" si="4"/>
        <s:v/>
      </s:c>
      <s:c r="T1126" s="85" t="str">
        <s:f t="shared" si="5"/>
        <s:v/>
      </s:c>
      <s:c r="U1126" s="85" t="str">
        <s:f>IF(OR(B1126="",G1126=""),"",ROUND(MAX(0,MIN(100,(G1126-IF(J1126="",'04_Настройки'!$B$14,J1126))/(100-IF(J1126="",'04_Настройки'!$B$14,J1126))*100)),1))</s:f>
        <s:v/>
      </s:c>
      <s:c r="V1126" s="85" t="str">
        <s:f t="shared" si="6"/>
        <s:v/>
      </s:c>
      <s:c r="W1126" s="88" t="str">
        <s:f t="shared" si="7"/>
        <s:v/>
      </s:c>
      <s:c r="X1126" s="85" t="str">
        <s:f>IF(B1126="","",IF(W1126&lt;'04_Настройки'!$B$26,"",ROUND((IF(ISBLANK(T1126),0,T1126*'04_Настройки'!$B$16)+IF(ISBLANK(U1126),0,U1126*'04_Настройки'!$B$17)+IF(ISBLANK(V1126),0,V1126*'04_Настройки'!$B$18)+IF(ISBLANK(M1126),0,M1126/5*100*'04_Настройки'!$B$19)+IF(ISBLANK(N1126),0,N1126/5*100*'04_Настройки'!$B$20))/(IF(ISBLANK(T1126),0,'04_Настройки'!$B$16)+IF(ISBLANK(U1126),0,'04_Настройки'!$B$17)+IF(ISBLANK(V1126),0,'04_Настройки'!$B$18)+IF(ISBLANK(M1126),0,'04_Настройки'!$B$19)+IF(ISBLANK(N1126),0,'04_Настройки'!$B$20)),1)))</s:f>
        <s:v/>
      </s:c>
      <s:c r="Y1126" s="77" t="str">
        <s:f>IF(B1126="","",IF(ISBLANK(X1126),"Недостаточно данных",IF(X1126&gt;='04_Настройки'!$B$24,"Высокий",IF(X1126&gt;='04_Настройки'!$B$25,"Средний","Низкий"))))</s:f>
        <s:v/>
      </s:c>
      <s:c r="Z1126" s="80">
        <s:f t="shared" si="8"/>
        <s:v>1116</s:v>
      </s:c>
      <s:c r="AA1126" s="93" t="str">
        <s:f>IF(B1126="","",IF(S1126&gt;1,"Проверить и объединить дубли",IF(W1126&lt;'04_Настройки'!$B$26,"Дополнить исходные данные",IF(AND(M1126&lt;&gt;"",M1126&lt;=2),"Проверить соответствие запросу и бизнесу",IF(AND(G1126&lt;&gt;"",G1126&lt;=IF(J1126="",'04_Настройки'!$B$14,J1126)),"Удерживать позицию и обновлять контент",IF(Y1126="Высокий",IF(O1126="","Создать или назначить посадочную страницу","Оптимизировать страницу и усилить содержание"),IF(Y1126="Средний","Включить в контент-план","Наблюдать или отложить")))))))</s:f>
        <s:v/>
      </s:c>
    </s:row>
    <s:row r="1127" ht="22.5" customHeight="1">
      <s:c r="A1127" s="70" t="str">
        <s:f t="shared" si="1"/>
        <s:v/>
      </s:c>
      <s:c r="B1127" s="71"/>
      <s:c r="C1127" s="71"/>
      <s:c r="D1127" s="71"/>
      <s:c r="E1127" s="95"/>
      <s:c r="F1127" s="77" t="str">
        <s:f>IF(ISBLANK(E1127),"",IF(E1127&gt;='04_Настройки'!$B$11,"ВЧ",IF(E1127&gt;='04_Настройки'!$B$12,"СЧ","НЧ")))</s:f>
      </s:c>
      <s:c r="G1127" s="78"/>
      <s:c r="H1127" s="78"/>
      <s:c r="I1127" s="80" t="str">
        <s:f t="shared" si="2"/>
        <s:v/>
      </s:c>
      <s:c r="J1127" s="78"/>
      <s:c r="K1127" s="81"/>
      <s:c r="L1127" s="78"/>
      <s:c r="M1127" s="78"/>
      <s:c r="N1127" s="78"/>
      <s:c r="O1127" s="83"/>
      <s:c r="P1127" s="84"/>
      <s:c r="Q1127" s="84"/>
      <s:c r="R1127" s="77" t="str">
        <s:f t="shared" si="3"/>
        <s:v/>
      </s:c>
      <s:c r="S1127" s="85" t="str">
        <s:f t="shared" si="4"/>
        <s:v/>
      </s:c>
      <s:c r="T1127" s="85" t="str">
        <s:f t="shared" si="5"/>
        <s:v/>
      </s:c>
      <s:c r="U1127" s="85" t="str">
        <s:f>IF(OR(B1127="",G1127=""),"",ROUND(MAX(0,MIN(100,(G1127-IF(J1127="",'04_Настройки'!$B$14,J1127))/(100-IF(J1127="",'04_Настройки'!$B$14,J1127))*100)),1))</s:f>
        <s:v/>
      </s:c>
      <s:c r="V1127" s="85" t="str">
        <s:f t="shared" si="6"/>
        <s:v/>
      </s:c>
      <s:c r="W1127" s="88" t="str">
        <s:f t="shared" si="7"/>
        <s:v/>
      </s:c>
      <s:c r="X1127" s="85" t="str">
        <s:f>IF(B1127="","",IF(W1127&lt;'04_Настройки'!$B$26,"",ROUND((IF(ISBLANK(T1127),0,T1127*'04_Настройки'!$B$16)+IF(ISBLANK(U1127),0,U1127*'04_Настройки'!$B$17)+IF(ISBLANK(V1127),0,V1127*'04_Настройки'!$B$18)+IF(ISBLANK(M1127),0,M1127/5*100*'04_Настройки'!$B$19)+IF(ISBLANK(N1127),0,N1127/5*100*'04_Настройки'!$B$20))/(IF(ISBLANK(T1127),0,'04_Настройки'!$B$16)+IF(ISBLANK(U1127),0,'04_Настройки'!$B$17)+IF(ISBLANK(V1127),0,'04_Настройки'!$B$18)+IF(ISBLANK(M1127),0,'04_Настройки'!$B$19)+IF(ISBLANK(N1127),0,'04_Настройки'!$B$20)),1)))</s:f>
        <s:v/>
      </s:c>
      <s:c r="Y1127" s="77" t="str">
        <s:f>IF(B1127="","",IF(ISBLANK(X1127),"Недостаточно данных",IF(X1127&gt;='04_Настройки'!$B$24,"Высокий",IF(X1127&gt;='04_Настройки'!$B$25,"Средний","Низкий"))))</s:f>
        <s:v/>
      </s:c>
      <s:c r="Z1127" s="80">
        <s:f t="shared" si="8"/>
        <s:v>1117</s:v>
      </s:c>
      <s:c r="AA1127" s="93" t="str">
        <s:f>IF(B1127="","",IF(S1127&gt;1,"Проверить и объединить дубли",IF(W1127&lt;'04_Настройки'!$B$26,"Дополнить исходные данные",IF(AND(M1127&lt;&gt;"",M1127&lt;=2),"Проверить соответствие запросу и бизнесу",IF(AND(G1127&lt;&gt;"",G1127&lt;=IF(J1127="",'04_Настройки'!$B$14,J1127)),"Удерживать позицию и обновлять контент",IF(Y1127="Высокий",IF(O1127="","Создать или назначить посадочную страницу","Оптимизировать страницу и усилить содержание"),IF(Y1127="Средний","Включить в контент-план","Наблюдать или отложить")))))))</s:f>
        <s:v/>
      </s:c>
    </s:row>
    <s:row r="1128" ht="22.5" customHeight="1">
      <s:c r="A1128" s="70" t="str">
        <s:f t="shared" si="1"/>
        <s:v/>
      </s:c>
      <s:c r="B1128" s="71"/>
      <s:c r="C1128" s="71"/>
      <s:c r="D1128" s="71"/>
      <s:c r="E1128" s="95"/>
      <s:c r="F1128" s="77" t="str">
        <s:f>IF(ISBLANK(E1128),"",IF(E1128&gt;='04_Настройки'!$B$11,"ВЧ",IF(E1128&gt;='04_Настройки'!$B$12,"СЧ","НЧ")))</s:f>
      </s:c>
      <s:c r="G1128" s="78"/>
      <s:c r="H1128" s="78"/>
      <s:c r="I1128" s="80" t="str">
        <s:f t="shared" si="2"/>
        <s:v/>
      </s:c>
      <s:c r="J1128" s="78"/>
      <s:c r="K1128" s="81"/>
      <s:c r="L1128" s="78"/>
      <s:c r="M1128" s="78"/>
      <s:c r="N1128" s="78"/>
      <s:c r="O1128" s="83"/>
      <s:c r="P1128" s="84"/>
      <s:c r="Q1128" s="84"/>
      <s:c r="R1128" s="77" t="str">
        <s:f t="shared" si="3"/>
        <s:v/>
      </s:c>
      <s:c r="S1128" s="85" t="str">
        <s:f t="shared" si="4"/>
        <s:v/>
      </s:c>
      <s:c r="T1128" s="85" t="str">
        <s:f t="shared" si="5"/>
        <s:v/>
      </s:c>
      <s:c r="U1128" s="85" t="str">
        <s:f>IF(OR(B1128="",G1128=""),"",ROUND(MAX(0,MIN(100,(G1128-IF(J1128="",'04_Настройки'!$B$14,J1128))/(100-IF(J1128="",'04_Настройки'!$B$14,J1128))*100)),1))</s:f>
        <s:v/>
      </s:c>
      <s:c r="V1128" s="85" t="str">
        <s:f t="shared" si="6"/>
        <s:v/>
      </s:c>
      <s:c r="W1128" s="88" t="str">
        <s:f t="shared" si="7"/>
        <s:v/>
      </s:c>
      <s:c r="X1128" s="85" t="str">
        <s:f>IF(B1128="","",IF(W1128&lt;'04_Настройки'!$B$26,"",ROUND((IF(ISBLANK(T1128),0,T1128*'04_Настройки'!$B$16)+IF(ISBLANK(U1128),0,U1128*'04_Настройки'!$B$17)+IF(ISBLANK(V1128),0,V1128*'04_Настройки'!$B$18)+IF(ISBLANK(M1128),0,M1128/5*100*'04_Настройки'!$B$19)+IF(ISBLANK(N1128),0,N1128/5*100*'04_Настройки'!$B$20))/(IF(ISBLANK(T1128),0,'04_Настройки'!$B$16)+IF(ISBLANK(U1128),0,'04_Настройки'!$B$17)+IF(ISBLANK(V1128),0,'04_Настройки'!$B$18)+IF(ISBLANK(M1128),0,'04_Настройки'!$B$19)+IF(ISBLANK(N1128),0,'04_Настройки'!$B$20)),1)))</s:f>
        <s:v/>
      </s:c>
      <s:c r="Y1128" s="77" t="str">
        <s:f>IF(B1128="","",IF(ISBLANK(X1128),"Недостаточно данных",IF(X1128&gt;='04_Настройки'!$B$24,"Высокий",IF(X1128&gt;='04_Настройки'!$B$25,"Средний","Низкий"))))</s:f>
        <s:v/>
      </s:c>
      <s:c r="Z1128" s="80">
        <s:f t="shared" si="8"/>
        <s:v>1118</s:v>
      </s:c>
      <s:c r="AA1128" s="93" t="str">
        <s:f>IF(B1128="","",IF(S1128&gt;1,"Проверить и объединить дубли",IF(W1128&lt;'04_Настройки'!$B$26,"Дополнить исходные данные",IF(AND(M1128&lt;&gt;"",M1128&lt;=2),"Проверить соответствие запросу и бизнесу",IF(AND(G1128&lt;&gt;"",G1128&lt;=IF(J1128="",'04_Настройки'!$B$14,J1128)),"Удерживать позицию и обновлять контент",IF(Y1128="Высокий",IF(O1128="","Создать или назначить посадочную страницу","Оптимизировать страницу и усилить содержание"),IF(Y1128="Средний","Включить в контент-план","Наблюдать или отложить")))))))</s:f>
        <s:v/>
      </s:c>
    </s:row>
    <s:row r="1129" ht="22.5" customHeight="1">
      <s:c r="A1129" s="70" t="str">
        <s:f t="shared" si="1"/>
        <s:v/>
      </s:c>
      <s:c r="B1129" s="71"/>
      <s:c r="C1129" s="71"/>
      <s:c r="D1129" s="71"/>
      <s:c r="E1129" s="95"/>
      <s:c r="F1129" s="77" t="str">
        <s:f>IF(ISBLANK(E1129),"",IF(E1129&gt;='04_Настройки'!$B$11,"ВЧ",IF(E1129&gt;='04_Настройки'!$B$12,"СЧ","НЧ")))</s:f>
      </s:c>
      <s:c r="G1129" s="78"/>
      <s:c r="H1129" s="78"/>
      <s:c r="I1129" s="80" t="str">
        <s:f t="shared" si="2"/>
        <s:v/>
      </s:c>
      <s:c r="J1129" s="78"/>
      <s:c r="K1129" s="81"/>
      <s:c r="L1129" s="78"/>
      <s:c r="M1129" s="78"/>
      <s:c r="N1129" s="78"/>
      <s:c r="O1129" s="83"/>
      <s:c r="P1129" s="84"/>
      <s:c r="Q1129" s="84"/>
      <s:c r="R1129" s="77" t="str">
        <s:f t="shared" si="3"/>
        <s:v/>
      </s:c>
      <s:c r="S1129" s="85" t="str">
        <s:f t="shared" si="4"/>
        <s:v/>
      </s:c>
      <s:c r="T1129" s="85" t="str">
        <s:f t="shared" si="5"/>
        <s:v/>
      </s:c>
      <s:c r="U1129" s="85" t="str">
        <s:f>IF(OR(B1129="",G1129=""),"",ROUND(MAX(0,MIN(100,(G1129-IF(J1129="",'04_Настройки'!$B$14,J1129))/(100-IF(J1129="",'04_Настройки'!$B$14,J1129))*100)),1))</s:f>
        <s:v/>
      </s:c>
      <s:c r="V1129" s="85" t="str">
        <s:f t="shared" si="6"/>
        <s:v/>
      </s:c>
      <s:c r="W1129" s="88" t="str">
        <s:f t="shared" si="7"/>
        <s:v/>
      </s:c>
      <s:c r="X1129" s="85" t="str">
        <s:f>IF(B1129="","",IF(W1129&lt;'04_Настройки'!$B$26,"",ROUND((IF(ISBLANK(T1129),0,T1129*'04_Настройки'!$B$16)+IF(ISBLANK(U1129),0,U1129*'04_Настройки'!$B$17)+IF(ISBLANK(V1129),0,V1129*'04_Настройки'!$B$18)+IF(ISBLANK(M1129),0,M1129/5*100*'04_Настройки'!$B$19)+IF(ISBLANK(N1129),0,N1129/5*100*'04_Настройки'!$B$20))/(IF(ISBLANK(T1129),0,'04_Настройки'!$B$16)+IF(ISBLANK(U1129),0,'04_Настройки'!$B$17)+IF(ISBLANK(V1129),0,'04_Настройки'!$B$18)+IF(ISBLANK(M1129),0,'04_Настройки'!$B$19)+IF(ISBLANK(N1129),0,'04_Настройки'!$B$20)),1)))</s:f>
        <s:v/>
      </s:c>
      <s:c r="Y1129" s="77" t="str">
        <s:f>IF(B1129="","",IF(ISBLANK(X1129),"Недостаточно данных",IF(X1129&gt;='04_Настройки'!$B$24,"Высокий",IF(X1129&gt;='04_Настройки'!$B$25,"Средний","Низкий"))))</s:f>
        <s:v/>
      </s:c>
      <s:c r="Z1129" s="80">
        <s:f t="shared" si="8"/>
        <s:v>1119</s:v>
      </s:c>
      <s:c r="AA1129" s="93" t="str">
        <s:f>IF(B1129="","",IF(S1129&gt;1,"Проверить и объединить дубли",IF(W1129&lt;'04_Настройки'!$B$26,"Дополнить исходные данные",IF(AND(M1129&lt;&gt;"",M1129&lt;=2),"Проверить соответствие запросу и бизнесу",IF(AND(G1129&lt;&gt;"",G1129&lt;=IF(J1129="",'04_Настройки'!$B$14,J1129)),"Удерживать позицию и обновлять контент",IF(Y1129="Высокий",IF(O1129="","Создать или назначить посадочную страницу","Оптимизировать страницу и усилить содержание"),IF(Y1129="Средний","Включить в контент-план","Наблюдать или отложить")))))))</s:f>
        <s:v/>
      </s:c>
    </s:row>
    <s:row r="1130" ht="22.5" customHeight="1">
      <s:c r="A1130" s="70" t="str">
        <s:f t="shared" si="1"/>
        <s:v/>
      </s:c>
      <s:c r="B1130" s="71"/>
      <s:c r="C1130" s="71"/>
      <s:c r="D1130" s="71"/>
      <s:c r="E1130" s="95"/>
      <s:c r="F1130" s="77" t="str">
        <s:f>IF(ISBLANK(E1130),"",IF(E1130&gt;='04_Настройки'!$B$11,"ВЧ",IF(E1130&gt;='04_Настройки'!$B$12,"СЧ","НЧ")))</s:f>
      </s:c>
      <s:c r="G1130" s="78"/>
      <s:c r="H1130" s="78"/>
      <s:c r="I1130" s="80" t="str">
        <s:f t="shared" si="2"/>
        <s:v/>
      </s:c>
      <s:c r="J1130" s="78"/>
      <s:c r="K1130" s="81"/>
      <s:c r="L1130" s="78"/>
      <s:c r="M1130" s="78"/>
      <s:c r="N1130" s="78"/>
      <s:c r="O1130" s="83"/>
      <s:c r="P1130" s="84"/>
      <s:c r="Q1130" s="84"/>
      <s:c r="R1130" s="77" t="str">
        <s:f t="shared" si="3"/>
        <s:v/>
      </s:c>
      <s:c r="S1130" s="85" t="str">
        <s:f t="shared" si="4"/>
        <s:v/>
      </s:c>
      <s:c r="T1130" s="85" t="str">
        <s:f t="shared" si="5"/>
        <s:v/>
      </s:c>
      <s:c r="U1130" s="85" t="str">
        <s:f>IF(OR(B1130="",G1130=""),"",ROUND(MAX(0,MIN(100,(G1130-IF(J1130="",'04_Настройки'!$B$14,J1130))/(100-IF(J1130="",'04_Настройки'!$B$14,J1130))*100)),1))</s:f>
        <s:v/>
      </s:c>
      <s:c r="V1130" s="85" t="str">
        <s:f t="shared" si="6"/>
        <s:v/>
      </s:c>
      <s:c r="W1130" s="88" t="str">
        <s:f t="shared" si="7"/>
        <s:v/>
      </s:c>
      <s:c r="X1130" s="85" t="str">
        <s:f>IF(B1130="","",IF(W1130&lt;'04_Настройки'!$B$26,"",ROUND((IF(ISBLANK(T1130),0,T1130*'04_Настройки'!$B$16)+IF(ISBLANK(U1130),0,U1130*'04_Настройки'!$B$17)+IF(ISBLANK(V1130),0,V1130*'04_Настройки'!$B$18)+IF(ISBLANK(M1130),0,M1130/5*100*'04_Настройки'!$B$19)+IF(ISBLANK(N1130),0,N1130/5*100*'04_Настройки'!$B$20))/(IF(ISBLANK(T1130),0,'04_Настройки'!$B$16)+IF(ISBLANK(U1130),0,'04_Настройки'!$B$17)+IF(ISBLANK(V1130),0,'04_Настройки'!$B$18)+IF(ISBLANK(M1130),0,'04_Настройки'!$B$19)+IF(ISBLANK(N1130),0,'04_Настройки'!$B$20)),1)))</s:f>
        <s:v/>
      </s:c>
      <s:c r="Y1130" s="77" t="str">
        <s:f>IF(B1130="","",IF(ISBLANK(X1130),"Недостаточно данных",IF(X1130&gt;='04_Настройки'!$B$24,"Высокий",IF(X1130&gt;='04_Настройки'!$B$25,"Средний","Низкий"))))</s:f>
        <s:v/>
      </s:c>
      <s:c r="Z1130" s="80">
        <s:f t="shared" si="8"/>
        <s:v>1120</s:v>
      </s:c>
      <s:c r="AA1130" s="93" t="str">
        <s:f>IF(B1130="","",IF(S1130&gt;1,"Проверить и объединить дубли",IF(W1130&lt;'04_Настройки'!$B$26,"Дополнить исходные данные",IF(AND(M1130&lt;&gt;"",M1130&lt;=2),"Проверить соответствие запросу и бизнесу",IF(AND(G1130&lt;&gt;"",G1130&lt;=IF(J1130="",'04_Настройки'!$B$14,J1130)),"Удерживать позицию и обновлять контент",IF(Y1130="Высокий",IF(O1130="","Создать или назначить посадочную страницу","Оптимизировать страницу и усилить содержание"),IF(Y1130="Средний","Включить в контент-план","Наблюдать или отложить")))))))</s:f>
        <s:v/>
      </s:c>
    </s:row>
    <s:row r="1131" ht="22.5" customHeight="1">
      <s:c r="A1131" s="70" t="str">
        <s:f t="shared" si="1"/>
        <s:v/>
      </s:c>
      <s:c r="B1131" s="71"/>
      <s:c r="C1131" s="71"/>
      <s:c r="D1131" s="71"/>
      <s:c r="E1131" s="95"/>
      <s:c r="F1131" s="77" t="str">
        <s:f>IF(ISBLANK(E1131),"",IF(E1131&gt;='04_Настройки'!$B$11,"ВЧ",IF(E1131&gt;='04_Настройки'!$B$12,"СЧ","НЧ")))</s:f>
      </s:c>
      <s:c r="G1131" s="78"/>
      <s:c r="H1131" s="78"/>
      <s:c r="I1131" s="80" t="str">
        <s:f t="shared" si="2"/>
        <s:v/>
      </s:c>
      <s:c r="J1131" s="78"/>
      <s:c r="K1131" s="81"/>
      <s:c r="L1131" s="78"/>
      <s:c r="M1131" s="78"/>
      <s:c r="N1131" s="78"/>
      <s:c r="O1131" s="83"/>
      <s:c r="P1131" s="84"/>
      <s:c r="Q1131" s="84"/>
      <s:c r="R1131" s="77" t="str">
        <s:f t="shared" si="3"/>
        <s:v/>
      </s:c>
      <s:c r="S1131" s="85" t="str">
        <s:f t="shared" si="4"/>
        <s:v/>
      </s:c>
      <s:c r="T1131" s="85" t="str">
        <s:f t="shared" si="5"/>
        <s:v/>
      </s:c>
      <s:c r="U1131" s="85" t="str">
        <s:f>IF(OR(B1131="",G1131=""),"",ROUND(MAX(0,MIN(100,(G1131-IF(J1131="",'04_Настройки'!$B$14,J1131))/(100-IF(J1131="",'04_Настройки'!$B$14,J1131))*100)),1))</s:f>
        <s:v/>
      </s:c>
      <s:c r="V1131" s="85" t="str">
        <s:f t="shared" si="6"/>
        <s:v/>
      </s:c>
      <s:c r="W1131" s="88" t="str">
        <s:f t="shared" si="7"/>
        <s:v/>
      </s:c>
      <s:c r="X1131" s="85" t="str">
        <s:f>IF(B1131="","",IF(W1131&lt;'04_Настройки'!$B$26,"",ROUND((IF(ISBLANK(T1131),0,T1131*'04_Настройки'!$B$16)+IF(ISBLANK(U1131),0,U1131*'04_Настройки'!$B$17)+IF(ISBLANK(V1131),0,V1131*'04_Настройки'!$B$18)+IF(ISBLANK(M1131),0,M1131/5*100*'04_Настройки'!$B$19)+IF(ISBLANK(N1131),0,N1131/5*100*'04_Настройки'!$B$20))/(IF(ISBLANK(T1131),0,'04_Настройки'!$B$16)+IF(ISBLANK(U1131),0,'04_Настройки'!$B$17)+IF(ISBLANK(V1131),0,'04_Настройки'!$B$18)+IF(ISBLANK(M1131),0,'04_Настройки'!$B$19)+IF(ISBLANK(N1131),0,'04_Настройки'!$B$20)),1)))</s:f>
        <s:v/>
      </s:c>
      <s:c r="Y1131" s="77" t="str">
        <s:f>IF(B1131="","",IF(ISBLANK(X1131),"Недостаточно данных",IF(X1131&gt;='04_Настройки'!$B$24,"Высокий",IF(X1131&gt;='04_Настройки'!$B$25,"Средний","Низкий"))))</s:f>
        <s:v/>
      </s:c>
      <s:c r="Z1131" s="80">
        <s:f t="shared" si="8"/>
        <s:v>1121</s:v>
      </s:c>
      <s:c r="AA1131" s="93" t="str">
        <s:f>IF(B1131="","",IF(S1131&gt;1,"Проверить и объединить дубли",IF(W1131&lt;'04_Настройки'!$B$26,"Дополнить исходные данные",IF(AND(M1131&lt;&gt;"",M1131&lt;=2),"Проверить соответствие запросу и бизнесу",IF(AND(G1131&lt;&gt;"",G1131&lt;=IF(J1131="",'04_Настройки'!$B$14,J1131)),"Удерживать позицию и обновлять контент",IF(Y1131="Высокий",IF(O1131="","Создать или назначить посадочную страницу","Оптимизировать страницу и усилить содержание"),IF(Y1131="Средний","Включить в контент-план","Наблюдать или отложить")))))))</s:f>
        <s:v/>
      </s:c>
    </s:row>
    <s:row r="1132" ht="22.5" customHeight="1">
      <s:c r="A1132" s="70" t="str">
        <s:f t="shared" si="1"/>
        <s:v/>
      </s:c>
      <s:c r="B1132" s="71"/>
      <s:c r="C1132" s="71"/>
      <s:c r="D1132" s="71"/>
      <s:c r="E1132" s="95"/>
      <s:c r="F1132" s="77" t="str">
        <s:f>IF(ISBLANK(E1132),"",IF(E1132&gt;='04_Настройки'!$B$11,"ВЧ",IF(E1132&gt;='04_Настройки'!$B$12,"СЧ","НЧ")))</s:f>
      </s:c>
      <s:c r="G1132" s="78"/>
      <s:c r="H1132" s="78"/>
      <s:c r="I1132" s="80" t="str">
        <s:f t="shared" si="2"/>
        <s:v/>
      </s:c>
      <s:c r="J1132" s="78"/>
      <s:c r="K1132" s="81"/>
      <s:c r="L1132" s="78"/>
      <s:c r="M1132" s="78"/>
      <s:c r="N1132" s="78"/>
      <s:c r="O1132" s="83"/>
      <s:c r="P1132" s="84"/>
      <s:c r="Q1132" s="84"/>
      <s:c r="R1132" s="77" t="str">
        <s:f t="shared" si="3"/>
        <s:v/>
      </s:c>
      <s:c r="S1132" s="85" t="str">
        <s:f t="shared" si="4"/>
        <s:v/>
      </s:c>
      <s:c r="T1132" s="85" t="str">
        <s:f t="shared" si="5"/>
        <s:v/>
      </s:c>
      <s:c r="U1132" s="85" t="str">
        <s:f>IF(OR(B1132="",G1132=""),"",ROUND(MAX(0,MIN(100,(G1132-IF(J1132="",'04_Настройки'!$B$14,J1132))/(100-IF(J1132="",'04_Настройки'!$B$14,J1132))*100)),1))</s:f>
        <s:v/>
      </s:c>
      <s:c r="V1132" s="85" t="str">
        <s:f t="shared" si="6"/>
        <s:v/>
      </s:c>
      <s:c r="W1132" s="88" t="str">
        <s:f t="shared" si="7"/>
        <s:v/>
      </s:c>
      <s:c r="X1132" s="85" t="str">
        <s:f>IF(B1132="","",IF(W1132&lt;'04_Настройки'!$B$26,"",ROUND((IF(ISBLANK(T1132),0,T1132*'04_Настройки'!$B$16)+IF(ISBLANK(U1132),0,U1132*'04_Настройки'!$B$17)+IF(ISBLANK(V1132),0,V1132*'04_Настройки'!$B$18)+IF(ISBLANK(M1132),0,M1132/5*100*'04_Настройки'!$B$19)+IF(ISBLANK(N1132),0,N1132/5*100*'04_Настройки'!$B$20))/(IF(ISBLANK(T1132),0,'04_Настройки'!$B$16)+IF(ISBLANK(U1132),0,'04_Настройки'!$B$17)+IF(ISBLANK(V1132),0,'04_Настройки'!$B$18)+IF(ISBLANK(M1132),0,'04_Настройки'!$B$19)+IF(ISBLANK(N1132),0,'04_Настройки'!$B$20)),1)))</s:f>
        <s:v/>
      </s:c>
      <s:c r="Y1132" s="77" t="str">
        <s:f>IF(B1132="","",IF(ISBLANK(X1132),"Недостаточно данных",IF(X1132&gt;='04_Настройки'!$B$24,"Высокий",IF(X1132&gt;='04_Настройки'!$B$25,"Средний","Низкий"))))</s:f>
        <s:v/>
      </s:c>
      <s:c r="Z1132" s="80">
        <s:f t="shared" si="8"/>
        <s:v>1122</s:v>
      </s:c>
      <s:c r="AA1132" s="93" t="str">
        <s:f>IF(B1132="","",IF(S1132&gt;1,"Проверить и объединить дубли",IF(W1132&lt;'04_Настройки'!$B$26,"Дополнить исходные данные",IF(AND(M1132&lt;&gt;"",M1132&lt;=2),"Проверить соответствие запросу и бизнесу",IF(AND(G1132&lt;&gt;"",G1132&lt;=IF(J1132="",'04_Настройки'!$B$14,J1132)),"Удерживать позицию и обновлять контент",IF(Y1132="Высокий",IF(O1132="","Создать или назначить посадочную страницу","Оптимизировать страницу и усилить содержание"),IF(Y1132="Средний","Включить в контент-план","Наблюдать или отложить")))))))</s:f>
        <s:v/>
      </s:c>
    </s:row>
    <s:row r="1133" ht="22.5" customHeight="1">
      <s:c r="A1133" s="70" t="str">
        <s:f t="shared" si="1"/>
        <s:v/>
      </s:c>
      <s:c r="B1133" s="71"/>
      <s:c r="C1133" s="71"/>
      <s:c r="D1133" s="71"/>
      <s:c r="E1133" s="95"/>
      <s:c r="F1133" s="77" t="str">
        <s:f>IF(ISBLANK(E1133),"",IF(E1133&gt;='04_Настройки'!$B$11,"ВЧ",IF(E1133&gt;='04_Настройки'!$B$12,"СЧ","НЧ")))</s:f>
      </s:c>
      <s:c r="G1133" s="78"/>
      <s:c r="H1133" s="78"/>
      <s:c r="I1133" s="80" t="str">
        <s:f t="shared" si="2"/>
        <s:v/>
      </s:c>
      <s:c r="J1133" s="78"/>
      <s:c r="K1133" s="81"/>
      <s:c r="L1133" s="78"/>
      <s:c r="M1133" s="78"/>
      <s:c r="N1133" s="78"/>
      <s:c r="O1133" s="83"/>
      <s:c r="P1133" s="84"/>
      <s:c r="Q1133" s="84"/>
      <s:c r="R1133" s="77" t="str">
        <s:f t="shared" si="3"/>
        <s:v/>
      </s:c>
      <s:c r="S1133" s="85" t="str">
        <s:f t="shared" si="4"/>
        <s:v/>
      </s:c>
      <s:c r="T1133" s="85" t="str">
        <s:f t="shared" si="5"/>
        <s:v/>
      </s:c>
      <s:c r="U1133" s="85" t="str">
        <s:f>IF(OR(B1133="",G1133=""),"",ROUND(MAX(0,MIN(100,(G1133-IF(J1133="",'04_Настройки'!$B$14,J1133))/(100-IF(J1133="",'04_Настройки'!$B$14,J1133))*100)),1))</s:f>
        <s:v/>
      </s:c>
      <s:c r="V1133" s="85" t="str">
        <s:f t="shared" si="6"/>
        <s:v/>
      </s:c>
      <s:c r="W1133" s="88" t="str">
        <s:f t="shared" si="7"/>
        <s:v/>
      </s:c>
      <s:c r="X1133" s="85" t="str">
        <s:f>IF(B1133="","",IF(W1133&lt;'04_Настройки'!$B$26,"",ROUND((IF(ISBLANK(T1133),0,T1133*'04_Настройки'!$B$16)+IF(ISBLANK(U1133),0,U1133*'04_Настройки'!$B$17)+IF(ISBLANK(V1133),0,V1133*'04_Настройки'!$B$18)+IF(ISBLANK(M1133),0,M1133/5*100*'04_Настройки'!$B$19)+IF(ISBLANK(N1133),0,N1133/5*100*'04_Настройки'!$B$20))/(IF(ISBLANK(T1133),0,'04_Настройки'!$B$16)+IF(ISBLANK(U1133),0,'04_Настройки'!$B$17)+IF(ISBLANK(V1133),0,'04_Настройки'!$B$18)+IF(ISBLANK(M1133),0,'04_Настройки'!$B$19)+IF(ISBLANK(N1133),0,'04_Настройки'!$B$20)),1)))</s:f>
        <s:v/>
      </s:c>
      <s:c r="Y1133" s="77" t="str">
        <s:f>IF(B1133="","",IF(ISBLANK(X1133),"Недостаточно данных",IF(X1133&gt;='04_Настройки'!$B$24,"Высокий",IF(X1133&gt;='04_Настройки'!$B$25,"Средний","Низкий"))))</s:f>
        <s:v/>
      </s:c>
      <s:c r="Z1133" s="80">
        <s:f t="shared" si="8"/>
        <s:v>1123</s:v>
      </s:c>
      <s:c r="AA1133" s="93" t="str">
        <s:f>IF(B1133="","",IF(S1133&gt;1,"Проверить и объединить дубли",IF(W1133&lt;'04_Настройки'!$B$26,"Дополнить исходные данные",IF(AND(M1133&lt;&gt;"",M1133&lt;=2),"Проверить соответствие запросу и бизнесу",IF(AND(G1133&lt;&gt;"",G1133&lt;=IF(J1133="",'04_Настройки'!$B$14,J1133)),"Удерживать позицию и обновлять контент",IF(Y1133="Высокий",IF(O1133="","Создать или назначить посадочную страницу","Оптимизировать страницу и усилить содержание"),IF(Y1133="Средний","Включить в контент-план","Наблюдать или отложить")))))))</s:f>
        <s:v/>
      </s:c>
    </s:row>
    <s:row r="1134" ht="22.5" customHeight="1">
      <s:c r="A1134" s="70" t="str">
        <s:f t="shared" si="1"/>
        <s:v/>
      </s:c>
      <s:c r="B1134" s="71"/>
      <s:c r="C1134" s="71"/>
      <s:c r="D1134" s="71"/>
      <s:c r="E1134" s="95"/>
      <s:c r="F1134" s="77" t="str">
        <s:f>IF(ISBLANK(E1134),"",IF(E1134&gt;='04_Настройки'!$B$11,"ВЧ",IF(E1134&gt;='04_Настройки'!$B$12,"СЧ","НЧ")))</s:f>
      </s:c>
      <s:c r="G1134" s="78"/>
      <s:c r="H1134" s="78"/>
      <s:c r="I1134" s="80" t="str">
        <s:f t="shared" si="2"/>
        <s:v/>
      </s:c>
      <s:c r="J1134" s="78"/>
      <s:c r="K1134" s="81"/>
      <s:c r="L1134" s="78"/>
      <s:c r="M1134" s="78"/>
      <s:c r="N1134" s="78"/>
      <s:c r="O1134" s="83"/>
      <s:c r="P1134" s="84"/>
      <s:c r="Q1134" s="84"/>
      <s:c r="R1134" s="77" t="str">
        <s:f t="shared" si="3"/>
        <s:v/>
      </s:c>
      <s:c r="S1134" s="85" t="str">
        <s:f t="shared" si="4"/>
        <s:v/>
      </s:c>
      <s:c r="T1134" s="85" t="str">
        <s:f t="shared" si="5"/>
        <s:v/>
      </s:c>
      <s:c r="U1134" s="85" t="str">
        <s:f>IF(OR(B1134="",G1134=""),"",ROUND(MAX(0,MIN(100,(G1134-IF(J1134="",'04_Настройки'!$B$14,J1134))/(100-IF(J1134="",'04_Настройки'!$B$14,J1134))*100)),1))</s:f>
        <s:v/>
      </s:c>
      <s:c r="V1134" s="85" t="str">
        <s:f t="shared" si="6"/>
        <s:v/>
      </s:c>
      <s:c r="W1134" s="88" t="str">
        <s:f t="shared" si="7"/>
        <s:v/>
      </s:c>
      <s:c r="X1134" s="85" t="str">
        <s:f>IF(B1134="","",IF(W1134&lt;'04_Настройки'!$B$26,"",ROUND((IF(ISBLANK(T1134),0,T1134*'04_Настройки'!$B$16)+IF(ISBLANK(U1134),0,U1134*'04_Настройки'!$B$17)+IF(ISBLANK(V1134),0,V1134*'04_Настройки'!$B$18)+IF(ISBLANK(M1134),0,M1134/5*100*'04_Настройки'!$B$19)+IF(ISBLANK(N1134),0,N1134/5*100*'04_Настройки'!$B$20))/(IF(ISBLANK(T1134),0,'04_Настройки'!$B$16)+IF(ISBLANK(U1134),0,'04_Настройки'!$B$17)+IF(ISBLANK(V1134),0,'04_Настройки'!$B$18)+IF(ISBLANK(M1134),0,'04_Настройки'!$B$19)+IF(ISBLANK(N1134),0,'04_Настройки'!$B$20)),1)))</s:f>
        <s:v/>
      </s:c>
      <s:c r="Y1134" s="77" t="str">
        <s:f>IF(B1134="","",IF(ISBLANK(X1134),"Недостаточно данных",IF(X1134&gt;='04_Настройки'!$B$24,"Высокий",IF(X1134&gt;='04_Настройки'!$B$25,"Средний","Низкий"))))</s:f>
        <s:v/>
      </s:c>
      <s:c r="Z1134" s="80">
        <s:f t="shared" si="8"/>
        <s:v>1124</s:v>
      </s:c>
      <s:c r="AA1134" s="93" t="str">
        <s:f>IF(B1134="","",IF(S1134&gt;1,"Проверить и объединить дубли",IF(W1134&lt;'04_Настройки'!$B$26,"Дополнить исходные данные",IF(AND(M1134&lt;&gt;"",M1134&lt;=2),"Проверить соответствие запросу и бизнесу",IF(AND(G1134&lt;&gt;"",G1134&lt;=IF(J1134="",'04_Настройки'!$B$14,J1134)),"Удерживать позицию и обновлять контент",IF(Y1134="Высокий",IF(O1134="","Создать или назначить посадочную страницу","Оптимизировать страницу и усилить содержание"),IF(Y1134="Средний","Включить в контент-план","Наблюдать или отложить")))))))</s:f>
        <s:v/>
      </s:c>
    </s:row>
    <s:row r="1135" ht="22.5" customHeight="1">
      <s:c r="A1135" s="70" t="str">
        <s:f t="shared" si="1"/>
        <s:v/>
      </s:c>
      <s:c r="B1135" s="71"/>
      <s:c r="C1135" s="71"/>
      <s:c r="D1135" s="71"/>
      <s:c r="E1135" s="95"/>
      <s:c r="F1135" s="77" t="str">
        <s:f>IF(ISBLANK(E1135),"",IF(E1135&gt;='04_Настройки'!$B$11,"ВЧ",IF(E1135&gt;='04_Настройки'!$B$12,"СЧ","НЧ")))</s:f>
      </s:c>
      <s:c r="G1135" s="78"/>
      <s:c r="H1135" s="78"/>
      <s:c r="I1135" s="80" t="str">
        <s:f t="shared" si="2"/>
        <s:v/>
      </s:c>
      <s:c r="J1135" s="78"/>
      <s:c r="K1135" s="81"/>
      <s:c r="L1135" s="78"/>
      <s:c r="M1135" s="78"/>
      <s:c r="N1135" s="78"/>
      <s:c r="O1135" s="83"/>
      <s:c r="P1135" s="84"/>
      <s:c r="Q1135" s="84"/>
      <s:c r="R1135" s="77" t="str">
        <s:f t="shared" si="3"/>
        <s:v/>
      </s:c>
      <s:c r="S1135" s="85" t="str">
        <s:f t="shared" si="4"/>
        <s:v/>
      </s:c>
      <s:c r="T1135" s="85" t="str">
        <s:f t="shared" si="5"/>
        <s:v/>
      </s:c>
      <s:c r="U1135" s="85" t="str">
        <s:f>IF(OR(B1135="",G1135=""),"",ROUND(MAX(0,MIN(100,(G1135-IF(J1135="",'04_Настройки'!$B$14,J1135))/(100-IF(J1135="",'04_Настройки'!$B$14,J1135))*100)),1))</s:f>
        <s:v/>
      </s:c>
      <s:c r="V1135" s="85" t="str">
        <s:f t="shared" si="6"/>
        <s:v/>
      </s:c>
      <s:c r="W1135" s="88" t="str">
        <s:f t="shared" si="7"/>
        <s:v/>
      </s:c>
      <s:c r="X1135" s="85" t="str">
        <s:f>IF(B1135="","",IF(W1135&lt;'04_Настройки'!$B$26,"",ROUND((IF(ISBLANK(T1135),0,T1135*'04_Настройки'!$B$16)+IF(ISBLANK(U1135),0,U1135*'04_Настройки'!$B$17)+IF(ISBLANK(V1135),0,V1135*'04_Настройки'!$B$18)+IF(ISBLANK(M1135),0,M1135/5*100*'04_Настройки'!$B$19)+IF(ISBLANK(N1135),0,N1135/5*100*'04_Настройки'!$B$20))/(IF(ISBLANK(T1135),0,'04_Настройки'!$B$16)+IF(ISBLANK(U1135),0,'04_Настройки'!$B$17)+IF(ISBLANK(V1135),0,'04_Настройки'!$B$18)+IF(ISBLANK(M1135),0,'04_Настройки'!$B$19)+IF(ISBLANK(N1135),0,'04_Настройки'!$B$20)),1)))</s:f>
        <s:v/>
      </s:c>
      <s:c r="Y1135" s="77" t="str">
        <s:f>IF(B1135="","",IF(ISBLANK(X1135),"Недостаточно данных",IF(X1135&gt;='04_Настройки'!$B$24,"Высокий",IF(X1135&gt;='04_Настройки'!$B$25,"Средний","Низкий"))))</s:f>
        <s:v/>
      </s:c>
      <s:c r="Z1135" s="80">
        <s:f t="shared" si="8"/>
        <s:v>1125</s:v>
      </s:c>
      <s:c r="AA1135" s="93" t="str">
        <s:f>IF(B1135="","",IF(S1135&gt;1,"Проверить и объединить дубли",IF(W1135&lt;'04_Настройки'!$B$26,"Дополнить исходные данные",IF(AND(M1135&lt;&gt;"",M1135&lt;=2),"Проверить соответствие запросу и бизнесу",IF(AND(G1135&lt;&gt;"",G1135&lt;=IF(J1135="",'04_Настройки'!$B$14,J1135)),"Удерживать позицию и обновлять контент",IF(Y1135="Высокий",IF(O1135="","Создать или назначить посадочную страницу","Оптимизировать страницу и усилить содержание"),IF(Y1135="Средний","Включить в контент-план","Наблюдать или отложить")))))))</s:f>
        <s:v/>
      </s:c>
    </s:row>
    <s:row r="1136" ht="22.5" customHeight="1">
      <s:c r="A1136" s="70" t="str">
        <s:f t="shared" si="1"/>
        <s:v/>
      </s:c>
      <s:c r="B1136" s="71"/>
      <s:c r="C1136" s="71"/>
      <s:c r="D1136" s="71"/>
      <s:c r="E1136" s="95"/>
      <s:c r="F1136" s="77" t="str">
        <s:f>IF(ISBLANK(E1136),"",IF(E1136&gt;='04_Настройки'!$B$11,"ВЧ",IF(E1136&gt;='04_Настройки'!$B$12,"СЧ","НЧ")))</s:f>
      </s:c>
      <s:c r="G1136" s="78"/>
      <s:c r="H1136" s="78"/>
      <s:c r="I1136" s="80" t="str">
        <s:f t="shared" si="2"/>
        <s:v/>
      </s:c>
      <s:c r="J1136" s="78"/>
      <s:c r="K1136" s="81"/>
      <s:c r="L1136" s="78"/>
      <s:c r="M1136" s="78"/>
      <s:c r="N1136" s="78"/>
      <s:c r="O1136" s="83"/>
      <s:c r="P1136" s="84"/>
      <s:c r="Q1136" s="84"/>
      <s:c r="R1136" s="77" t="str">
        <s:f t="shared" si="3"/>
        <s:v/>
      </s:c>
      <s:c r="S1136" s="85" t="str">
        <s:f t="shared" si="4"/>
        <s:v/>
      </s:c>
      <s:c r="T1136" s="85" t="str">
        <s:f t="shared" si="5"/>
        <s:v/>
      </s:c>
      <s:c r="U1136" s="85" t="str">
        <s:f>IF(OR(B1136="",G1136=""),"",ROUND(MAX(0,MIN(100,(G1136-IF(J1136="",'04_Настройки'!$B$14,J1136))/(100-IF(J1136="",'04_Настройки'!$B$14,J1136))*100)),1))</s:f>
        <s:v/>
      </s:c>
      <s:c r="V1136" s="85" t="str">
        <s:f t="shared" si="6"/>
        <s:v/>
      </s:c>
      <s:c r="W1136" s="88" t="str">
        <s:f t="shared" si="7"/>
        <s:v/>
      </s:c>
      <s:c r="X1136" s="85" t="str">
        <s:f>IF(B1136="","",IF(W1136&lt;'04_Настройки'!$B$26,"",ROUND((IF(ISBLANK(T1136),0,T1136*'04_Настройки'!$B$16)+IF(ISBLANK(U1136),0,U1136*'04_Настройки'!$B$17)+IF(ISBLANK(V1136),0,V1136*'04_Настройки'!$B$18)+IF(ISBLANK(M1136),0,M1136/5*100*'04_Настройки'!$B$19)+IF(ISBLANK(N1136),0,N1136/5*100*'04_Настройки'!$B$20))/(IF(ISBLANK(T1136),0,'04_Настройки'!$B$16)+IF(ISBLANK(U1136),0,'04_Настройки'!$B$17)+IF(ISBLANK(V1136),0,'04_Настройки'!$B$18)+IF(ISBLANK(M1136),0,'04_Настройки'!$B$19)+IF(ISBLANK(N1136),0,'04_Настройки'!$B$20)),1)))</s:f>
        <s:v/>
      </s:c>
      <s:c r="Y1136" s="77" t="str">
        <s:f>IF(B1136="","",IF(ISBLANK(X1136),"Недостаточно данных",IF(X1136&gt;='04_Настройки'!$B$24,"Высокий",IF(X1136&gt;='04_Настройки'!$B$25,"Средний","Низкий"))))</s:f>
        <s:v/>
      </s:c>
      <s:c r="Z1136" s="80">
        <s:f t="shared" si="8"/>
        <s:v>1126</s:v>
      </s:c>
      <s:c r="AA1136" s="93" t="str">
        <s:f>IF(B1136="","",IF(S1136&gt;1,"Проверить и объединить дубли",IF(W1136&lt;'04_Настройки'!$B$26,"Дополнить исходные данные",IF(AND(M1136&lt;&gt;"",M1136&lt;=2),"Проверить соответствие запросу и бизнесу",IF(AND(G1136&lt;&gt;"",G1136&lt;=IF(J1136="",'04_Настройки'!$B$14,J1136)),"Удерживать позицию и обновлять контент",IF(Y1136="Высокий",IF(O1136="","Создать или назначить посадочную страницу","Оптимизировать страницу и усилить содержание"),IF(Y1136="Средний","Включить в контент-план","Наблюдать или отложить")))))))</s:f>
        <s:v/>
      </s:c>
    </s:row>
    <s:row r="1137" ht="22.5" customHeight="1">
      <s:c r="A1137" s="70" t="str">
        <s:f t="shared" si="1"/>
        <s:v/>
      </s:c>
      <s:c r="B1137" s="71"/>
      <s:c r="C1137" s="71"/>
      <s:c r="D1137" s="71"/>
      <s:c r="E1137" s="95"/>
      <s:c r="F1137" s="77" t="str">
        <s:f>IF(ISBLANK(E1137),"",IF(E1137&gt;='04_Настройки'!$B$11,"ВЧ",IF(E1137&gt;='04_Настройки'!$B$12,"СЧ","НЧ")))</s:f>
      </s:c>
      <s:c r="G1137" s="78"/>
      <s:c r="H1137" s="78"/>
      <s:c r="I1137" s="80" t="str">
        <s:f t="shared" si="2"/>
        <s:v/>
      </s:c>
      <s:c r="J1137" s="78"/>
      <s:c r="K1137" s="81"/>
      <s:c r="L1137" s="78"/>
      <s:c r="M1137" s="78"/>
      <s:c r="N1137" s="78"/>
      <s:c r="O1137" s="83"/>
      <s:c r="P1137" s="84"/>
      <s:c r="Q1137" s="84"/>
      <s:c r="R1137" s="77" t="str">
        <s:f t="shared" si="3"/>
        <s:v/>
      </s:c>
      <s:c r="S1137" s="85" t="str">
        <s:f t="shared" si="4"/>
        <s:v/>
      </s:c>
      <s:c r="T1137" s="85" t="str">
        <s:f t="shared" si="5"/>
        <s:v/>
      </s:c>
      <s:c r="U1137" s="85" t="str">
        <s:f>IF(OR(B1137="",G1137=""),"",ROUND(MAX(0,MIN(100,(G1137-IF(J1137="",'04_Настройки'!$B$14,J1137))/(100-IF(J1137="",'04_Настройки'!$B$14,J1137))*100)),1))</s:f>
        <s:v/>
      </s:c>
      <s:c r="V1137" s="85" t="str">
        <s:f t="shared" si="6"/>
        <s:v/>
      </s:c>
      <s:c r="W1137" s="88" t="str">
        <s:f t="shared" si="7"/>
        <s:v/>
      </s:c>
      <s:c r="X1137" s="85" t="str">
        <s:f>IF(B1137="","",IF(W1137&lt;'04_Настройки'!$B$26,"",ROUND((IF(ISBLANK(T1137),0,T1137*'04_Настройки'!$B$16)+IF(ISBLANK(U1137),0,U1137*'04_Настройки'!$B$17)+IF(ISBLANK(V1137),0,V1137*'04_Настройки'!$B$18)+IF(ISBLANK(M1137),0,M1137/5*100*'04_Настройки'!$B$19)+IF(ISBLANK(N1137),0,N1137/5*100*'04_Настройки'!$B$20))/(IF(ISBLANK(T1137),0,'04_Настройки'!$B$16)+IF(ISBLANK(U1137),0,'04_Настройки'!$B$17)+IF(ISBLANK(V1137),0,'04_Настройки'!$B$18)+IF(ISBLANK(M1137),0,'04_Настройки'!$B$19)+IF(ISBLANK(N1137),0,'04_Настройки'!$B$20)),1)))</s:f>
        <s:v/>
      </s:c>
      <s:c r="Y1137" s="77" t="str">
        <s:f>IF(B1137="","",IF(ISBLANK(X1137),"Недостаточно данных",IF(X1137&gt;='04_Настройки'!$B$24,"Высокий",IF(X1137&gt;='04_Настройки'!$B$25,"Средний","Низкий"))))</s:f>
        <s:v/>
      </s:c>
      <s:c r="Z1137" s="80">
        <s:f t="shared" si="8"/>
        <s:v>1127</s:v>
      </s:c>
      <s:c r="AA1137" s="93" t="str">
        <s:f>IF(B1137="","",IF(S1137&gt;1,"Проверить и объединить дубли",IF(W1137&lt;'04_Настройки'!$B$26,"Дополнить исходные данные",IF(AND(M1137&lt;&gt;"",M1137&lt;=2),"Проверить соответствие запросу и бизнесу",IF(AND(G1137&lt;&gt;"",G1137&lt;=IF(J1137="",'04_Настройки'!$B$14,J1137)),"Удерживать позицию и обновлять контент",IF(Y1137="Высокий",IF(O1137="","Создать или назначить посадочную страницу","Оптимизировать страницу и усилить содержание"),IF(Y1137="Средний","Включить в контент-план","Наблюдать или отложить")))))))</s:f>
        <s:v/>
      </s:c>
    </s:row>
    <s:row r="1138" ht="22.5" customHeight="1">
      <s:c r="A1138" s="70" t="str">
        <s:f t="shared" si="1"/>
        <s:v/>
      </s:c>
      <s:c r="B1138" s="71"/>
      <s:c r="C1138" s="71"/>
      <s:c r="D1138" s="71"/>
      <s:c r="E1138" s="95"/>
      <s:c r="F1138" s="77" t="str">
        <s:f>IF(ISBLANK(E1138),"",IF(E1138&gt;='04_Настройки'!$B$11,"ВЧ",IF(E1138&gt;='04_Настройки'!$B$12,"СЧ","НЧ")))</s:f>
      </s:c>
      <s:c r="G1138" s="78"/>
      <s:c r="H1138" s="78"/>
      <s:c r="I1138" s="80" t="str">
        <s:f t="shared" si="2"/>
        <s:v/>
      </s:c>
      <s:c r="J1138" s="78"/>
      <s:c r="K1138" s="81"/>
      <s:c r="L1138" s="78"/>
      <s:c r="M1138" s="78"/>
      <s:c r="N1138" s="78"/>
      <s:c r="O1138" s="83"/>
      <s:c r="P1138" s="84"/>
      <s:c r="Q1138" s="84"/>
      <s:c r="R1138" s="77" t="str">
        <s:f t="shared" si="3"/>
        <s:v/>
      </s:c>
      <s:c r="S1138" s="85" t="str">
        <s:f t="shared" si="4"/>
        <s:v/>
      </s:c>
      <s:c r="T1138" s="85" t="str">
        <s:f t="shared" si="5"/>
        <s:v/>
      </s:c>
      <s:c r="U1138" s="85" t="str">
        <s:f>IF(OR(B1138="",G1138=""),"",ROUND(MAX(0,MIN(100,(G1138-IF(J1138="",'04_Настройки'!$B$14,J1138))/(100-IF(J1138="",'04_Настройки'!$B$14,J1138))*100)),1))</s:f>
        <s:v/>
      </s:c>
      <s:c r="V1138" s="85" t="str">
        <s:f t="shared" si="6"/>
        <s:v/>
      </s:c>
      <s:c r="W1138" s="88" t="str">
        <s:f t="shared" si="7"/>
        <s:v/>
      </s:c>
      <s:c r="X1138" s="85" t="str">
        <s:f>IF(B1138="","",IF(W1138&lt;'04_Настройки'!$B$26,"",ROUND((IF(ISBLANK(T1138),0,T1138*'04_Настройки'!$B$16)+IF(ISBLANK(U1138),0,U1138*'04_Настройки'!$B$17)+IF(ISBLANK(V1138),0,V1138*'04_Настройки'!$B$18)+IF(ISBLANK(M1138),0,M1138/5*100*'04_Настройки'!$B$19)+IF(ISBLANK(N1138),0,N1138/5*100*'04_Настройки'!$B$20))/(IF(ISBLANK(T1138),0,'04_Настройки'!$B$16)+IF(ISBLANK(U1138),0,'04_Настройки'!$B$17)+IF(ISBLANK(V1138),0,'04_Настройки'!$B$18)+IF(ISBLANK(M1138),0,'04_Настройки'!$B$19)+IF(ISBLANK(N1138),0,'04_Настройки'!$B$20)),1)))</s:f>
        <s:v/>
      </s:c>
      <s:c r="Y1138" s="77" t="str">
        <s:f>IF(B1138="","",IF(ISBLANK(X1138),"Недостаточно данных",IF(X1138&gt;='04_Настройки'!$B$24,"Высокий",IF(X1138&gt;='04_Настройки'!$B$25,"Средний","Низкий"))))</s:f>
        <s:v/>
      </s:c>
      <s:c r="Z1138" s="80">
        <s:f t="shared" si="8"/>
        <s:v>1128</s:v>
      </s:c>
      <s:c r="AA1138" s="93" t="str">
        <s:f>IF(B1138="","",IF(S1138&gt;1,"Проверить и объединить дубли",IF(W1138&lt;'04_Настройки'!$B$26,"Дополнить исходные данные",IF(AND(M1138&lt;&gt;"",M1138&lt;=2),"Проверить соответствие запросу и бизнесу",IF(AND(G1138&lt;&gt;"",G1138&lt;=IF(J1138="",'04_Настройки'!$B$14,J1138)),"Удерживать позицию и обновлять контент",IF(Y1138="Высокий",IF(O1138="","Создать или назначить посадочную страницу","Оптимизировать страницу и усилить содержание"),IF(Y1138="Средний","Включить в контент-план","Наблюдать или отложить")))))))</s:f>
        <s:v/>
      </s:c>
    </s:row>
    <s:row r="1139" ht="22.5" customHeight="1">
      <s:c r="A1139" s="70" t="str">
        <s:f t="shared" si="1"/>
        <s:v/>
      </s:c>
      <s:c r="B1139" s="71"/>
      <s:c r="C1139" s="71"/>
      <s:c r="D1139" s="71"/>
      <s:c r="E1139" s="95"/>
      <s:c r="F1139" s="77" t="str">
        <s:f>IF(ISBLANK(E1139),"",IF(E1139&gt;='04_Настройки'!$B$11,"ВЧ",IF(E1139&gt;='04_Настройки'!$B$12,"СЧ","НЧ")))</s:f>
      </s:c>
      <s:c r="G1139" s="78"/>
      <s:c r="H1139" s="78"/>
      <s:c r="I1139" s="80" t="str">
        <s:f t="shared" si="2"/>
        <s:v/>
      </s:c>
      <s:c r="J1139" s="78"/>
      <s:c r="K1139" s="81"/>
      <s:c r="L1139" s="78"/>
      <s:c r="M1139" s="78"/>
      <s:c r="N1139" s="78"/>
      <s:c r="O1139" s="83"/>
      <s:c r="P1139" s="84"/>
      <s:c r="Q1139" s="84"/>
      <s:c r="R1139" s="77" t="str">
        <s:f t="shared" si="3"/>
        <s:v/>
      </s:c>
      <s:c r="S1139" s="85" t="str">
        <s:f t="shared" si="4"/>
        <s:v/>
      </s:c>
      <s:c r="T1139" s="85" t="str">
        <s:f t="shared" si="5"/>
        <s:v/>
      </s:c>
      <s:c r="U1139" s="85" t="str">
        <s:f>IF(OR(B1139="",G1139=""),"",ROUND(MAX(0,MIN(100,(G1139-IF(J1139="",'04_Настройки'!$B$14,J1139))/(100-IF(J1139="",'04_Настройки'!$B$14,J1139))*100)),1))</s:f>
        <s:v/>
      </s:c>
      <s:c r="V1139" s="85" t="str">
        <s:f t="shared" si="6"/>
        <s:v/>
      </s:c>
      <s:c r="W1139" s="88" t="str">
        <s:f t="shared" si="7"/>
        <s:v/>
      </s:c>
      <s:c r="X1139" s="85" t="str">
        <s:f>IF(B1139="","",IF(W1139&lt;'04_Настройки'!$B$26,"",ROUND((IF(ISBLANK(T1139),0,T1139*'04_Настройки'!$B$16)+IF(ISBLANK(U1139),0,U1139*'04_Настройки'!$B$17)+IF(ISBLANK(V1139),0,V1139*'04_Настройки'!$B$18)+IF(ISBLANK(M1139),0,M1139/5*100*'04_Настройки'!$B$19)+IF(ISBLANK(N1139),0,N1139/5*100*'04_Настройки'!$B$20))/(IF(ISBLANK(T1139),0,'04_Настройки'!$B$16)+IF(ISBLANK(U1139),0,'04_Настройки'!$B$17)+IF(ISBLANK(V1139),0,'04_Настройки'!$B$18)+IF(ISBLANK(M1139),0,'04_Настройки'!$B$19)+IF(ISBLANK(N1139),0,'04_Настройки'!$B$20)),1)))</s:f>
        <s:v/>
      </s:c>
      <s:c r="Y1139" s="77" t="str">
        <s:f>IF(B1139="","",IF(ISBLANK(X1139),"Недостаточно данных",IF(X1139&gt;='04_Настройки'!$B$24,"Высокий",IF(X1139&gt;='04_Настройки'!$B$25,"Средний","Низкий"))))</s:f>
        <s:v/>
      </s:c>
      <s:c r="Z1139" s="80">
        <s:f t="shared" si="8"/>
        <s:v>1129</s:v>
      </s:c>
      <s:c r="AA1139" s="93" t="str">
        <s:f>IF(B1139="","",IF(S1139&gt;1,"Проверить и объединить дубли",IF(W1139&lt;'04_Настройки'!$B$26,"Дополнить исходные данные",IF(AND(M1139&lt;&gt;"",M1139&lt;=2),"Проверить соответствие запросу и бизнесу",IF(AND(G1139&lt;&gt;"",G1139&lt;=IF(J1139="",'04_Настройки'!$B$14,J1139)),"Удерживать позицию и обновлять контент",IF(Y1139="Высокий",IF(O1139="","Создать или назначить посадочную страницу","Оптимизировать страницу и усилить содержание"),IF(Y1139="Средний","Включить в контент-план","Наблюдать или отложить")))))))</s:f>
        <s:v/>
      </s:c>
    </s:row>
    <s:row r="1140" ht="22.5" customHeight="1">
      <s:c r="A1140" s="70" t="str">
        <s:f t="shared" si="1"/>
        <s:v/>
      </s:c>
      <s:c r="B1140" s="71"/>
      <s:c r="C1140" s="71"/>
      <s:c r="D1140" s="71"/>
      <s:c r="E1140" s="95"/>
      <s:c r="F1140" s="77" t="str">
        <s:f>IF(ISBLANK(E1140),"",IF(E1140&gt;='04_Настройки'!$B$11,"ВЧ",IF(E1140&gt;='04_Настройки'!$B$12,"СЧ","НЧ")))</s:f>
      </s:c>
      <s:c r="G1140" s="78"/>
      <s:c r="H1140" s="78"/>
      <s:c r="I1140" s="80" t="str">
        <s:f t="shared" si="2"/>
        <s:v/>
      </s:c>
      <s:c r="J1140" s="78"/>
      <s:c r="K1140" s="81"/>
      <s:c r="L1140" s="78"/>
      <s:c r="M1140" s="78"/>
      <s:c r="N1140" s="78"/>
      <s:c r="O1140" s="83"/>
      <s:c r="P1140" s="84"/>
      <s:c r="Q1140" s="84"/>
      <s:c r="R1140" s="77" t="str">
        <s:f t="shared" si="3"/>
        <s:v/>
      </s:c>
      <s:c r="S1140" s="85" t="str">
        <s:f t="shared" si="4"/>
        <s:v/>
      </s:c>
      <s:c r="T1140" s="85" t="str">
        <s:f t="shared" si="5"/>
        <s:v/>
      </s:c>
      <s:c r="U1140" s="85" t="str">
        <s:f>IF(OR(B1140="",G1140=""),"",ROUND(MAX(0,MIN(100,(G1140-IF(J1140="",'04_Настройки'!$B$14,J1140))/(100-IF(J1140="",'04_Настройки'!$B$14,J1140))*100)),1))</s:f>
        <s:v/>
      </s:c>
      <s:c r="V1140" s="85" t="str">
        <s:f t="shared" si="6"/>
        <s:v/>
      </s:c>
      <s:c r="W1140" s="88" t="str">
        <s:f t="shared" si="7"/>
        <s:v/>
      </s:c>
      <s:c r="X1140" s="85" t="str">
        <s:f>IF(B1140="","",IF(W1140&lt;'04_Настройки'!$B$26,"",ROUND((IF(ISBLANK(T1140),0,T1140*'04_Настройки'!$B$16)+IF(ISBLANK(U1140),0,U1140*'04_Настройки'!$B$17)+IF(ISBLANK(V1140),0,V1140*'04_Настройки'!$B$18)+IF(ISBLANK(M1140),0,M1140/5*100*'04_Настройки'!$B$19)+IF(ISBLANK(N1140),0,N1140/5*100*'04_Настройки'!$B$20))/(IF(ISBLANK(T1140),0,'04_Настройки'!$B$16)+IF(ISBLANK(U1140),0,'04_Настройки'!$B$17)+IF(ISBLANK(V1140),0,'04_Настройки'!$B$18)+IF(ISBLANK(M1140),0,'04_Настройки'!$B$19)+IF(ISBLANK(N1140),0,'04_Настройки'!$B$20)),1)))</s:f>
        <s:v/>
      </s:c>
      <s:c r="Y1140" s="77" t="str">
        <s:f>IF(B1140="","",IF(ISBLANK(X1140),"Недостаточно данных",IF(X1140&gt;='04_Настройки'!$B$24,"Высокий",IF(X1140&gt;='04_Настройки'!$B$25,"Средний","Низкий"))))</s:f>
        <s:v/>
      </s:c>
      <s:c r="Z1140" s="80">
        <s:f t="shared" si="8"/>
        <s:v>1130</s:v>
      </s:c>
      <s:c r="AA1140" s="93" t="str">
        <s:f>IF(B1140="","",IF(S1140&gt;1,"Проверить и объединить дубли",IF(W1140&lt;'04_Настройки'!$B$26,"Дополнить исходные данные",IF(AND(M1140&lt;&gt;"",M1140&lt;=2),"Проверить соответствие запросу и бизнесу",IF(AND(G1140&lt;&gt;"",G1140&lt;=IF(J1140="",'04_Настройки'!$B$14,J1140)),"Удерживать позицию и обновлять контент",IF(Y1140="Высокий",IF(O1140="","Создать или назначить посадочную страницу","Оптимизировать страницу и усилить содержание"),IF(Y1140="Средний","Включить в контент-план","Наблюдать или отложить")))))))</s:f>
        <s:v/>
      </s:c>
    </s:row>
    <s:row r="1141" ht="22.5" customHeight="1">
      <s:c r="A1141" s="70" t="str">
        <s:f t="shared" si="1"/>
        <s:v/>
      </s:c>
      <s:c r="B1141" s="71"/>
      <s:c r="C1141" s="71"/>
      <s:c r="D1141" s="71"/>
      <s:c r="E1141" s="95"/>
      <s:c r="F1141" s="77" t="str">
        <s:f>IF(ISBLANK(E1141),"",IF(E1141&gt;='04_Настройки'!$B$11,"ВЧ",IF(E1141&gt;='04_Настройки'!$B$12,"СЧ","НЧ")))</s:f>
      </s:c>
      <s:c r="G1141" s="78"/>
      <s:c r="H1141" s="78"/>
      <s:c r="I1141" s="80" t="str">
        <s:f t="shared" si="2"/>
        <s:v/>
      </s:c>
      <s:c r="J1141" s="78"/>
      <s:c r="K1141" s="81"/>
      <s:c r="L1141" s="78"/>
      <s:c r="M1141" s="78"/>
      <s:c r="N1141" s="78"/>
      <s:c r="O1141" s="83"/>
      <s:c r="P1141" s="84"/>
      <s:c r="Q1141" s="84"/>
      <s:c r="R1141" s="77" t="str">
        <s:f t="shared" si="3"/>
        <s:v/>
      </s:c>
      <s:c r="S1141" s="85" t="str">
        <s:f t="shared" si="4"/>
        <s:v/>
      </s:c>
      <s:c r="T1141" s="85" t="str">
        <s:f t="shared" si="5"/>
        <s:v/>
      </s:c>
      <s:c r="U1141" s="85" t="str">
        <s:f>IF(OR(B1141="",G1141=""),"",ROUND(MAX(0,MIN(100,(G1141-IF(J1141="",'04_Настройки'!$B$14,J1141))/(100-IF(J1141="",'04_Настройки'!$B$14,J1141))*100)),1))</s:f>
        <s:v/>
      </s:c>
      <s:c r="V1141" s="85" t="str">
        <s:f t="shared" si="6"/>
        <s:v/>
      </s:c>
      <s:c r="W1141" s="88" t="str">
        <s:f t="shared" si="7"/>
        <s:v/>
      </s:c>
      <s:c r="X1141" s="85" t="str">
        <s:f>IF(B1141="","",IF(W1141&lt;'04_Настройки'!$B$26,"",ROUND((IF(ISBLANK(T1141),0,T1141*'04_Настройки'!$B$16)+IF(ISBLANK(U1141),0,U1141*'04_Настройки'!$B$17)+IF(ISBLANK(V1141),0,V1141*'04_Настройки'!$B$18)+IF(ISBLANK(M1141),0,M1141/5*100*'04_Настройки'!$B$19)+IF(ISBLANK(N1141),0,N1141/5*100*'04_Настройки'!$B$20))/(IF(ISBLANK(T1141),0,'04_Настройки'!$B$16)+IF(ISBLANK(U1141),0,'04_Настройки'!$B$17)+IF(ISBLANK(V1141),0,'04_Настройки'!$B$18)+IF(ISBLANK(M1141),0,'04_Настройки'!$B$19)+IF(ISBLANK(N1141),0,'04_Настройки'!$B$20)),1)))</s:f>
        <s:v/>
      </s:c>
      <s:c r="Y1141" s="77" t="str">
        <s:f>IF(B1141="","",IF(ISBLANK(X1141),"Недостаточно данных",IF(X1141&gt;='04_Настройки'!$B$24,"Высокий",IF(X1141&gt;='04_Настройки'!$B$25,"Средний","Низкий"))))</s:f>
        <s:v/>
      </s:c>
      <s:c r="Z1141" s="80">
        <s:f t="shared" si="8"/>
        <s:v>1131</s:v>
      </s:c>
      <s:c r="AA1141" s="93" t="str">
        <s:f>IF(B1141="","",IF(S1141&gt;1,"Проверить и объединить дубли",IF(W1141&lt;'04_Настройки'!$B$26,"Дополнить исходные данные",IF(AND(M1141&lt;&gt;"",M1141&lt;=2),"Проверить соответствие запросу и бизнесу",IF(AND(G1141&lt;&gt;"",G1141&lt;=IF(J1141="",'04_Настройки'!$B$14,J1141)),"Удерживать позицию и обновлять контент",IF(Y1141="Высокий",IF(O1141="","Создать или назначить посадочную страницу","Оптимизировать страницу и усилить содержание"),IF(Y1141="Средний","Включить в контент-план","Наблюдать или отложить")))))))</s:f>
        <s:v/>
      </s:c>
    </s:row>
    <s:row r="1142" ht="22.5" customHeight="1">
      <s:c r="A1142" s="70" t="str">
        <s:f t="shared" si="1"/>
        <s:v/>
      </s:c>
      <s:c r="B1142" s="71"/>
      <s:c r="C1142" s="71"/>
      <s:c r="D1142" s="71"/>
      <s:c r="E1142" s="95"/>
      <s:c r="F1142" s="77" t="str">
        <s:f>IF(ISBLANK(E1142),"",IF(E1142&gt;='04_Настройки'!$B$11,"ВЧ",IF(E1142&gt;='04_Настройки'!$B$12,"СЧ","НЧ")))</s:f>
      </s:c>
      <s:c r="G1142" s="78"/>
      <s:c r="H1142" s="78"/>
      <s:c r="I1142" s="80" t="str">
        <s:f t="shared" si="2"/>
        <s:v/>
      </s:c>
      <s:c r="J1142" s="78"/>
      <s:c r="K1142" s="81"/>
      <s:c r="L1142" s="78"/>
      <s:c r="M1142" s="78"/>
      <s:c r="N1142" s="78"/>
      <s:c r="O1142" s="83"/>
      <s:c r="P1142" s="84"/>
      <s:c r="Q1142" s="84"/>
      <s:c r="R1142" s="77" t="str">
        <s:f t="shared" si="3"/>
        <s:v/>
      </s:c>
      <s:c r="S1142" s="85" t="str">
        <s:f t="shared" si="4"/>
        <s:v/>
      </s:c>
      <s:c r="T1142" s="85" t="str">
        <s:f t="shared" si="5"/>
        <s:v/>
      </s:c>
      <s:c r="U1142" s="85" t="str">
        <s:f>IF(OR(B1142="",G1142=""),"",ROUND(MAX(0,MIN(100,(G1142-IF(J1142="",'04_Настройки'!$B$14,J1142))/(100-IF(J1142="",'04_Настройки'!$B$14,J1142))*100)),1))</s:f>
        <s:v/>
      </s:c>
      <s:c r="V1142" s="85" t="str">
        <s:f t="shared" si="6"/>
        <s:v/>
      </s:c>
      <s:c r="W1142" s="88" t="str">
        <s:f t="shared" si="7"/>
        <s:v/>
      </s:c>
      <s:c r="X1142" s="85" t="str">
        <s:f>IF(B1142="","",IF(W1142&lt;'04_Настройки'!$B$26,"",ROUND((IF(ISBLANK(T1142),0,T1142*'04_Настройки'!$B$16)+IF(ISBLANK(U1142),0,U1142*'04_Настройки'!$B$17)+IF(ISBLANK(V1142),0,V1142*'04_Настройки'!$B$18)+IF(ISBLANK(M1142),0,M1142/5*100*'04_Настройки'!$B$19)+IF(ISBLANK(N1142),0,N1142/5*100*'04_Настройки'!$B$20))/(IF(ISBLANK(T1142),0,'04_Настройки'!$B$16)+IF(ISBLANK(U1142),0,'04_Настройки'!$B$17)+IF(ISBLANK(V1142),0,'04_Настройки'!$B$18)+IF(ISBLANK(M1142),0,'04_Настройки'!$B$19)+IF(ISBLANK(N1142),0,'04_Настройки'!$B$20)),1)))</s:f>
        <s:v/>
      </s:c>
      <s:c r="Y1142" s="77" t="str">
        <s:f>IF(B1142="","",IF(ISBLANK(X1142),"Недостаточно данных",IF(X1142&gt;='04_Настройки'!$B$24,"Высокий",IF(X1142&gt;='04_Настройки'!$B$25,"Средний","Низкий"))))</s:f>
        <s:v/>
      </s:c>
      <s:c r="Z1142" s="80">
        <s:f t="shared" si="8"/>
        <s:v>1132</s:v>
      </s:c>
      <s:c r="AA1142" s="93" t="str">
        <s:f>IF(B1142="","",IF(S1142&gt;1,"Проверить и объединить дубли",IF(W1142&lt;'04_Настройки'!$B$26,"Дополнить исходные данные",IF(AND(M1142&lt;&gt;"",M1142&lt;=2),"Проверить соответствие запросу и бизнесу",IF(AND(G1142&lt;&gt;"",G1142&lt;=IF(J1142="",'04_Настройки'!$B$14,J1142)),"Удерживать позицию и обновлять контент",IF(Y1142="Высокий",IF(O1142="","Создать или назначить посадочную страницу","Оптимизировать страницу и усилить содержание"),IF(Y1142="Средний","Включить в контент-план","Наблюдать или отложить")))))))</s:f>
        <s:v/>
      </s:c>
    </s:row>
    <s:row r="1143" ht="22.5" customHeight="1">
      <s:c r="A1143" s="70" t="str">
        <s:f t="shared" si="1"/>
        <s:v/>
      </s:c>
      <s:c r="B1143" s="71"/>
      <s:c r="C1143" s="71"/>
      <s:c r="D1143" s="71"/>
      <s:c r="E1143" s="95"/>
      <s:c r="F1143" s="77" t="str">
        <s:f>IF(ISBLANK(E1143),"",IF(E1143&gt;='04_Настройки'!$B$11,"ВЧ",IF(E1143&gt;='04_Настройки'!$B$12,"СЧ","НЧ")))</s:f>
      </s:c>
      <s:c r="G1143" s="78"/>
      <s:c r="H1143" s="78"/>
      <s:c r="I1143" s="80" t="str">
        <s:f t="shared" si="2"/>
        <s:v/>
      </s:c>
      <s:c r="J1143" s="78"/>
      <s:c r="K1143" s="81"/>
      <s:c r="L1143" s="78"/>
      <s:c r="M1143" s="78"/>
      <s:c r="N1143" s="78"/>
      <s:c r="O1143" s="83"/>
      <s:c r="P1143" s="84"/>
      <s:c r="Q1143" s="84"/>
      <s:c r="R1143" s="77" t="str">
        <s:f t="shared" si="3"/>
        <s:v/>
      </s:c>
      <s:c r="S1143" s="85" t="str">
        <s:f t="shared" si="4"/>
        <s:v/>
      </s:c>
      <s:c r="T1143" s="85" t="str">
        <s:f t="shared" si="5"/>
        <s:v/>
      </s:c>
      <s:c r="U1143" s="85" t="str">
        <s:f>IF(OR(B1143="",G1143=""),"",ROUND(MAX(0,MIN(100,(G1143-IF(J1143="",'04_Настройки'!$B$14,J1143))/(100-IF(J1143="",'04_Настройки'!$B$14,J1143))*100)),1))</s:f>
        <s:v/>
      </s:c>
      <s:c r="V1143" s="85" t="str">
        <s:f t="shared" si="6"/>
        <s:v/>
      </s:c>
      <s:c r="W1143" s="88" t="str">
        <s:f t="shared" si="7"/>
        <s:v/>
      </s:c>
      <s:c r="X1143" s="85" t="str">
        <s:f>IF(B1143="","",IF(W1143&lt;'04_Настройки'!$B$26,"",ROUND((IF(ISBLANK(T1143),0,T1143*'04_Настройки'!$B$16)+IF(ISBLANK(U1143),0,U1143*'04_Настройки'!$B$17)+IF(ISBLANK(V1143),0,V1143*'04_Настройки'!$B$18)+IF(ISBLANK(M1143),0,M1143/5*100*'04_Настройки'!$B$19)+IF(ISBLANK(N1143),0,N1143/5*100*'04_Настройки'!$B$20))/(IF(ISBLANK(T1143),0,'04_Настройки'!$B$16)+IF(ISBLANK(U1143),0,'04_Настройки'!$B$17)+IF(ISBLANK(V1143),0,'04_Настройки'!$B$18)+IF(ISBLANK(M1143),0,'04_Настройки'!$B$19)+IF(ISBLANK(N1143),0,'04_Настройки'!$B$20)),1)))</s:f>
        <s:v/>
      </s:c>
      <s:c r="Y1143" s="77" t="str">
        <s:f>IF(B1143="","",IF(ISBLANK(X1143),"Недостаточно данных",IF(X1143&gt;='04_Настройки'!$B$24,"Высокий",IF(X1143&gt;='04_Настройки'!$B$25,"Средний","Низкий"))))</s:f>
        <s:v/>
      </s:c>
      <s:c r="Z1143" s="80">
        <s:f t="shared" si="8"/>
        <s:v>1133</s:v>
      </s:c>
      <s:c r="AA1143" s="93" t="str">
        <s:f>IF(B1143="","",IF(S1143&gt;1,"Проверить и объединить дубли",IF(W1143&lt;'04_Настройки'!$B$26,"Дополнить исходные данные",IF(AND(M1143&lt;&gt;"",M1143&lt;=2),"Проверить соответствие запросу и бизнесу",IF(AND(G1143&lt;&gt;"",G1143&lt;=IF(J1143="",'04_Настройки'!$B$14,J1143)),"Удерживать позицию и обновлять контент",IF(Y1143="Высокий",IF(O1143="","Создать или назначить посадочную страницу","Оптимизировать страницу и усилить содержание"),IF(Y1143="Средний","Включить в контент-план","Наблюдать или отложить")))))))</s:f>
        <s:v/>
      </s:c>
    </s:row>
    <s:row r="1144" ht="22.5" customHeight="1">
      <s:c r="A1144" s="70" t="str">
        <s:f t="shared" si="1"/>
        <s:v/>
      </s:c>
      <s:c r="B1144" s="71"/>
      <s:c r="C1144" s="71"/>
      <s:c r="D1144" s="71"/>
      <s:c r="E1144" s="95"/>
      <s:c r="F1144" s="77" t="str">
        <s:f>IF(ISBLANK(E1144),"",IF(E1144&gt;='04_Настройки'!$B$11,"ВЧ",IF(E1144&gt;='04_Настройки'!$B$12,"СЧ","НЧ")))</s:f>
      </s:c>
      <s:c r="G1144" s="78"/>
      <s:c r="H1144" s="78"/>
      <s:c r="I1144" s="80" t="str">
        <s:f t="shared" si="2"/>
        <s:v/>
      </s:c>
      <s:c r="J1144" s="78"/>
      <s:c r="K1144" s="81"/>
      <s:c r="L1144" s="78"/>
      <s:c r="M1144" s="78"/>
      <s:c r="N1144" s="78"/>
      <s:c r="O1144" s="83"/>
      <s:c r="P1144" s="84"/>
      <s:c r="Q1144" s="84"/>
      <s:c r="R1144" s="77" t="str">
        <s:f t="shared" si="3"/>
        <s:v/>
      </s:c>
      <s:c r="S1144" s="85" t="str">
        <s:f t="shared" si="4"/>
        <s:v/>
      </s:c>
      <s:c r="T1144" s="85" t="str">
        <s:f t="shared" si="5"/>
        <s:v/>
      </s:c>
      <s:c r="U1144" s="85" t="str">
        <s:f>IF(OR(B1144="",G1144=""),"",ROUND(MAX(0,MIN(100,(G1144-IF(J1144="",'04_Настройки'!$B$14,J1144))/(100-IF(J1144="",'04_Настройки'!$B$14,J1144))*100)),1))</s:f>
        <s:v/>
      </s:c>
      <s:c r="V1144" s="85" t="str">
        <s:f t="shared" si="6"/>
        <s:v/>
      </s:c>
      <s:c r="W1144" s="88" t="str">
        <s:f t="shared" si="7"/>
        <s:v/>
      </s:c>
      <s:c r="X1144" s="85" t="str">
        <s:f>IF(B1144="","",IF(W1144&lt;'04_Настройки'!$B$26,"",ROUND((IF(ISBLANK(T1144),0,T1144*'04_Настройки'!$B$16)+IF(ISBLANK(U1144),0,U1144*'04_Настройки'!$B$17)+IF(ISBLANK(V1144),0,V1144*'04_Настройки'!$B$18)+IF(ISBLANK(M1144),0,M1144/5*100*'04_Настройки'!$B$19)+IF(ISBLANK(N1144),0,N1144/5*100*'04_Настройки'!$B$20))/(IF(ISBLANK(T1144),0,'04_Настройки'!$B$16)+IF(ISBLANK(U1144),0,'04_Настройки'!$B$17)+IF(ISBLANK(V1144),0,'04_Настройки'!$B$18)+IF(ISBLANK(M1144),0,'04_Настройки'!$B$19)+IF(ISBLANK(N1144),0,'04_Настройки'!$B$20)),1)))</s:f>
        <s:v/>
      </s:c>
      <s:c r="Y1144" s="77" t="str">
        <s:f>IF(B1144="","",IF(ISBLANK(X1144),"Недостаточно данных",IF(X1144&gt;='04_Настройки'!$B$24,"Высокий",IF(X1144&gt;='04_Настройки'!$B$25,"Средний","Низкий"))))</s:f>
        <s:v/>
      </s:c>
      <s:c r="Z1144" s="80">
        <s:f t="shared" si="8"/>
        <s:v>1134</s:v>
      </s:c>
      <s:c r="AA1144" s="93" t="str">
        <s:f>IF(B1144="","",IF(S1144&gt;1,"Проверить и объединить дубли",IF(W1144&lt;'04_Настройки'!$B$26,"Дополнить исходные данные",IF(AND(M1144&lt;&gt;"",M1144&lt;=2),"Проверить соответствие запросу и бизнесу",IF(AND(G1144&lt;&gt;"",G1144&lt;=IF(J1144="",'04_Настройки'!$B$14,J1144)),"Удерживать позицию и обновлять контент",IF(Y1144="Высокий",IF(O1144="","Создать или назначить посадочную страницу","Оптимизировать страницу и усилить содержание"),IF(Y1144="Средний","Включить в контент-план","Наблюдать или отложить")))))))</s:f>
        <s:v/>
      </s:c>
    </s:row>
    <s:row r="1145" ht="22.5" customHeight="1">
      <s:c r="A1145" s="70" t="str">
        <s:f t="shared" si="1"/>
        <s:v/>
      </s:c>
      <s:c r="B1145" s="71"/>
      <s:c r="C1145" s="71"/>
      <s:c r="D1145" s="71"/>
      <s:c r="E1145" s="95"/>
      <s:c r="F1145" s="77" t="str">
        <s:f>IF(ISBLANK(E1145),"",IF(E1145&gt;='04_Настройки'!$B$11,"ВЧ",IF(E1145&gt;='04_Настройки'!$B$12,"СЧ","НЧ")))</s:f>
      </s:c>
      <s:c r="G1145" s="78"/>
      <s:c r="H1145" s="78"/>
      <s:c r="I1145" s="80" t="str">
        <s:f t="shared" si="2"/>
        <s:v/>
      </s:c>
      <s:c r="J1145" s="78"/>
      <s:c r="K1145" s="81"/>
      <s:c r="L1145" s="78"/>
      <s:c r="M1145" s="78"/>
      <s:c r="N1145" s="78"/>
      <s:c r="O1145" s="83"/>
      <s:c r="P1145" s="84"/>
      <s:c r="Q1145" s="84"/>
      <s:c r="R1145" s="77" t="str">
        <s:f t="shared" si="3"/>
        <s:v/>
      </s:c>
      <s:c r="S1145" s="85" t="str">
        <s:f t="shared" si="4"/>
        <s:v/>
      </s:c>
      <s:c r="T1145" s="85" t="str">
        <s:f t="shared" si="5"/>
        <s:v/>
      </s:c>
      <s:c r="U1145" s="85" t="str">
        <s:f>IF(OR(B1145="",G1145=""),"",ROUND(MAX(0,MIN(100,(G1145-IF(J1145="",'04_Настройки'!$B$14,J1145))/(100-IF(J1145="",'04_Настройки'!$B$14,J1145))*100)),1))</s:f>
        <s:v/>
      </s:c>
      <s:c r="V1145" s="85" t="str">
        <s:f t="shared" si="6"/>
        <s:v/>
      </s:c>
      <s:c r="W1145" s="88" t="str">
        <s:f t="shared" si="7"/>
        <s:v/>
      </s:c>
      <s:c r="X1145" s="85" t="str">
        <s:f>IF(B1145="","",IF(W1145&lt;'04_Настройки'!$B$26,"",ROUND((IF(ISBLANK(T1145),0,T1145*'04_Настройки'!$B$16)+IF(ISBLANK(U1145),0,U1145*'04_Настройки'!$B$17)+IF(ISBLANK(V1145),0,V1145*'04_Настройки'!$B$18)+IF(ISBLANK(M1145),0,M1145/5*100*'04_Настройки'!$B$19)+IF(ISBLANK(N1145),0,N1145/5*100*'04_Настройки'!$B$20))/(IF(ISBLANK(T1145),0,'04_Настройки'!$B$16)+IF(ISBLANK(U1145),0,'04_Настройки'!$B$17)+IF(ISBLANK(V1145),0,'04_Настройки'!$B$18)+IF(ISBLANK(M1145),0,'04_Настройки'!$B$19)+IF(ISBLANK(N1145),0,'04_Настройки'!$B$20)),1)))</s:f>
        <s:v/>
      </s:c>
      <s:c r="Y1145" s="77" t="str">
        <s:f>IF(B1145="","",IF(ISBLANK(X1145),"Недостаточно данных",IF(X1145&gt;='04_Настройки'!$B$24,"Высокий",IF(X1145&gt;='04_Настройки'!$B$25,"Средний","Низкий"))))</s:f>
        <s:v/>
      </s:c>
      <s:c r="Z1145" s="80">
        <s:f t="shared" si="8"/>
        <s:v>1135</s:v>
      </s:c>
      <s:c r="AA1145" s="93" t="str">
        <s:f>IF(B1145="","",IF(S1145&gt;1,"Проверить и объединить дубли",IF(W1145&lt;'04_Настройки'!$B$26,"Дополнить исходные данные",IF(AND(M1145&lt;&gt;"",M1145&lt;=2),"Проверить соответствие запросу и бизнесу",IF(AND(G1145&lt;&gt;"",G1145&lt;=IF(J1145="",'04_Настройки'!$B$14,J1145)),"Удерживать позицию и обновлять контент",IF(Y1145="Высокий",IF(O1145="","Создать или назначить посадочную страницу","Оптимизировать страницу и усилить содержание"),IF(Y1145="Средний","Включить в контент-план","Наблюдать или отложить")))))))</s:f>
        <s:v/>
      </s:c>
    </s:row>
    <s:row r="1146" ht="22.5" customHeight="1">
      <s:c r="A1146" s="70" t="str">
        <s:f t="shared" si="1"/>
        <s:v/>
      </s:c>
      <s:c r="B1146" s="71"/>
      <s:c r="C1146" s="71"/>
      <s:c r="D1146" s="71"/>
      <s:c r="E1146" s="95"/>
      <s:c r="F1146" s="77" t="str">
        <s:f>IF(ISBLANK(E1146),"",IF(E1146&gt;='04_Настройки'!$B$11,"ВЧ",IF(E1146&gt;='04_Настройки'!$B$12,"СЧ","НЧ")))</s:f>
      </s:c>
      <s:c r="G1146" s="78"/>
      <s:c r="H1146" s="78"/>
      <s:c r="I1146" s="80" t="str">
        <s:f t="shared" si="2"/>
        <s:v/>
      </s:c>
      <s:c r="J1146" s="78"/>
      <s:c r="K1146" s="81"/>
      <s:c r="L1146" s="78"/>
      <s:c r="M1146" s="78"/>
      <s:c r="N1146" s="78"/>
      <s:c r="O1146" s="83"/>
      <s:c r="P1146" s="84"/>
      <s:c r="Q1146" s="84"/>
      <s:c r="R1146" s="77" t="str">
        <s:f t="shared" si="3"/>
        <s:v/>
      </s:c>
      <s:c r="S1146" s="85" t="str">
        <s:f t="shared" si="4"/>
        <s:v/>
      </s:c>
      <s:c r="T1146" s="85" t="str">
        <s:f t="shared" si="5"/>
        <s:v/>
      </s:c>
      <s:c r="U1146" s="85" t="str">
        <s:f>IF(OR(B1146="",G1146=""),"",ROUND(MAX(0,MIN(100,(G1146-IF(J1146="",'04_Настройки'!$B$14,J1146))/(100-IF(J1146="",'04_Настройки'!$B$14,J1146))*100)),1))</s:f>
        <s:v/>
      </s:c>
      <s:c r="V1146" s="85" t="str">
        <s:f t="shared" si="6"/>
        <s:v/>
      </s:c>
      <s:c r="W1146" s="88" t="str">
        <s:f t="shared" si="7"/>
        <s:v/>
      </s:c>
      <s:c r="X1146" s="85" t="str">
        <s:f>IF(B1146="","",IF(W1146&lt;'04_Настройки'!$B$26,"",ROUND((IF(ISBLANK(T1146),0,T1146*'04_Настройки'!$B$16)+IF(ISBLANK(U1146),0,U1146*'04_Настройки'!$B$17)+IF(ISBLANK(V1146),0,V1146*'04_Настройки'!$B$18)+IF(ISBLANK(M1146),0,M1146/5*100*'04_Настройки'!$B$19)+IF(ISBLANK(N1146),0,N1146/5*100*'04_Настройки'!$B$20))/(IF(ISBLANK(T1146),0,'04_Настройки'!$B$16)+IF(ISBLANK(U1146),0,'04_Настройки'!$B$17)+IF(ISBLANK(V1146),0,'04_Настройки'!$B$18)+IF(ISBLANK(M1146),0,'04_Настройки'!$B$19)+IF(ISBLANK(N1146),0,'04_Настройки'!$B$20)),1)))</s:f>
        <s:v/>
      </s:c>
      <s:c r="Y1146" s="77" t="str">
        <s:f>IF(B1146="","",IF(ISBLANK(X1146),"Недостаточно данных",IF(X1146&gt;='04_Настройки'!$B$24,"Высокий",IF(X1146&gt;='04_Настройки'!$B$25,"Средний","Низкий"))))</s:f>
        <s:v/>
      </s:c>
      <s:c r="Z1146" s="80">
        <s:f t="shared" si="8"/>
        <s:v>1136</s:v>
      </s:c>
      <s:c r="AA1146" s="93" t="str">
        <s:f>IF(B1146="","",IF(S1146&gt;1,"Проверить и объединить дубли",IF(W1146&lt;'04_Настройки'!$B$26,"Дополнить исходные данные",IF(AND(M1146&lt;&gt;"",M1146&lt;=2),"Проверить соответствие запросу и бизнесу",IF(AND(G1146&lt;&gt;"",G1146&lt;=IF(J1146="",'04_Настройки'!$B$14,J1146)),"Удерживать позицию и обновлять контент",IF(Y1146="Высокий",IF(O1146="","Создать или назначить посадочную страницу","Оптимизировать страницу и усилить содержание"),IF(Y1146="Средний","Включить в контент-план","Наблюдать или отложить")))))))</s:f>
        <s:v/>
      </s:c>
    </s:row>
    <s:row r="1147" ht="22.5" customHeight="1">
      <s:c r="A1147" s="70" t="str">
        <s:f t="shared" si="1"/>
        <s:v/>
      </s:c>
      <s:c r="B1147" s="71"/>
      <s:c r="C1147" s="71"/>
      <s:c r="D1147" s="71"/>
      <s:c r="E1147" s="95"/>
      <s:c r="F1147" s="77" t="str">
        <s:f>IF(ISBLANK(E1147),"",IF(E1147&gt;='04_Настройки'!$B$11,"ВЧ",IF(E1147&gt;='04_Настройки'!$B$12,"СЧ","НЧ")))</s:f>
      </s:c>
      <s:c r="G1147" s="78"/>
      <s:c r="H1147" s="78"/>
      <s:c r="I1147" s="80" t="str">
        <s:f t="shared" si="2"/>
        <s:v/>
      </s:c>
      <s:c r="J1147" s="78"/>
      <s:c r="K1147" s="81"/>
      <s:c r="L1147" s="78"/>
      <s:c r="M1147" s="78"/>
      <s:c r="N1147" s="78"/>
      <s:c r="O1147" s="83"/>
      <s:c r="P1147" s="84"/>
      <s:c r="Q1147" s="84"/>
      <s:c r="R1147" s="77" t="str">
        <s:f t="shared" si="3"/>
        <s:v/>
      </s:c>
      <s:c r="S1147" s="85" t="str">
        <s:f t="shared" si="4"/>
        <s:v/>
      </s:c>
      <s:c r="T1147" s="85" t="str">
        <s:f t="shared" si="5"/>
        <s:v/>
      </s:c>
      <s:c r="U1147" s="85" t="str">
        <s:f>IF(OR(B1147="",G1147=""),"",ROUND(MAX(0,MIN(100,(G1147-IF(J1147="",'04_Настройки'!$B$14,J1147))/(100-IF(J1147="",'04_Настройки'!$B$14,J1147))*100)),1))</s:f>
        <s:v/>
      </s:c>
      <s:c r="V1147" s="85" t="str">
        <s:f t="shared" si="6"/>
        <s:v/>
      </s:c>
      <s:c r="W1147" s="88" t="str">
        <s:f t="shared" si="7"/>
        <s:v/>
      </s:c>
      <s:c r="X1147" s="85" t="str">
        <s:f>IF(B1147="","",IF(W1147&lt;'04_Настройки'!$B$26,"",ROUND((IF(ISBLANK(T1147),0,T1147*'04_Настройки'!$B$16)+IF(ISBLANK(U1147),0,U1147*'04_Настройки'!$B$17)+IF(ISBLANK(V1147),0,V1147*'04_Настройки'!$B$18)+IF(ISBLANK(M1147),0,M1147/5*100*'04_Настройки'!$B$19)+IF(ISBLANK(N1147),0,N1147/5*100*'04_Настройки'!$B$20))/(IF(ISBLANK(T1147),0,'04_Настройки'!$B$16)+IF(ISBLANK(U1147),0,'04_Настройки'!$B$17)+IF(ISBLANK(V1147),0,'04_Настройки'!$B$18)+IF(ISBLANK(M1147),0,'04_Настройки'!$B$19)+IF(ISBLANK(N1147),0,'04_Настройки'!$B$20)),1)))</s:f>
        <s:v/>
      </s:c>
      <s:c r="Y1147" s="77" t="str">
        <s:f>IF(B1147="","",IF(ISBLANK(X1147),"Недостаточно данных",IF(X1147&gt;='04_Настройки'!$B$24,"Высокий",IF(X1147&gt;='04_Настройки'!$B$25,"Средний","Низкий"))))</s:f>
        <s:v/>
      </s:c>
      <s:c r="Z1147" s="80">
        <s:f t="shared" si="8"/>
        <s:v>1137</s:v>
      </s:c>
      <s:c r="AA1147" s="93" t="str">
        <s:f>IF(B1147="","",IF(S1147&gt;1,"Проверить и объединить дубли",IF(W1147&lt;'04_Настройки'!$B$26,"Дополнить исходные данные",IF(AND(M1147&lt;&gt;"",M1147&lt;=2),"Проверить соответствие запросу и бизнесу",IF(AND(G1147&lt;&gt;"",G1147&lt;=IF(J1147="",'04_Настройки'!$B$14,J1147)),"Удерживать позицию и обновлять контент",IF(Y1147="Высокий",IF(O1147="","Создать или назначить посадочную страницу","Оптимизировать страницу и усилить содержание"),IF(Y1147="Средний","Включить в контент-план","Наблюдать или отложить")))))))</s:f>
        <s:v/>
      </s:c>
    </s:row>
    <s:row r="1148" ht="22.5" customHeight="1">
      <s:c r="A1148" s="70" t="str">
        <s:f t="shared" si="1"/>
        <s:v/>
      </s:c>
      <s:c r="B1148" s="71"/>
      <s:c r="C1148" s="71"/>
      <s:c r="D1148" s="71"/>
      <s:c r="E1148" s="95"/>
      <s:c r="F1148" s="77" t="str">
        <s:f>IF(ISBLANK(E1148),"",IF(E1148&gt;='04_Настройки'!$B$11,"ВЧ",IF(E1148&gt;='04_Настройки'!$B$12,"СЧ","НЧ")))</s:f>
      </s:c>
      <s:c r="G1148" s="78"/>
      <s:c r="H1148" s="78"/>
      <s:c r="I1148" s="80" t="str">
        <s:f t="shared" si="2"/>
        <s:v/>
      </s:c>
      <s:c r="J1148" s="78"/>
      <s:c r="K1148" s="81"/>
      <s:c r="L1148" s="78"/>
      <s:c r="M1148" s="78"/>
      <s:c r="N1148" s="78"/>
      <s:c r="O1148" s="83"/>
      <s:c r="P1148" s="84"/>
      <s:c r="Q1148" s="84"/>
      <s:c r="R1148" s="77" t="str">
        <s:f t="shared" si="3"/>
        <s:v/>
      </s:c>
      <s:c r="S1148" s="85" t="str">
        <s:f t="shared" si="4"/>
        <s:v/>
      </s:c>
      <s:c r="T1148" s="85" t="str">
        <s:f t="shared" si="5"/>
        <s:v/>
      </s:c>
      <s:c r="U1148" s="85" t="str">
        <s:f>IF(OR(B1148="",G1148=""),"",ROUND(MAX(0,MIN(100,(G1148-IF(J1148="",'04_Настройки'!$B$14,J1148))/(100-IF(J1148="",'04_Настройки'!$B$14,J1148))*100)),1))</s:f>
        <s:v/>
      </s:c>
      <s:c r="V1148" s="85" t="str">
        <s:f t="shared" si="6"/>
        <s:v/>
      </s:c>
      <s:c r="W1148" s="88" t="str">
        <s:f t="shared" si="7"/>
        <s:v/>
      </s:c>
      <s:c r="X1148" s="85" t="str">
        <s:f>IF(B1148="","",IF(W1148&lt;'04_Настройки'!$B$26,"",ROUND((IF(ISBLANK(T1148),0,T1148*'04_Настройки'!$B$16)+IF(ISBLANK(U1148),0,U1148*'04_Настройки'!$B$17)+IF(ISBLANK(V1148),0,V1148*'04_Настройки'!$B$18)+IF(ISBLANK(M1148),0,M1148/5*100*'04_Настройки'!$B$19)+IF(ISBLANK(N1148),0,N1148/5*100*'04_Настройки'!$B$20))/(IF(ISBLANK(T1148),0,'04_Настройки'!$B$16)+IF(ISBLANK(U1148),0,'04_Настройки'!$B$17)+IF(ISBLANK(V1148),0,'04_Настройки'!$B$18)+IF(ISBLANK(M1148),0,'04_Настройки'!$B$19)+IF(ISBLANK(N1148),0,'04_Настройки'!$B$20)),1)))</s:f>
        <s:v/>
      </s:c>
      <s:c r="Y1148" s="77" t="str">
        <s:f>IF(B1148="","",IF(ISBLANK(X1148),"Недостаточно данных",IF(X1148&gt;='04_Настройки'!$B$24,"Высокий",IF(X1148&gt;='04_Настройки'!$B$25,"Средний","Низкий"))))</s:f>
        <s:v/>
      </s:c>
      <s:c r="Z1148" s="80">
        <s:f t="shared" si="8"/>
        <s:v>1138</s:v>
      </s:c>
      <s:c r="AA1148" s="93" t="str">
        <s:f>IF(B1148="","",IF(S1148&gt;1,"Проверить и объединить дубли",IF(W1148&lt;'04_Настройки'!$B$26,"Дополнить исходные данные",IF(AND(M1148&lt;&gt;"",M1148&lt;=2),"Проверить соответствие запросу и бизнесу",IF(AND(G1148&lt;&gt;"",G1148&lt;=IF(J1148="",'04_Настройки'!$B$14,J1148)),"Удерживать позицию и обновлять контент",IF(Y1148="Высокий",IF(O1148="","Создать или назначить посадочную страницу","Оптимизировать страницу и усилить содержание"),IF(Y1148="Средний","Включить в контент-план","Наблюдать или отложить")))))))</s:f>
        <s:v/>
      </s:c>
    </s:row>
    <s:row r="1149" ht="22.5" customHeight="1">
      <s:c r="A1149" s="70" t="str">
        <s:f t="shared" si="1"/>
        <s:v/>
      </s:c>
      <s:c r="B1149" s="71"/>
      <s:c r="C1149" s="71"/>
      <s:c r="D1149" s="71"/>
      <s:c r="E1149" s="95"/>
      <s:c r="F1149" s="77" t="str">
        <s:f>IF(ISBLANK(E1149),"",IF(E1149&gt;='04_Настройки'!$B$11,"ВЧ",IF(E1149&gt;='04_Настройки'!$B$12,"СЧ","НЧ")))</s:f>
      </s:c>
      <s:c r="G1149" s="78"/>
      <s:c r="H1149" s="78"/>
      <s:c r="I1149" s="80" t="str">
        <s:f t="shared" si="2"/>
        <s:v/>
      </s:c>
      <s:c r="J1149" s="78"/>
      <s:c r="K1149" s="81"/>
      <s:c r="L1149" s="78"/>
      <s:c r="M1149" s="78"/>
      <s:c r="N1149" s="78"/>
      <s:c r="O1149" s="83"/>
      <s:c r="P1149" s="84"/>
      <s:c r="Q1149" s="84"/>
      <s:c r="R1149" s="77" t="str">
        <s:f t="shared" si="3"/>
        <s:v/>
      </s:c>
      <s:c r="S1149" s="85" t="str">
        <s:f t="shared" si="4"/>
        <s:v/>
      </s:c>
      <s:c r="T1149" s="85" t="str">
        <s:f t="shared" si="5"/>
        <s:v/>
      </s:c>
      <s:c r="U1149" s="85" t="str">
        <s:f>IF(OR(B1149="",G1149=""),"",ROUND(MAX(0,MIN(100,(G1149-IF(J1149="",'04_Настройки'!$B$14,J1149))/(100-IF(J1149="",'04_Настройки'!$B$14,J1149))*100)),1))</s:f>
        <s:v/>
      </s:c>
      <s:c r="V1149" s="85" t="str">
        <s:f t="shared" si="6"/>
        <s:v/>
      </s:c>
      <s:c r="W1149" s="88" t="str">
        <s:f t="shared" si="7"/>
        <s:v/>
      </s:c>
      <s:c r="X1149" s="85" t="str">
        <s:f>IF(B1149="","",IF(W1149&lt;'04_Настройки'!$B$26,"",ROUND((IF(ISBLANK(T1149),0,T1149*'04_Настройки'!$B$16)+IF(ISBLANK(U1149),0,U1149*'04_Настройки'!$B$17)+IF(ISBLANK(V1149),0,V1149*'04_Настройки'!$B$18)+IF(ISBLANK(M1149),0,M1149/5*100*'04_Настройки'!$B$19)+IF(ISBLANK(N1149),0,N1149/5*100*'04_Настройки'!$B$20))/(IF(ISBLANK(T1149),0,'04_Настройки'!$B$16)+IF(ISBLANK(U1149),0,'04_Настройки'!$B$17)+IF(ISBLANK(V1149),0,'04_Настройки'!$B$18)+IF(ISBLANK(M1149),0,'04_Настройки'!$B$19)+IF(ISBLANK(N1149),0,'04_Настройки'!$B$20)),1)))</s:f>
        <s:v/>
      </s:c>
      <s:c r="Y1149" s="77" t="str">
        <s:f>IF(B1149="","",IF(ISBLANK(X1149),"Недостаточно данных",IF(X1149&gt;='04_Настройки'!$B$24,"Высокий",IF(X1149&gt;='04_Настройки'!$B$25,"Средний","Низкий"))))</s:f>
        <s:v/>
      </s:c>
      <s:c r="Z1149" s="80">
        <s:f t="shared" si="8"/>
        <s:v>1139</s:v>
      </s:c>
      <s:c r="AA1149" s="93" t="str">
        <s:f>IF(B1149="","",IF(S1149&gt;1,"Проверить и объединить дубли",IF(W1149&lt;'04_Настройки'!$B$26,"Дополнить исходные данные",IF(AND(M1149&lt;&gt;"",M1149&lt;=2),"Проверить соответствие запросу и бизнесу",IF(AND(G1149&lt;&gt;"",G1149&lt;=IF(J1149="",'04_Настройки'!$B$14,J1149)),"Удерживать позицию и обновлять контент",IF(Y1149="Высокий",IF(O1149="","Создать или назначить посадочную страницу","Оптимизировать страницу и усилить содержание"),IF(Y1149="Средний","Включить в контент-план","Наблюдать или отложить")))))))</s:f>
        <s:v/>
      </s:c>
    </s:row>
    <s:row r="1150" ht="22.5" customHeight="1">
      <s:c r="A1150" s="70" t="str">
        <s:f t="shared" si="1"/>
        <s:v/>
      </s:c>
      <s:c r="B1150" s="71"/>
      <s:c r="C1150" s="71"/>
      <s:c r="D1150" s="71"/>
      <s:c r="E1150" s="95"/>
      <s:c r="F1150" s="77" t="str">
        <s:f>IF(ISBLANK(E1150),"",IF(E1150&gt;='04_Настройки'!$B$11,"ВЧ",IF(E1150&gt;='04_Настройки'!$B$12,"СЧ","НЧ")))</s:f>
      </s:c>
      <s:c r="G1150" s="78"/>
      <s:c r="H1150" s="78"/>
      <s:c r="I1150" s="80" t="str">
        <s:f t="shared" si="2"/>
        <s:v/>
      </s:c>
      <s:c r="J1150" s="78"/>
      <s:c r="K1150" s="81"/>
      <s:c r="L1150" s="78"/>
      <s:c r="M1150" s="78"/>
      <s:c r="N1150" s="78"/>
      <s:c r="O1150" s="83"/>
      <s:c r="P1150" s="84"/>
      <s:c r="Q1150" s="84"/>
      <s:c r="R1150" s="77" t="str">
        <s:f t="shared" si="3"/>
        <s:v/>
      </s:c>
      <s:c r="S1150" s="85" t="str">
        <s:f t="shared" si="4"/>
        <s:v/>
      </s:c>
      <s:c r="T1150" s="85" t="str">
        <s:f t="shared" si="5"/>
        <s:v/>
      </s:c>
      <s:c r="U1150" s="85" t="str">
        <s:f>IF(OR(B1150="",G1150=""),"",ROUND(MAX(0,MIN(100,(G1150-IF(J1150="",'04_Настройки'!$B$14,J1150))/(100-IF(J1150="",'04_Настройки'!$B$14,J1150))*100)),1))</s:f>
        <s:v/>
      </s:c>
      <s:c r="V1150" s="85" t="str">
        <s:f t="shared" si="6"/>
        <s:v/>
      </s:c>
      <s:c r="W1150" s="88" t="str">
        <s:f t="shared" si="7"/>
        <s:v/>
      </s:c>
      <s:c r="X1150" s="85" t="str">
        <s:f>IF(B1150="","",IF(W1150&lt;'04_Настройки'!$B$26,"",ROUND((IF(ISBLANK(T1150),0,T1150*'04_Настройки'!$B$16)+IF(ISBLANK(U1150),0,U1150*'04_Настройки'!$B$17)+IF(ISBLANK(V1150),0,V1150*'04_Настройки'!$B$18)+IF(ISBLANK(M1150),0,M1150/5*100*'04_Настройки'!$B$19)+IF(ISBLANK(N1150),0,N1150/5*100*'04_Настройки'!$B$20))/(IF(ISBLANK(T1150),0,'04_Настройки'!$B$16)+IF(ISBLANK(U1150),0,'04_Настройки'!$B$17)+IF(ISBLANK(V1150),0,'04_Настройки'!$B$18)+IF(ISBLANK(M1150),0,'04_Настройки'!$B$19)+IF(ISBLANK(N1150),0,'04_Настройки'!$B$20)),1)))</s:f>
        <s:v/>
      </s:c>
      <s:c r="Y1150" s="77" t="str">
        <s:f>IF(B1150="","",IF(ISBLANK(X1150),"Недостаточно данных",IF(X1150&gt;='04_Настройки'!$B$24,"Высокий",IF(X1150&gt;='04_Настройки'!$B$25,"Средний","Низкий"))))</s:f>
        <s:v/>
      </s:c>
      <s:c r="Z1150" s="80">
        <s:f t="shared" si="8"/>
        <s:v>1140</s:v>
      </s:c>
      <s:c r="AA1150" s="93" t="str">
        <s:f>IF(B1150="","",IF(S1150&gt;1,"Проверить и объединить дубли",IF(W1150&lt;'04_Настройки'!$B$26,"Дополнить исходные данные",IF(AND(M1150&lt;&gt;"",M1150&lt;=2),"Проверить соответствие запросу и бизнесу",IF(AND(G1150&lt;&gt;"",G1150&lt;=IF(J1150="",'04_Настройки'!$B$14,J1150)),"Удерживать позицию и обновлять контент",IF(Y1150="Высокий",IF(O1150="","Создать или назначить посадочную страницу","Оптимизировать страницу и усилить содержание"),IF(Y1150="Средний","Включить в контент-план","Наблюдать или отложить")))))))</s:f>
        <s:v/>
      </s:c>
    </s:row>
    <s:row r="1151" ht="22.5" customHeight="1">
      <s:c r="A1151" s="70" t="str">
        <s:f t="shared" si="1"/>
        <s:v/>
      </s:c>
      <s:c r="B1151" s="71"/>
      <s:c r="C1151" s="71"/>
      <s:c r="D1151" s="71"/>
      <s:c r="E1151" s="95"/>
      <s:c r="F1151" s="77" t="str">
        <s:f>IF(ISBLANK(E1151),"",IF(E1151&gt;='04_Настройки'!$B$11,"ВЧ",IF(E1151&gt;='04_Настройки'!$B$12,"СЧ","НЧ")))</s:f>
      </s:c>
      <s:c r="G1151" s="78"/>
      <s:c r="H1151" s="78"/>
      <s:c r="I1151" s="80" t="str">
        <s:f t="shared" si="2"/>
        <s:v/>
      </s:c>
      <s:c r="J1151" s="78"/>
      <s:c r="K1151" s="81"/>
      <s:c r="L1151" s="78"/>
      <s:c r="M1151" s="78"/>
      <s:c r="N1151" s="78"/>
      <s:c r="O1151" s="83"/>
      <s:c r="P1151" s="84"/>
      <s:c r="Q1151" s="84"/>
      <s:c r="R1151" s="77" t="str">
        <s:f t="shared" si="3"/>
        <s:v/>
      </s:c>
      <s:c r="S1151" s="85" t="str">
        <s:f t="shared" si="4"/>
        <s:v/>
      </s:c>
      <s:c r="T1151" s="85" t="str">
        <s:f t="shared" si="5"/>
        <s:v/>
      </s:c>
      <s:c r="U1151" s="85" t="str">
        <s:f>IF(OR(B1151="",G1151=""),"",ROUND(MAX(0,MIN(100,(G1151-IF(J1151="",'04_Настройки'!$B$14,J1151))/(100-IF(J1151="",'04_Настройки'!$B$14,J1151))*100)),1))</s:f>
        <s:v/>
      </s:c>
      <s:c r="V1151" s="85" t="str">
        <s:f t="shared" si="6"/>
        <s:v/>
      </s:c>
      <s:c r="W1151" s="88" t="str">
        <s:f t="shared" si="7"/>
        <s:v/>
      </s:c>
      <s:c r="X1151" s="85" t="str">
        <s:f>IF(B1151="","",IF(W1151&lt;'04_Настройки'!$B$26,"",ROUND((IF(ISBLANK(T1151),0,T1151*'04_Настройки'!$B$16)+IF(ISBLANK(U1151),0,U1151*'04_Настройки'!$B$17)+IF(ISBLANK(V1151),0,V1151*'04_Настройки'!$B$18)+IF(ISBLANK(M1151),0,M1151/5*100*'04_Настройки'!$B$19)+IF(ISBLANK(N1151),0,N1151/5*100*'04_Настройки'!$B$20))/(IF(ISBLANK(T1151),0,'04_Настройки'!$B$16)+IF(ISBLANK(U1151),0,'04_Настройки'!$B$17)+IF(ISBLANK(V1151),0,'04_Настройки'!$B$18)+IF(ISBLANK(M1151),0,'04_Настройки'!$B$19)+IF(ISBLANK(N1151),0,'04_Настройки'!$B$20)),1)))</s:f>
        <s:v/>
      </s:c>
      <s:c r="Y1151" s="77" t="str">
        <s:f>IF(B1151="","",IF(ISBLANK(X1151),"Недостаточно данных",IF(X1151&gt;='04_Настройки'!$B$24,"Высокий",IF(X1151&gt;='04_Настройки'!$B$25,"Средний","Низкий"))))</s:f>
        <s:v/>
      </s:c>
      <s:c r="Z1151" s="80">
        <s:f t="shared" si="8"/>
        <s:v>1141</s:v>
      </s:c>
      <s:c r="AA1151" s="93" t="str">
        <s:f>IF(B1151="","",IF(S1151&gt;1,"Проверить и объединить дубли",IF(W1151&lt;'04_Настройки'!$B$26,"Дополнить исходные данные",IF(AND(M1151&lt;&gt;"",M1151&lt;=2),"Проверить соответствие запросу и бизнесу",IF(AND(G1151&lt;&gt;"",G1151&lt;=IF(J1151="",'04_Настройки'!$B$14,J1151)),"Удерживать позицию и обновлять контент",IF(Y1151="Высокий",IF(O1151="","Создать или назначить посадочную страницу","Оптимизировать страницу и усилить содержание"),IF(Y1151="Средний","Включить в контент-план","Наблюдать или отложить")))))))</s:f>
        <s:v/>
      </s:c>
    </s:row>
    <s:row r="1152" ht="22.5" customHeight="1">
      <s:c r="A1152" s="70" t="str">
        <s:f t="shared" si="1"/>
        <s:v/>
      </s:c>
      <s:c r="B1152" s="71"/>
      <s:c r="C1152" s="71"/>
      <s:c r="D1152" s="71"/>
      <s:c r="E1152" s="95"/>
      <s:c r="F1152" s="77" t="str">
        <s:f>IF(ISBLANK(E1152),"",IF(E1152&gt;='04_Настройки'!$B$11,"ВЧ",IF(E1152&gt;='04_Настройки'!$B$12,"СЧ","НЧ")))</s:f>
      </s:c>
      <s:c r="G1152" s="78"/>
      <s:c r="H1152" s="78"/>
      <s:c r="I1152" s="80" t="str">
        <s:f t="shared" si="2"/>
        <s:v/>
      </s:c>
      <s:c r="J1152" s="78"/>
      <s:c r="K1152" s="81"/>
      <s:c r="L1152" s="78"/>
      <s:c r="M1152" s="78"/>
      <s:c r="N1152" s="78"/>
      <s:c r="O1152" s="83"/>
      <s:c r="P1152" s="84"/>
      <s:c r="Q1152" s="84"/>
      <s:c r="R1152" s="77" t="str">
        <s:f t="shared" si="3"/>
        <s:v/>
      </s:c>
      <s:c r="S1152" s="85" t="str">
        <s:f t="shared" si="4"/>
        <s:v/>
      </s:c>
      <s:c r="T1152" s="85" t="str">
        <s:f t="shared" si="5"/>
        <s:v/>
      </s:c>
      <s:c r="U1152" s="85" t="str">
        <s:f>IF(OR(B1152="",G1152=""),"",ROUND(MAX(0,MIN(100,(G1152-IF(J1152="",'04_Настройки'!$B$14,J1152))/(100-IF(J1152="",'04_Настройки'!$B$14,J1152))*100)),1))</s:f>
        <s:v/>
      </s:c>
      <s:c r="V1152" s="85" t="str">
        <s:f t="shared" si="6"/>
        <s:v/>
      </s:c>
      <s:c r="W1152" s="88" t="str">
        <s:f t="shared" si="7"/>
        <s:v/>
      </s:c>
      <s:c r="X1152" s="85" t="str">
        <s:f>IF(B1152="","",IF(W1152&lt;'04_Настройки'!$B$26,"",ROUND((IF(ISBLANK(T1152),0,T1152*'04_Настройки'!$B$16)+IF(ISBLANK(U1152),0,U1152*'04_Настройки'!$B$17)+IF(ISBLANK(V1152),0,V1152*'04_Настройки'!$B$18)+IF(ISBLANK(M1152),0,M1152/5*100*'04_Настройки'!$B$19)+IF(ISBLANK(N1152),0,N1152/5*100*'04_Настройки'!$B$20))/(IF(ISBLANK(T1152),0,'04_Настройки'!$B$16)+IF(ISBLANK(U1152),0,'04_Настройки'!$B$17)+IF(ISBLANK(V1152),0,'04_Настройки'!$B$18)+IF(ISBLANK(M1152),0,'04_Настройки'!$B$19)+IF(ISBLANK(N1152),0,'04_Настройки'!$B$20)),1)))</s:f>
        <s:v/>
      </s:c>
      <s:c r="Y1152" s="77" t="str">
        <s:f>IF(B1152="","",IF(ISBLANK(X1152),"Недостаточно данных",IF(X1152&gt;='04_Настройки'!$B$24,"Высокий",IF(X1152&gt;='04_Настройки'!$B$25,"Средний","Низкий"))))</s:f>
        <s:v/>
      </s:c>
      <s:c r="Z1152" s="80">
        <s:f t="shared" si="8"/>
        <s:v>1142</s:v>
      </s:c>
      <s:c r="AA1152" s="93" t="str">
        <s:f>IF(B1152="","",IF(S1152&gt;1,"Проверить и объединить дубли",IF(W1152&lt;'04_Настройки'!$B$26,"Дополнить исходные данные",IF(AND(M1152&lt;&gt;"",M1152&lt;=2),"Проверить соответствие запросу и бизнесу",IF(AND(G1152&lt;&gt;"",G1152&lt;=IF(J1152="",'04_Настройки'!$B$14,J1152)),"Удерживать позицию и обновлять контент",IF(Y1152="Высокий",IF(O1152="","Создать или назначить посадочную страницу","Оптимизировать страницу и усилить содержание"),IF(Y1152="Средний","Включить в контент-план","Наблюдать или отложить")))))))</s:f>
        <s:v/>
      </s:c>
    </s:row>
    <s:row r="1153" ht="22.5" customHeight="1">
      <s:c r="A1153" s="70" t="str">
        <s:f t="shared" si="1"/>
        <s:v/>
      </s:c>
      <s:c r="B1153" s="71"/>
      <s:c r="C1153" s="71"/>
      <s:c r="D1153" s="71"/>
      <s:c r="E1153" s="95"/>
      <s:c r="F1153" s="77" t="str">
        <s:f>IF(ISBLANK(E1153),"",IF(E1153&gt;='04_Настройки'!$B$11,"ВЧ",IF(E1153&gt;='04_Настройки'!$B$12,"СЧ","НЧ")))</s:f>
      </s:c>
      <s:c r="G1153" s="78"/>
      <s:c r="H1153" s="78"/>
      <s:c r="I1153" s="80" t="str">
        <s:f t="shared" si="2"/>
        <s:v/>
      </s:c>
      <s:c r="J1153" s="78"/>
      <s:c r="K1153" s="81"/>
      <s:c r="L1153" s="78"/>
      <s:c r="M1153" s="78"/>
      <s:c r="N1153" s="78"/>
      <s:c r="O1153" s="83"/>
      <s:c r="P1153" s="84"/>
      <s:c r="Q1153" s="84"/>
      <s:c r="R1153" s="77" t="str">
        <s:f t="shared" si="3"/>
        <s:v/>
      </s:c>
      <s:c r="S1153" s="85" t="str">
        <s:f t="shared" si="4"/>
        <s:v/>
      </s:c>
      <s:c r="T1153" s="85" t="str">
        <s:f t="shared" si="5"/>
        <s:v/>
      </s:c>
      <s:c r="U1153" s="85" t="str">
        <s:f>IF(OR(B1153="",G1153=""),"",ROUND(MAX(0,MIN(100,(G1153-IF(J1153="",'04_Настройки'!$B$14,J1153))/(100-IF(J1153="",'04_Настройки'!$B$14,J1153))*100)),1))</s:f>
        <s:v/>
      </s:c>
      <s:c r="V1153" s="85" t="str">
        <s:f t="shared" si="6"/>
        <s:v/>
      </s:c>
      <s:c r="W1153" s="88" t="str">
        <s:f t="shared" si="7"/>
        <s:v/>
      </s:c>
      <s:c r="X1153" s="85" t="str">
        <s:f>IF(B1153="","",IF(W1153&lt;'04_Настройки'!$B$26,"",ROUND((IF(ISBLANK(T1153),0,T1153*'04_Настройки'!$B$16)+IF(ISBLANK(U1153),0,U1153*'04_Настройки'!$B$17)+IF(ISBLANK(V1153),0,V1153*'04_Настройки'!$B$18)+IF(ISBLANK(M1153),0,M1153/5*100*'04_Настройки'!$B$19)+IF(ISBLANK(N1153),0,N1153/5*100*'04_Настройки'!$B$20))/(IF(ISBLANK(T1153),0,'04_Настройки'!$B$16)+IF(ISBLANK(U1153),0,'04_Настройки'!$B$17)+IF(ISBLANK(V1153),0,'04_Настройки'!$B$18)+IF(ISBLANK(M1153),0,'04_Настройки'!$B$19)+IF(ISBLANK(N1153),0,'04_Настройки'!$B$20)),1)))</s:f>
        <s:v/>
      </s:c>
      <s:c r="Y1153" s="77" t="str">
        <s:f>IF(B1153="","",IF(ISBLANK(X1153),"Недостаточно данных",IF(X1153&gt;='04_Настройки'!$B$24,"Высокий",IF(X1153&gt;='04_Настройки'!$B$25,"Средний","Низкий"))))</s:f>
        <s:v/>
      </s:c>
      <s:c r="Z1153" s="80">
        <s:f t="shared" si="8"/>
        <s:v>1143</s:v>
      </s:c>
      <s:c r="AA1153" s="93" t="str">
        <s:f>IF(B1153="","",IF(S1153&gt;1,"Проверить и объединить дубли",IF(W1153&lt;'04_Настройки'!$B$26,"Дополнить исходные данные",IF(AND(M1153&lt;&gt;"",M1153&lt;=2),"Проверить соответствие запросу и бизнесу",IF(AND(G1153&lt;&gt;"",G1153&lt;=IF(J1153="",'04_Настройки'!$B$14,J1153)),"Удерживать позицию и обновлять контент",IF(Y1153="Высокий",IF(O1153="","Создать или назначить посадочную страницу","Оптимизировать страницу и усилить содержание"),IF(Y1153="Средний","Включить в контент-план","Наблюдать или отложить")))))))</s:f>
        <s:v/>
      </s:c>
    </s:row>
    <s:row r="1154" ht="22.5" customHeight="1">
      <s:c r="A1154" s="70" t="str">
        <s:f t="shared" si="1"/>
        <s:v/>
      </s:c>
      <s:c r="B1154" s="71"/>
      <s:c r="C1154" s="71"/>
      <s:c r="D1154" s="71"/>
      <s:c r="E1154" s="95"/>
      <s:c r="F1154" s="77" t="str">
        <s:f>IF(ISBLANK(E1154),"",IF(E1154&gt;='04_Настройки'!$B$11,"ВЧ",IF(E1154&gt;='04_Настройки'!$B$12,"СЧ","НЧ")))</s:f>
      </s:c>
      <s:c r="G1154" s="78"/>
      <s:c r="H1154" s="78"/>
      <s:c r="I1154" s="80" t="str">
        <s:f t="shared" si="2"/>
        <s:v/>
      </s:c>
      <s:c r="J1154" s="78"/>
      <s:c r="K1154" s="81"/>
      <s:c r="L1154" s="78"/>
      <s:c r="M1154" s="78"/>
      <s:c r="N1154" s="78"/>
      <s:c r="O1154" s="83"/>
      <s:c r="P1154" s="84"/>
      <s:c r="Q1154" s="84"/>
      <s:c r="R1154" s="77" t="str">
        <s:f t="shared" si="3"/>
        <s:v/>
      </s:c>
      <s:c r="S1154" s="85" t="str">
        <s:f t="shared" si="4"/>
        <s:v/>
      </s:c>
      <s:c r="T1154" s="85" t="str">
        <s:f t="shared" si="5"/>
        <s:v/>
      </s:c>
      <s:c r="U1154" s="85" t="str">
        <s:f>IF(OR(B1154="",G1154=""),"",ROUND(MAX(0,MIN(100,(G1154-IF(J1154="",'04_Настройки'!$B$14,J1154))/(100-IF(J1154="",'04_Настройки'!$B$14,J1154))*100)),1))</s:f>
        <s:v/>
      </s:c>
      <s:c r="V1154" s="85" t="str">
        <s:f t="shared" si="6"/>
        <s:v/>
      </s:c>
      <s:c r="W1154" s="88" t="str">
        <s:f t="shared" si="7"/>
        <s:v/>
      </s:c>
      <s:c r="X1154" s="85" t="str">
        <s:f>IF(B1154="","",IF(W1154&lt;'04_Настройки'!$B$26,"",ROUND((IF(ISBLANK(T1154),0,T1154*'04_Настройки'!$B$16)+IF(ISBLANK(U1154),0,U1154*'04_Настройки'!$B$17)+IF(ISBLANK(V1154),0,V1154*'04_Настройки'!$B$18)+IF(ISBLANK(M1154),0,M1154/5*100*'04_Настройки'!$B$19)+IF(ISBLANK(N1154),0,N1154/5*100*'04_Настройки'!$B$20))/(IF(ISBLANK(T1154),0,'04_Настройки'!$B$16)+IF(ISBLANK(U1154),0,'04_Настройки'!$B$17)+IF(ISBLANK(V1154),0,'04_Настройки'!$B$18)+IF(ISBLANK(M1154),0,'04_Настройки'!$B$19)+IF(ISBLANK(N1154),0,'04_Настройки'!$B$20)),1)))</s:f>
        <s:v/>
      </s:c>
      <s:c r="Y1154" s="77" t="str">
        <s:f>IF(B1154="","",IF(ISBLANK(X1154),"Недостаточно данных",IF(X1154&gt;='04_Настройки'!$B$24,"Высокий",IF(X1154&gt;='04_Настройки'!$B$25,"Средний","Низкий"))))</s:f>
        <s:v/>
      </s:c>
      <s:c r="Z1154" s="80">
        <s:f t="shared" si="8"/>
        <s:v>1144</s:v>
      </s:c>
      <s:c r="AA1154" s="93" t="str">
        <s:f>IF(B1154="","",IF(S1154&gt;1,"Проверить и объединить дубли",IF(W1154&lt;'04_Настройки'!$B$26,"Дополнить исходные данные",IF(AND(M1154&lt;&gt;"",M1154&lt;=2),"Проверить соответствие запросу и бизнесу",IF(AND(G1154&lt;&gt;"",G1154&lt;=IF(J1154="",'04_Настройки'!$B$14,J1154)),"Удерживать позицию и обновлять контент",IF(Y1154="Высокий",IF(O1154="","Создать или назначить посадочную страницу","Оптимизировать страницу и усилить содержание"),IF(Y1154="Средний","Включить в контент-план","Наблюдать или отложить")))))))</s:f>
        <s:v/>
      </s:c>
    </s:row>
    <s:row r="1155" ht="22.5" customHeight="1">
      <s:c r="A1155" s="70" t="str">
        <s:f t="shared" si="1"/>
        <s:v/>
      </s:c>
      <s:c r="B1155" s="71"/>
      <s:c r="C1155" s="71"/>
      <s:c r="D1155" s="71"/>
      <s:c r="E1155" s="95"/>
      <s:c r="F1155" s="77" t="str">
        <s:f>IF(ISBLANK(E1155),"",IF(E1155&gt;='04_Настройки'!$B$11,"ВЧ",IF(E1155&gt;='04_Настройки'!$B$12,"СЧ","НЧ")))</s:f>
      </s:c>
      <s:c r="G1155" s="78"/>
      <s:c r="H1155" s="78"/>
      <s:c r="I1155" s="80" t="str">
        <s:f t="shared" si="2"/>
        <s:v/>
      </s:c>
      <s:c r="J1155" s="78"/>
      <s:c r="K1155" s="81"/>
      <s:c r="L1155" s="78"/>
      <s:c r="M1155" s="78"/>
      <s:c r="N1155" s="78"/>
      <s:c r="O1155" s="83"/>
      <s:c r="P1155" s="84"/>
      <s:c r="Q1155" s="84"/>
      <s:c r="R1155" s="77" t="str">
        <s:f t="shared" si="3"/>
        <s:v/>
      </s:c>
      <s:c r="S1155" s="85" t="str">
        <s:f t="shared" si="4"/>
        <s:v/>
      </s:c>
      <s:c r="T1155" s="85" t="str">
        <s:f t="shared" si="5"/>
        <s:v/>
      </s:c>
      <s:c r="U1155" s="85" t="str">
        <s:f>IF(OR(B1155="",G1155=""),"",ROUND(MAX(0,MIN(100,(G1155-IF(J1155="",'04_Настройки'!$B$14,J1155))/(100-IF(J1155="",'04_Настройки'!$B$14,J1155))*100)),1))</s:f>
        <s:v/>
      </s:c>
      <s:c r="V1155" s="85" t="str">
        <s:f t="shared" si="6"/>
        <s:v/>
      </s:c>
      <s:c r="W1155" s="88" t="str">
        <s:f t="shared" si="7"/>
        <s:v/>
      </s:c>
      <s:c r="X1155" s="85" t="str">
        <s:f>IF(B1155="","",IF(W1155&lt;'04_Настройки'!$B$26,"",ROUND((IF(ISBLANK(T1155),0,T1155*'04_Настройки'!$B$16)+IF(ISBLANK(U1155),0,U1155*'04_Настройки'!$B$17)+IF(ISBLANK(V1155),0,V1155*'04_Настройки'!$B$18)+IF(ISBLANK(M1155),0,M1155/5*100*'04_Настройки'!$B$19)+IF(ISBLANK(N1155),0,N1155/5*100*'04_Настройки'!$B$20))/(IF(ISBLANK(T1155),0,'04_Настройки'!$B$16)+IF(ISBLANK(U1155),0,'04_Настройки'!$B$17)+IF(ISBLANK(V1155),0,'04_Настройки'!$B$18)+IF(ISBLANK(M1155),0,'04_Настройки'!$B$19)+IF(ISBLANK(N1155),0,'04_Настройки'!$B$20)),1)))</s:f>
        <s:v/>
      </s:c>
      <s:c r="Y1155" s="77" t="str">
        <s:f>IF(B1155="","",IF(ISBLANK(X1155),"Недостаточно данных",IF(X1155&gt;='04_Настройки'!$B$24,"Высокий",IF(X1155&gt;='04_Настройки'!$B$25,"Средний","Низкий"))))</s:f>
        <s:v/>
      </s:c>
      <s:c r="Z1155" s="80">
        <s:f t="shared" si="8"/>
        <s:v>1145</s:v>
      </s:c>
      <s:c r="AA1155" s="93" t="str">
        <s:f>IF(B1155="","",IF(S1155&gt;1,"Проверить и объединить дубли",IF(W1155&lt;'04_Настройки'!$B$26,"Дополнить исходные данные",IF(AND(M1155&lt;&gt;"",M1155&lt;=2),"Проверить соответствие запросу и бизнесу",IF(AND(G1155&lt;&gt;"",G1155&lt;=IF(J1155="",'04_Настройки'!$B$14,J1155)),"Удерживать позицию и обновлять контент",IF(Y1155="Высокий",IF(O1155="","Создать или назначить посадочную страницу","Оптимизировать страницу и усилить содержание"),IF(Y1155="Средний","Включить в контент-план","Наблюдать или отложить")))))))</s:f>
        <s:v/>
      </s:c>
    </s:row>
    <s:row r="1156" ht="22.5" customHeight="1">
      <s:c r="A1156" s="70" t="str">
        <s:f t="shared" si="1"/>
        <s:v/>
      </s:c>
      <s:c r="B1156" s="71"/>
      <s:c r="C1156" s="71"/>
      <s:c r="D1156" s="71"/>
      <s:c r="E1156" s="95"/>
      <s:c r="F1156" s="77" t="str">
        <s:f>IF(ISBLANK(E1156),"",IF(E1156&gt;='04_Настройки'!$B$11,"ВЧ",IF(E1156&gt;='04_Настройки'!$B$12,"СЧ","НЧ")))</s:f>
      </s:c>
      <s:c r="G1156" s="78"/>
      <s:c r="H1156" s="78"/>
      <s:c r="I1156" s="80" t="str">
        <s:f t="shared" si="2"/>
        <s:v/>
      </s:c>
      <s:c r="J1156" s="78"/>
      <s:c r="K1156" s="81"/>
      <s:c r="L1156" s="78"/>
      <s:c r="M1156" s="78"/>
      <s:c r="N1156" s="78"/>
      <s:c r="O1156" s="83"/>
      <s:c r="P1156" s="84"/>
      <s:c r="Q1156" s="84"/>
      <s:c r="R1156" s="77" t="str">
        <s:f t="shared" si="3"/>
        <s:v/>
      </s:c>
      <s:c r="S1156" s="85" t="str">
        <s:f t="shared" si="4"/>
        <s:v/>
      </s:c>
      <s:c r="T1156" s="85" t="str">
        <s:f t="shared" si="5"/>
        <s:v/>
      </s:c>
      <s:c r="U1156" s="85" t="str">
        <s:f>IF(OR(B1156="",G1156=""),"",ROUND(MAX(0,MIN(100,(G1156-IF(J1156="",'04_Настройки'!$B$14,J1156))/(100-IF(J1156="",'04_Настройки'!$B$14,J1156))*100)),1))</s:f>
        <s:v/>
      </s:c>
      <s:c r="V1156" s="85" t="str">
        <s:f t="shared" si="6"/>
        <s:v/>
      </s:c>
      <s:c r="W1156" s="88" t="str">
        <s:f t="shared" si="7"/>
        <s:v/>
      </s:c>
      <s:c r="X1156" s="85" t="str">
        <s:f>IF(B1156="","",IF(W1156&lt;'04_Настройки'!$B$26,"",ROUND((IF(ISBLANK(T1156),0,T1156*'04_Настройки'!$B$16)+IF(ISBLANK(U1156),0,U1156*'04_Настройки'!$B$17)+IF(ISBLANK(V1156),0,V1156*'04_Настройки'!$B$18)+IF(ISBLANK(M1156),0,M1156/5*100*'04_Настройки'!$B$19)+IF(ISBLANK(N1156),0,N1156/5*100*'04_Настройки'!$B$20))/(IF(ISBLANK(T1156),0,'04_Настройки'!$B$16)+IF(ISBLANK(U1156),0,'04_Настройки'!$B$17)+IF(ISBLANK(V1156),0,'04_Настройки'!$B$18)+IF(ISBLANK(M1156),0,'04_Настройки'!$B$19)+IF(ISBLANK(N1156),0,'04_Настройки'!$B$20)),1)))</s:f>
        <s:v/>
      </s:c>
      <s:c r="Y1156" s="77" t="str">
        <s:f>IF(B1156="","",IF(ISBLANK(X1156),"Недостаточно данных",IF(X1156&gt;='04_Настройки'!$B$24,"Высокий",IF(X1156&gt;='04_Настройки'!$B$25,"Средний","Низкий"))))</s:f>
        <s:v/>
      </s:c>
      <s:c r="Z1156" s="80">
        <s:f t="shared" si="8"/>
        <s:v>1146</s:v>
      </s:c>
      <s:c r="AA1156" s="93" t="str">
        <s:f>IF(B1156="","",IF(S1156&gt;1,"Проверить и объединить дубли",IF(W1156&lt;'04_Настройки'!$B$26,"Дополнить исходные данные",IF(AND(M1156&lt;&gt;"",M1156&lt;=2),"Проверить соответствие запросу и бизнесу",IF(AND(G1156&lt;&gt;"",G1156&lt;=IF(J1156="",'04_Настройки'!$B$14,J1156)),"Удерживать позицию и обновлять контент",IF(Y1156="Высокий",IF(O1156="","Создать или назначить посадочную страницу","Оптимизировать страницу и усилить содержание"),IF(Y1156="Средний","Включить в контент-план","Наблюдать или отложить")))))))</s:f>
        <s:v/>
      </s:c>
    </s:row>
    <s:row r="1157" ht="22.5" customHeight="1">
      <s:c r="A1157" s="70" t="str">
        <s:f t="shared" si="1"/>
        <s:v/>
      </s:c>
      <s:c r="B1157" s="71"/>
      <s:c r="C1157" s="71"/>
      <s:c r="D1157" s="71"/>
      <s:c r="E1157" s="95"/>
      <s:c r="F1157" s="77" t="str">
        <s:f>IF(ISBLANK(E1157),"",IF(E1157&gt;='04_Настройки'!$B$11,"ВЧ",IF(E1157&gt;='04_Настройки'!$B$12,"СЧ","НЧ")))</s:f>
      </s:c>
      <s:c r="G1157" s="78"/>
      <s:c r="H1157" s="78"/>
      <s:c r="I1157" s="80" t="str">
        <s:f t="shared" si="2"/>
        <s:v/>
      </s:c>
      <s:c r="J1157" s="78"/>
      <s:c r="K1157" s="81"/>
      <s:c r="L1157" s="78"/>
      <s:c r="M1157" s="78"/>
      <s:c r="N1157" s="78"/>
      <s:c r="O1157" s="83"/>
      <s:c r="P1157" s="84"/>
      <s:c r="Q1157" s="84"/>
      <s:c r="R1157" s="77" t="str">
        <s:f t="shared" si="3"/>
        <s:v/>
      </s:c>
      <s:c r="S1157" s="85" t="str">
        <s:f t="shared" si="4"/>
        <s:v/>
      </s:c>
      <s:c r="T1157" s="85" t="str">
        <s:f t="shared" si="5"/>
        <s:v/>
      </s:c>
      <s:c r="U1157" s="85" t="str">
        <s:f>IF(OR(B1157="",G1157=""),"",ROUND(MAX(0,MIN(100,(G1157-IF(J1157="",'04_Настройки'!$B$14,J1157))/(100-IF(J1157="",'04_Настройки'!$B$14,J1157))*100)),1))</s:f>
        <s:v/>
      </s:c>
      <s:c r="V1157" s="85" t="str">
        <s:f t="shared" si="6"/>
        <s:v/>
      </s:c>
      <s:c r="W1157" s="88" t="str">
        <s:f t="shared" si="7"/>
        <s:v/>
      </s:c>
      <s:c r="X1157" s="85" t="str">
        <s:f>IF(B1157="","",IF(W1157&lt;'04_Настройки'!$B$26,"",ROUND((IF(ISBLANK(T1157),0,T1157*'04_Настройки'!$B$16)+IF(ISBLANK(U1157),0,U1157*'04_Настройки'!$B$17)+IF(ISBLANK(V1157),0,V1157*'04_Настройки'!$B$18)+IF(ISBLANK(M1157),0,M1157/5*100*'04_Настройки'!$B$19)+IF(ISBLANK(N1157),0,N1157/5*100*'04_Настройки'!$B$20))/(IF(ISBLANK(T1157),0,'04_Настройки'!$B$16)+IF(ISBLANK(U1157),0,'04_Настройки'!$B$17)+IF(ISBLANK(V1157),0,'04_Настройки'!$B$18)+IF(ISBLANK(M1157),0,'04_Настройки'!$B$19)+IF(ISBLANK(N1157),0,'04_Настройки'!$B$20)),1)))</s:f>
        <s:v/>
      </s:c>
      <s:c r="Y1157" s="77" t="str">
        <s:f>IF(B1157="","",IF(ISBLANK(X1157),"Недостаточно данных",IF(X1157&gt;='04_Настройки'!$B$24,"Высокий",IF(X1157&gt;='04_Настройки'!$B$25,"Средний","Низкий"))))</s:f>
        <s:v/>
      </s:c>
      <s:c r="Z1157" s="80">
        <s:f t="shared" si="8"/>
        <s:v>1147</s:v>
      </s:c>
      <s:c r="AA1157" s="93" t="str">
        <s:f>IF(B1157="","",IF(S1157&gt;1,"Проверить и объединить дубли",IF(W1157&lt;'04_Настройки'!$B$26,"Дополнить исходные данные",IF(AND(M1157&lt;&gt;"",M1157&lt;=2),"Проверить соответствие запросу и бизнесу",IF(AND(G1157&lt;&gt;"",G1157&lt;=IF(J1157="",'04_Настройки'!$B$14,J1157)),"Удерживать позицию и обновлять контент",IF(Y1157="Высокий",IF(O1157="","Создать или назначить посадочную страницу","Оптимизировать страницу и усилить содержание"),IF(Y1157="Средний","Включить в контент-план","Наблюдать или отложить")))))))</s:f>
        <s:v/>
      </s:c>
    </s:row>
    <s:row r="1158" ht="22.5" customHeight="1">
      <s:c r="A1158" s="70" t="str">
        <s:f t="shared" si="1"/>
        <s:v/>
      </s:c>
      <s:c r="B1158" s="71"/>
      <s:c r="C1158" s="71"/>
      <s:c r="D1158" s="71"/>
      <s:c r="E1158" s="95"/>
      <s:c r="F1158" s="77" t="str">
        <s:f>IF(ISBLANK(E1158),"",IF(E1158&gt;='04_Настройки'!$B$11,"ВЧ",IF(E1158&gt;='04_Настройки'!$B$12,"СЧ","НЧ")))</s:f>
      </s:c>
      <s:c r="G1158" s="78"/>
      <s:c r="H1158" s="78"/>
      <s:c r="I1158" s="80" t="str">
        <s:f t="shared" si="2"/>
        <s:v/>
      </s:c>
      <s:c r="J1158" s="78"/>
      <s:c r="K1158" s="81"/>
      <s:c r="L1158" s="78"/>
      <s:c r="M1158" s="78"/>
      <s:c r="N1158" s="78"/>
      <s:c r="O1158" s="83"/>
      <s:c r="P1158" s="84"/>
      <s:c r="Q1158" s="84"/>
      <s:c r="R1158" s="77" t="str">
        <s:f t="shared" si="3"/>
        <s:v/>
      </s:c>
      <s:c r="S1158" s="85" t="str">
        <s:f t="shared" si="4"/>
        <s:v/>
      </s:c>
      <s:c r="T1158" s="85" t="str">
        <s:f t="shared" si="5"/>
        <s:v/>
      </s:c>
      <s:c r="U1158" s="85" t="str">
        <s:f>IF(OR(B1158="",G1158=""),"",ROUND(MAX(0,MIN(100,(G1158-IF(J1158="",'04_Настройки'!$B$14,J1158))/(100-IF(J1158="",'04_Настройки'!$B$14,J1158))*100)),1))</s:f>
        <s:v/>
      </s:c>
      <s:c r="V1158" s="85" t="str">
        <s:f t="shared" si="6"/>
        <s:v/>
      </s:c>
      <s:c r="W1158" s="88" t="str">
        <s:f t="shared" si="7"/>
        <s:v/>
      </s:c>
      <s:c r="X1158" s="85" t="str">
        <s:f>IF(B1158="","",IF(W1158&lt;'04_Настройки'!$B$26,"",ROUND((IF(ISBLANK(T1158),0,T1158*'04_Настройки'!$B$16)+IF(ISBLANK(U1158),0,U1158*'04_Настройки'!$B$17)+IF(ISBLANK(V1158),0,V1158*'04_Настройки'!$B$18)+IF(ISBLANK(M1158),0,M1158/5*100*'04_Настройки'!$B$19)+IF(ISBLANK(N1158),0,N1158/5*100*'04_Настройки'!$B$20))/(IF(ISBLANK(T1158),0,'04_Настройки'!$B$16)+IF(ISBLANK(U1158),0,'04_Настройки'!$B$17)+IF(ISBLANK(V1158),0,'04_Настройки'!$B$18)+IF(ISBLANK(M1158),0,'04_Настройки'!$B$19)+IF(ISBLANK(N1158),0,'04_Настройки'!$B$20)),1)))</s:f>
        <s:v/>
      </s:c>
      <s:c r="Y1158" s="77" t="str">
        <s:f>IF(B1158="","",IF(ISBLANK(X1158),"Недостаточно данных",IF(X1158&gt;='04_Настройки'!$B$24,"Высокий",IF(X1158&gt;='04_Настройки'!$B$25,"Средний","Низкий"))))</s:f>
        <s:v/>
      </s:c>
      <s:c r="Z1158" s="80">
        <s:f t="shared" si="8"/>
        <s:v>1148</s:v>
      </s:c>
      <s:c r="AA1158" s="93" t="str">
        <s:f>IF(B1158="","",IF(S1158&gt;1,"Проверить и объединить дубли",IF(W1158&lt;'04_Настройки'!$B$26,"Дополнить исходные данные",IF(AND(M1158&lt;&gt;"",M1158&lt;=2),"Проверить соответствие запросу и бизнесу",IF(AND(G1158&lt;&gt;"",G1158&lt;=IF(J1158="",'04_Настройки'!$B$14,J1158)),"Удерживать позицию и обновлять контент",IF(Y1158="Высокий",IF(O1158="","Создать или назначить посадочную страницу","Оптимизировать страницу и усилить содержание"),IF(Y1158="Средний","Включить в контент-план","Наблюдать или отложить")))))))</s:f>
        <s:v/>
      </s:c>
    </s:row>
    <s:row r="1159" ht="22.5" customHeight="1">
      <s:c r="A1159" s="70" t="str">
        <s:f t="shared" si="1"/>
        <s:v/>
      </s:c>
      <s:c r="B1159" s="71"/>
      <s:c r="C1159" s="71"/>
      <s:c r="D1159" s="71"/>
      <s:c r="E1159" s="95"/>
      <s:c r="F1159" s="77" t="str">
        <s:f>IF(ISBLANK(E1159),"",IF(E1159&gt;='04_Настройки'!$B$11,"ВЧ",IF(E1159&gt;='04_Настройки'!$B$12,"СЧ","НЧ")))</s:f>
      </s:c>
      <s:c r="G1159" s="78"/>
      <s:c r="H1159" s="78"/>
      <s:c r="I1159" s="80" t="str">
        <s:f t="shared" si="2"/>
        <s:v/>
      </s:c>
      <s:c r="J1159" s="78"/>
      <s:c r="K1159" s="81"/>
      <s:c r="L1159" s="78"/>
      <s:c r="M1159" s="78"/>
      <s:c r="N1159" s="78"/>
      <s:c r="O1159" s="83"/>
      <s:c r="P1159" s="84"/>
      <s:c r="Q1159" s="84"/>
      <s:c r="R1159" s="77" t="str">
        <s:f t="shared" si="3"/>
        <s:v/>
      </s:c>
      <s:c r="S1159" s="85" t="str">
        <s:f t="shared" si="4"/>
        <s:v/>
      </s:c>
      <s:c r="T1159" s="85" t="str">
        <s:f t="shared" si="5"/>
        <s:v/>
      </s:c>
      <s:c r="U1159" s="85" t="str">
        <s:f>IF(OR(B1159="",G1159=""),"",ROUND(MAX(0,MIN(100,(G1159-IF(J1159="",'04_Настройки'!$B$14,J1159))/(100-IF(J1159="",'04_Настройки'!$B$14,J1159))*100)),1))</s:f>
        <s:v/>
      </s:c>
      <s:c r="V1159" s="85" t="str">
        <s:f t="shared" si="6"/>
        <s:v/>
      </s:c>
      <s:c r="W1159" s="88" t="str">
        <s:f t="shared" si="7"/>
        <s:v/>
      </s:c>
      <s:c r="X1159" s="85" t="str">
        <s:f>IF(B1159="","",IF(W1159&lt;'04_Настройки'!$B$26,"",ROUND((IF(ISBLANK(T1159),0,T1159*'04_Настройки'!$B$16)+IF(ISBLANK(U1159),0,U1159*'04_Настройки'!$B$17)+IF(ISBLANK(V1159),0,V1159*'04_Настройки'!$B$18)+IF(ISBLANK(M1159),0,M1159/5*100*'04_Настройки'!$B$19)+IF(ISBLANK(N1159),0,N1159/5*100*'04_Настройки'!$B$20))/(IF(ISBLANK(T1159),0,'04_Настройки'!$B$16)+IF(ISBLANK(U1159),0,'04_Настройки'!$B$17)+IF(ISBLANK(V1159),0,'04_Настройки'!$B$18)+IF(ISBLANK(M1159),0,'04_Настройки'!$B$19)+IF(ISBLANK(N1159),0,'04_Настройки'!$B$20)),1)))</s:f>
        <s:v/>
      </s:c>
      <s:c r="Y1159" s="77" t="str">
        <s:f>IF(B1159="","",IF(ISBLANK(X1159),"Недостаточно данных",IF(X1159&gt;='04_Настройки'!$B$24,"Высокий",IF(X1159&gt;='04_Настройки'!$B$25,"Средний","Низкий"))))</s:f>
        <s:v/>
      </s:c>
      <s:c r="Z1159" s="80">
        <s:f t="shared" si="8"/>
        <s:v>1149</s:v>
      </s:c>
      <s:c r="AA1159" s="93" t="str">
        <s:f>IF(B1159="","",IF(S1159&gt;1,"Проверить и объединить дубли",IF(W1159&lt;'04_Настройки'!$B$26,"Дополнить исходные данные",IF(AND(M1159&lt;&gt;"",M1159&lt;=2),"Проверить соответствие запросу и бизнесу",IF(AND(G1159&lt;&gt;"",G1159&lt;=IF(J1159="",'04_Настройки'!$B$14,J1159)),"Удерживать позицию и обновлять контент",IF(Y1159="Высокий",IF(O1159="","Создать или назначить посадочную страницу","Оптимизировать страницу и усилить содержание"),IF(Y1159="Средний","Включить в контент-план","Наблюдать или отложить")))))))</s:f>
        <s:v/>
      </s:c>
    </s:row>
    <s:row r="1160" ht="22.5" customHeight="1">
      <s:c r="A1160" s="70" t="str">
        <s:f t="shared" si="1"/>
        <s:v/>
      </s:c>
      <s:c r="B1160" s="71"/>
      <s:c r="C1160" s="71"/>
      <s:c r="D1160" s="71"/>
      <s:c r="E1160" s="95"/>
      <s:c r="F1160" s="77" t="str">
        <s:f>IF(ISBLANK(E1160),"",IF(E1160&gt;='04_Настройки'!$B$11,"ВЧ",IF(E1160&gt;='04_Настройки'!$B$12,"СЧ","НЧ")))</s:f>
      </s:c>
      <s:c r="G1160" s="78"/>
      <s:c r="H1160" s="78"/>
      <s:c r="I1160" s="80" t="str">
        <s:f t="shared" si="2"/>
        <s:v/>
      </s:c>
      <s:c r="J1160" s="78"/>
      <s:c r="K1160" s="81"/>
      <s:c r="L1160" s="78"/>
      <s:c r="M1160" s="78"/>
      <s:c r="N1160" s="78"/>
      <s:c r="O1160" s="83"/>
      <s:c r="P1160" s="84"/>
      <s:c r="Q1160" s="84"/>
      <s:c r="R1160" s="77" t="str">
        <s:f t="shared" si="3"/>
        <s:v/>
      </s:c>
      <s:c r="S1160" s="85" t="str">
        <s:f t="shared" si="4"/>
        <s:v/>
      </s:c>
      <s:c r="T1160" s="85" t="str">
        <s:f t="shared" si="5"/>
        <s:v/>
      </s:c>
      <s:c r="U1160" s="85" t="str">
        <s:f>IF(OR(B1160="",G1160=""),"",ROUND(MAX(0,MIN(100,(G1160-IF(J1160="",'04_Настройки'!$B$14,J1160))/(100-IF(J1160="",'04_Настройки'!$B$14,J1160))*100)),1))</s:f>
        <s:v/>
      </s:c>
      <s:c r="V1160" s="85" t="str">
        <s:f t="shared" si="6"/>
        <s:v/>
      </s:c>
      <s:c r="W1160" s="88" t="str">
        <s:f t="shared" si="7"/>
        <s:v/>
      </s:c>
      <s:c r="X1160" s="85" t="str">
        <s:f>IF(B1160="","",IF(W1160&lt;'04_Настройки'!$B$26,"",ROUND((IF(ISBLANK(T1160),0,T1160*'04_Настройки'!$B$16)+IF(ISBLANK(U1160),0,U1160*'04_Настройки'!$B$17)+IF(ISBLANK(V1160),0,V1160*'04_Настройки'!$B$18)+IF(ISBLANK(M1160),0,M1160/5*100*'04_Настройки'!$B$19)+IF(ISBLANK(N1160),0,N1160/5*100*'04_Настройки'!$B$20))/(IF(ISBLANK(T1160),0,'04_Настройки'!$B$16)+IF(ISBLANK(U1160),0,'04_Настройки'!$B$17)+IF(ISBLANK(V1160),0,'04_Настройки'!$B$18)+IF(ISBLANK(M1160),0,'04_Настройки'!$B$19)+IF(ISBLANK(N1160),0,'04_Настройки'!$B$20)),1)))</s:f>
        <s:v/>
      </s:c>
      <s:c r="Y1160" s="77" t="str">
        <s:f>IF(B1160="","",IF(ISBLANK(X1160),"Недостаточно данных",IF(X1160&gt;='04_Настройки'!$B$24,"Высокий",IF(X1160&gt;='04_Настройки'!$B$25,"Средний","Низкий"))))</s:f>
        <s:v/>
      </s:c>
      <s:c r="Z1160" s="80">
        <s:f t="shared" si="8"/>
        <s:v>1150</s:v>
      </s:c>
      <s:c r="AA1160" s="93" t="str">
        <s:f>IF(B1160="","",IF(S1160&gt;1,"Проверить и объединить дубли",IF(W1160&lt;'04_Настройки'!$B$26,"Дополнить исходные данные",IF(AND(M1160&lt;&gt;"",M1160&lt;=2),"Проверить соответствие запросу и бизнесу",IF(AND(G1160&lt;&gt;"",G1160&lt;=IF(J1160="",'04_Настройки'!$B$14,J1160)),"Удерживать позицию и обновлять контент",IF(Y1160="Высокий",IF(O1160="","Создать или назначить посадочную страницу","Оптимизировать страницу и усилить содержание"),IF(Y1160="Средний","Включить в контент-план","Наблюдать или отложить")))))))</s:f>
        <s:v/>
      </s:c>
    </s:row>
    <s:row r="1161" ht="22.5" customHeight="1">
      <s:c r="A1161" s="70" t="str">
        <s:f t="shared" si="1"/>
        <s:v/>
      </s:c>
      <s:c r="B1161" s="71"/>
      <s:c r="C1161" s="71"/>
      <s:c r="D1161" s="71"/>
      <s:c r="E1161" s="95"/>
      <s:c r="F1161" s="77" t="str">
        <s:f>IF(ISBLANK(E1161),"",IF(E1161&gt;='04_Настройки'!$B$11,"ВЧ",IF(E1161&gt;='04_Настройки'!$B$12,"СЧ","НЧ")))</s:f>
      </s:c>
      <s:c r="G1161" s="78"/>
      <s:c r="H1161" s="78"/>
      <s:c r="I1161" s="80" t="str">
        <s:f t="shared" si="2"/>
        <s:v/>
      </s:c>
      <s:c r="J1161" s="78"/>
      <s:c r="K1161" s="81"/>
      <s:c r="L1161" s="78"/>
      <s:c r="M1161" s="78"/>
      <s:c r="N1161" s="78"/>
      <s:c r="O1161" s="83"/>
      <s:c r="P1161" s="84"/>
      <s:c r="Q1161" s="84"/>
      <s:c r="R1161" s="77" t="str">
        <s:f t="shared" si="3"/>
        <s:v/>
      </s:c>
      <s:c r="S1161" s="85" t="str">
        <s:f t="shared" si="4"/>
        <s:v/>
      </s:c>
      <s:c r="T1161" s="85" t="str">
        <s:f t="shared" si="5"/>
        <s:v/>
      </s:c>
      <s:c r="U1161" s="85" t="str">
        <s:f>IF(OR(B1161="",G1161=""),"",ROUND(MAX(0,MIN(100,(G1161-IF(J1161="",'04_Настройки'!$B$14,J1161))/(100-IF(J1161="",'04_Настройки'!$B$14,J1161))*100)),1))</s:f>
        <s:v/>
      </s:c>
      <s:c r="V1161" s="85" t="str">
        <s:f t="shared" si="6"/>
        <s:v/>
      </s:c>
      <s:c r="W1161" s="88" t="str">
        <s:f t="shared" si="7"/>
        <s:v/>
      </s:c>
      <s:c r="X1161" s="85" t="str">
        <s:f>IF(B1161="","",IF(W1161&lt;'04_Настройки'!$B$26,"",ROUND((IF(ISBLANK(T1161),0,T1161*'04_Настройки'!$B$16)+IF(ISBLANK(U1161),0,U1161*'04_Настройки'!$B$17)+IF(ISBLANK(V1161),0,V1161*'04_Настройки'!$B$18)+IF(ISBLANK(M1161),0,M1161/5*100*'04_Настройки'!$B$19)+IF(ISBLANK(N1161),0,N1161/5*100*'04_Настройки'!$B$20))/(IF(ISBLANK(T1161),0,'04_Настройки'!$B$16)+IF(ISBLANK(U1161),0,'04_Настройки'!$B$17)+IF(ISBLANK(V1161),0,'04_Настройки'!$B$18)+IF(ISBLANK(M1161),0,'04_Настройки'!$B$19)+IF(ISBLANK(N1161),0,'04_Настройки'!$B$20)),1)))</s:f>
        <s:v/>
      </s:c>
      <s:c r="Y1161" s="77" t="str">
        <s:f>IF(B1161="","",IF(ISBLANK(X1161),"Недостаточно данных",IF(X1161&gt;='04_Настройки'!$B$24,"Высокий",IF(X1161&gt;='04_Настройки'!$B$25,"Средний","Низкий"))))</s:f>
        <s:v/>
      </s:c>
      <s:c r="Z1161" s="80">
        <s:f t="shared" si="8"/>
        <s:v>1151</s:v>
      </s:c>
      <s:c r="AA1161" s="93" t="str">
        <s:f>IF(B1161="","",IF(S1161&gt;1,"Проверить и объединить дубли",IF(W1161&lt;'04_Настройки'!$B$26,"Дополнить исходные данные",IF(AND(M1161&lt;&gt;"",M1161&lt;=2),"Проверить соответствие запросу и бизнесу",IF(AND(G1161&lt;&gt;"",G1161&lt;=IF(J1161="",'04_Настройки'!$B$14,J1161)),"Удерживать позицию и обновлять контент",IF(Y1161="Высокий",IF(O1161="","Создать или назначить посадочную страницу","Оптимизировать страницу и усилить содержание"),IF(Y1161="Средний","Включить в контент-план","Наблюдать или отложить")))))))</s:f>
        <s:v/>
      </s:c>
    </s:row>
    <s:row r="1162" ht="22.5" customHeight="1">
      <s:c r="A1162" s="70" t="str">
        <s:f t="shared" si="1"/>
        <s:v/>
      </s:c>
      <s:c r="B1162" s="71"/>
      <s:c r="C1162" s="71"/>
      <s:c r="D1162" s="71"/>
      <s:c r="E1162" s="95"/>
      <s:c r="F1162" s="77" t="str">
        <s:f>IF(ISBLANK(E1162),"",IF(E1162&gt;='04_Настройки'!$B$11,"ВЧ",IF(E1162&gt;='04_Настройки'!$B$12,"СЧ","НЧ")))</s:f>
      </s:c>
      <s:c r="G1162" s="78"/>
      <s:c r="H1162" s="78"/>
      <s:c r="I1162" s="80" t="str">
        <s:f t="shared" si="2"/>
        <s:v/>
      </s:c>
      <s:c r="J1162" s="78"/>
      <s:c r="K1162" s="81"/>
      <s:c r="L1162" s="78"/>
      <s:c r="M1162" s="78"/>
      <s:c r="N1162" s="78"/>
      <s:c r="O1162" s="83"/>
      <s:c r="P1162" s="84"/>
      <s:c r="Q1162" s="84"/>
      <s:c r="R1162" s="77" t="str">
        <s:f t="shared" si="3"/>
        <s:v/>
      </s:c>
      <s:c r="S1162" s="85" t="str">
        <s:f t="shared" si="4"/>
        <s:v/>
      </s:c>
      <s:c r="T1162" s="85" t="str">
        <s:f t="shared" si="5"/>
        <s:v/>
      </s:c>
      <s:c r="U1162" s="85" t="str">
        <s:f>IF(OR(B1162="",G1162=""),"",ROUND(MAX(0,MIN(100,(G1162-IF(J1162="",'04_Настройки'!$B$14,J1162))/(100-IF(J1162="",'04_Настройки'!$B$14,J1162))*100)),1))</s:f>
        <s:v/>
      </s:c>
      <s:c r="V1162" s="85" t="str">
        <s:f t="shared" si="6"/>
        <s:v/>
      </s:c>
      <s:c r="W1162" s="88" t="str">
        <s:f t="shared" si="7"/>
        <s:v/>
      </s:c>
      <s:c r="X1162" s="85" t="str">
        <s:f>IF(B1162="","",IF(W1162&lt;'04_Настройки'!$B$26,"",ROUND((IF(ISBLANK(T1162),0,T1162*'04_Настройки'!$B$16)+IF(ISBLANK(U1162),0,U1162*'04_Настройки'!$B$17)+IF(ISBLANK(V1162),0,V1162*'04_Настройки'!$B$18)+IF(ISBLANK(M1162),0,M1162/5*100*'04_Настройки'!$B$19)+IF(ISBLANK(N1162),0,N1162/5*100*'04_Настройки'!$B$20))/(IF(ISBLANK(T1162),0,'04_Настройки'!$B$16)+IF(ISBLANK(U1162),0,'04_Настройки'!$B$17)+IF(ISBLANK(V1162),0,'04_Настройки'!$B$18)+IF(ISBLANK(M1162),0,'04_Настройки'!$B$19)+IF(ISBLANK(N1162),0,'04_Настройки'!$B$20)),1)))</s:f>
        <s:v/>
      </s:c>
      <s:c r="Y1162" s="77" t="str">
        <s:f>IF(B1162="","",IF(ISBLANK(X1162),"Недостаточно данных",IF(X1162&gt;='04_Настройки'!$B$24,"Высокий",IF(X1162&gt;='04_Настройки'!$B$25,"Средний","Низкий"))))</s:f>
        <s:v/>
      </s:c>
      <s:c r="Z1162" s="80">
        <s:f t="shared" si="8"/>
        <s:v>1152</s:v>
      </s:c>
      <s:c r="AA1162" s="93" t="str">
        <s:f>IF(B1162="","",IF(S1162&gt;1,"Проверить и объединить дубли",IF(W1162&lt;'04_Настройки'!$B$26,"Дополнить исходные данные",IF(AND(M1162&lt;&gt;"",M1162&lt;=2),"Проверить соответствие запросу и бизнесу",IF(AND(G1162&lt;&gt;"",G1162&lt;=IF(J1162="",'04_Настройки'!$B$14,J1162)),"Удерживать позицию и обновлять контент",IF(Y1162="Высокий",IF(O1162="","Создать или назначить посадочную страницу","Оптимизировать страницу и усилить содержание"),IF(Y1162="Средний","Включить в контент-план","Наблюдать или отложить")))))))</s:f>
        <s:v/>
      </s:c>
    </s:row>
    <s:row r="1163" ht="22.5" customHeight="1">
      <s:c r="A1163" s="70" t="str">
        <s:f t="shared" si="1"/>
        <s:v/>
      </s:c>
      <s:c r="B1163" s="71"/>
      <s:c r="C1163" s="71"/>
      <s:c r="D1163" s="71"/>
      <s:c r="E1163" s="95"/>
      <s:c r="F1163" s="77" t="str">
        <s:f>IF(ISBLANK(E1163),"",IF(E1163&gt;='04_Настройки'!$B$11,"ВЧ",IF(E1163&gt;='04_Настройки'!$B$12,"СЧ","НЧ")))</s:f>
      </s:c>
      <s:c r="G1163" s="78"/>
      <s:c r="H1163" s="78"/>
      <s:c r="I1163" s="80" t="str">
        <s:f t="shared" si="2"/>
        <s:v/>
      </s:c>
      <s:c r="J1163" s="78"/>
      <s:c r="K1163" s="81"/>
      <s:c r="L1163" s="78"/>
      <s:c r="M1163" s="78"/>
      <s:c r="N1163" s="78"/>
      <s:c r="O1163" s="83"/>
      <s:c r="P1163" s="84"/>
      <s:c r="Q1163" s="84"/>
      <s:c r="R1163" s="77" t="str">
        <s:f t="shared" si="3"/>
        <s:v/>
      </s:c>
      <s:c r="S1163" s="85" t="str">
        <s:f t="shared" si="4"/>
        <s:v/>
      </s:c>
      <s:c r="T1163" s="85" t="str">
        <s:f t="shared" si="5"/>
        <s:v/>
      </s:c>
      <s:c r="U1163" s="85" t="str">
        <s:f>IF(OR(B1163="",G1163=""),"",ROUND(MAX(0,MIN(100,(G1163-IF(J1163="",'04_Настройки'!$B$14,J1163))/(100-IF(J1163="",'04_Настройки'!$B$14,J1163))*100)),1))</s:f>
        <s:v/>
      </s:c>
      <s:c r="V1163" s="85" t="str">
        <s:f t="shared" si="6"/>
        <s:v/>
      </s:c>
      <s:c r="W1163" s="88" t="str">
        <s:f t="shared" si="7"/>
        <s:v/>
      </s:c>
      <s:c r="X1163" s="85" t="str">
        <s:f>IF(B1163="","",IF(W1163&lt;'04_Настройки'!$B$26,"",ROUND((IF(ISBLANK(T1163),0,T1163*'04_Настройки'!$B$16)+IF(ISBLANK(U1163),0,U1163*'04_Настройки'!$B$17)+IF(ISBLANK(V1163),0,V1163*'04_Настройки'!$B$18)+IF(ISBLANK(M1163),0,M1163/5*100*'04_Настройки'!$B$19)+IF(ISBLANK(N1163),0,N1163/5*100*'04_Настройки'!$B$20))/(IF(ISBLANK(T1163),0,'04_Настройки'!$B$16)+IF(ISBLANK(U1163),0,'04_Настройки'!$B$17)+IF(ISBLANK(V1163),0,'04_Настройки'!$B$18)+IF(ISBLANK(M1163),0,'04_Настройки'!$B$19)+IF(ISBLANK(N1163),0,'04_Настройки'!$B$20)),1)))</s:f>
        <s:v/>
      </s:c>
      <s:c r="Y1163" s="77" t="str">
        <s:f>IF(B1163="","",IF(ISBLANK(X1163),"Недостаточно данных",IF(X1163&gt;='04_Настройки'!$B$24,"Высокий",IF(X1163&gt;='04_Настройки'!$B$25,"Средний","Низкий"))))</s:f>
        <s:v/>
      </s:c>
      <s:c r="Z1163" s="80">
        <s:f t="shared" si="8"/>
        <s:v>1153</s:v>
      </s:c>
      <s:c r="AA1163" s="93" t="str">
        <s:f>IF(B1163="","",IF(S1163&gt;1,"Проверить и объединить дубли",IF(W1163&lt;'04_Настройки'!$B$26,"Дополнить исходные данные",IF(AND(M1163&lt;&gt;"",M1163&lt;=2),"Проверить соответствие запросу и бизнесу",IF(AND(G1163&lt;&gt;"",G1163&lt;=IF(J1163="",'04_Настройки'!$B$14,J1163)),"Удерживать позицию и обновлять контент",IF(Y1163="Высокий",IF(O1163="","Создать или назначить посадочную страницу","Оптимизировать страницу и усилить содержание"),IF(Y1163="Средний","Включить в контент-план","Наблюдать или отложить")))))))</s:f>
        <s:v/>
      </s:c>
    </s:row>
    <s:row r="1164" ht="22.5" customHeight="1">
      <s:c r="A1164" s="70" t="str">
        <s:f t="shared" si="1"/>
        <s:v/>
      </s:c>
      <s:c r="B1164" s="71"/>
      <s:c r="C1164" s="71"/>
      <s:c r="D1164" s="71"/>
      <s:c r="E1164" s="95"/>
      <s:c r="F1164" s="77" t="str">
        <s:f>IF(ISBLANK(E1164),"",IF(E1164&gt;='04_Настройки'!$B$11,"ВЧ",IF(E1164&gt;='04_Настройки'!$B$12,"СЧ","НЧ")))</s:f>
      </s:c>
      <s:c r="G1164" s="78"/>
      <s:c r="H1164" s="78"/>
      <s:c r="I1164" s="80" t="str">
        <s:f t="shared" si="2"/>
        <s:v/>
      </s:c>
      <s:c r="J1164" s="78"/>
      <s:c r="K1164" s="81"/>
      <s:c r="L1164" s="78"/>
      <s:c r="M1164" s="78"/>
      <s:c r="N1164" s="78"/>
      <s:c r="O1164" s="83"/>
      <s:c r="P1164" s="84"/>
      <s:c r="Q1164" s="84"/>
      <s:c r="R1164" s="77" t="str">
        <s:f t="shared" si="3"/>
        <s:v/>
      </s:c>
      <s:c r="S1164" s="85" t="str">
        <s:f t="shared" si="4"/>
        <s:v/>
      </s:c>
      <s:c r="T1164" s="85" t="str">
        <s:f t="shared" si="5"/>
        <s:v/>
      </s:c>
      <s:c r="U1164" s="85" t="str">
        <s:f>IF(OR(B1164="",G1164=""),"",ROUND(MAX(0,MIN(100,(G1164-IF(J1164="",'04_Настройки'!$B$14,J1164))/(100-IF(J1164="",'04_Настройки'!$B$14,J1164))*100)),1))</s:f>
        <s:v/>
      </s:c>
      <s:c r="V1164" s="85" t="str">
        <s:f t="shared" si="6"/>
        <s:v/>
      </s:c>
      <s:c r="W1164" s="88" t="str">
        <s:f t="shared" si="7"/>
        <s:v/>
      </s:c>
      <s:c r="X1164" s="85" t="str">
        <s:f>IF(B1164="","",IF(W1164&lt;'04_Настройки'!$B$26,"",ROUND((IF(ISBLANK(T1164),0,T1164*'04_Настройки'!$B$16)+IF(ISBLANK(U1164),0,U1164*'04_Настройки'!$B$17)+IF(ISBLANK(V1164),0,V1164*'04_Настройки'!$B$18)+IF(ISBLANK(M1164),0,M1164/5*100*'04_Настройки'!$B$19)+IF(ISBLANK(N1164),0,N1164/5*100*'04_Настройки'!$B$20))/(IF(ISBLANK(T1164),0,'04_Настройки'!$B$16)+IF(ISBLANK(U1164),0,'04_Настройки'!$B$17)+IF(ISBLANK(V1164),0,'04_Настройки'!$B$18)+IF(ISBLANK(M1164),0,'04_Настройки'!$B$19)+IF(ISBLANK(N1164),0,'04_Настройки'!$B$20)),1)))</s:f>
        <s:v/>
      </s:c>
      <s:c r="Y1164" s="77" t="str">
        <s:f>IF(B1164="","",IF(ISBLANK(X1164),"Недостаточно данных",IF(X1164&gt;='04_Настройки'!$B$24,"Высокий",IF(X1164&gt;='04_Настройки'!$B$25,"Средний","Низкий"))))</s:f>
        <s:v/>
      </s:c>
      <s:c r="Z1164" s="80">
        <s:f t="shared" si="8"/>
        <s:v>1154</s:v>
      </s:c>
      <s:c r="AA1164" s="93" t="str">
        <s:f>IF(B1164="","",IF(S1164&gt;1,"Проверить и объединить дубли",IF(W1164&lt;'04_Настройки'!$B$26,"Дополнить исходные данные",IF(AND(M1164&lt;&gt;"",M1164&lt;=2),"Проверить соответствие запросу и бизнесу",IF(AND(G1164&lt;&gt;"",G1164&lt;=IF(J1164="",'04_Настройки'!$B$14,J1164)),"Удерживать позицию и обновлять контент",IF(Y1164="Высокий",IF(O1164="","Создать или назначить посадочную страницу","Оптимизировать страницу и усилить содержание"),IF(Y1164="Средний","Включить в контент-план","Наблюдать или отложить")))))))</s:f>
        <s:v/>
      </s:c>
    </s:row>
    <s:row r="1165" ht="22.5" customHeight="1">
      <s:c r="A1165" s="70" t="str">
        <s:f t="shared" si="1"/>
        <s:v/>
      </s:c>
      <s:c r="B1165" s="71"/>
      <s:c r="C1165" s="71"/>
      <s:c r="D1165" s="71"/>
      <s:c r="E1165" s="95"/>
      <s:c r="F1165" s="77" t="str">
        <s:f>IF(ISBLANK(E1165),"",IF(E1165&gt;='04_Настройки'!$B$11,"ВЧ",IF(E1165&gt;='04_Настройки'!$B$12,"СЧ","НЧ")))</s:f>
      </s:c>
      <s:c r="G1165" s="78"/>
      <s:c r="H1165" s="78"/>
      <s:c r="I1165" s="80" t="str">
        <s:f t="shared" si="2"/>
        <s:v/>
      </s:c>
      <s:c r="J1165" s="78"/>
      <s:c r="K1165" s="81"/>
      <s:c r="L1165" s="78"/>
      <s:c r="M1165" s="78"/>
      <s:c r="N1165" s="78"/>
      <s:c r="O1165" s="83"/>
      <s:c r="P1165" s="84"/>
      <s:c r="Q1165" s="84"/>
      <s:c r="R1165" s="77" t="str">
        <s:f t="shared" si="3"/>
        <s:v/>
      </s:c>
      <s:c r="S1165" s="85" t="str">
        <s:f t="shared" si="4"/>
        <s:v/>
      </s:c>
      <s:c r="T1165" s="85" t="str">
        <s:f t="shared" si="5"/>
        <s:v/>
      </s:c>
      <s:c r="U1165" s="85" t="str">
        <s:f>IF(OR(B1165="",G1165=""),"",ROUND(MAX(0,MIN(100,(G1165-IF(J1165="",'04_Настройки'!$B$14,J1165))/(100-IF(J1165="",'04_Настройки'!$B$14,J1165))*100)),1))</s:f>
        <s:v/>
      </s:c>
      <s:c r="V1165" s="85" t="str">
        <s:f t="shared" si="6"/>
        <s:v/>
      </s:c>
      <s:c r="W1165" s="88" t="str">
        <s:f t="shared" si="7"/>
        <s:v/>
      </s:c>
      <s:c r="X1165" s="85" t="str">
        <s:f>IF(B1165="","",IF(W1165&lt;'04_Настройки'!$B$26,"",ROUND((IF(ISBLANK(T1165),0,T1165*'04_Настройки'!$B$16)+IF(ISBLANK(U1165),0,U1165*'04_Настройки'!$B$17)+IF(ISBLANK(V1165),0,V1165*'04_Настройки'!$B$18)+IF(ISBLANK(M1165),0,M1165/5*100*'04_Настройки'!$B$19)+IF(ISBLANK(N1165),0,N1165/5*100*'04_Настройки'!$B$20))/(IF(ISBLANK(T1165),0,'04_Настройки'!$B$16)+IF(ISBLANK(U1165),0,'04_Настройки'!$B$17)+IF(ISBLANK(V1165),0,'04_Настройки'!$B$18)+IF(ISBLANK(M1165),0,'04_Настройки'!$B$19)+IF(ISBLANK(N1165),0,'04_Настройки'!$B$20)),1)))</s:f>
        <s:v/>
      </s:c>
      <s:c r="Y1165" s="77" t="str">
        <s:f>IF(B1165="","",IF(ISBLANK(X1165),"Недостаточно данных",IF(X1165&gt;='04_Настройки'!$B$24,"Высокий",IF(X1165&gt;='04_Настройки'!$B$25,"Средний","Низкий"))))</s:f>
        <s:v/>
      </s:c>
      <s:c r="Z1165" s="80">
        <s:f t="shared" si="8"/>
        <s:v>1155</s:v>
      </s:c>
      <s:c r="AA1165" s="93" t="str">
        <s:f>IF(B1165="","",IF(S1165&gt;1,"Проверить и объединить дубли",IF(W1165&lt;'04_Настройки'!$B$26,"Дополнить исходные данные",IF(AND(M1165&lt;&gt;"",M1165&lt;=2),"Проверить соответствие запросу и бизнесу",IF(AND(G1165&lt;&gt;"",G1165&lt;=IF(J1165="",'04_Настройки'!$B$14,J1165)),"Удерживать позицию и обновлять контент",IF(Y1165="Высокий",IF(O1165="","Создать или назначить посадочную страницу","Оптимизировать страницу и усилить содержание"),IF(Y1165="Средний","Включить в контент-план","Наблюдать или отложить")))))))</s:f>
        <s:v/>
      </s:c>
    </s:row>
    <s:row r="1166" ht="22.5" customHeight="1">
      <s:c r="A1166" s="70" t="str">
        <s:f t="shared" si="1"/>
        <s:v/>
      </s:c>
      <s:c r="B1166" s="71"/>
      <s:c r="C1166" s="71"/>
      <s:c r="D1166" s="71"/>
      <s:c r="E1166" s="95"/>
      <s:c r="F1166" s="77" t="str">
        <s:f>IF(ISBLANK(E1166),"",IF(E1166&gt;='04_Настройки'!$B$11,"ВЧ",IF(E1166&gt;='04_Настройки'!$B$12,"СЧ","НЧ")))</s:f>
      </s:c>
      <s:c r="G1166" s="78"/>
      <s:c r="H1166" s="78"/>
      <s:c r="I1166" s="80" t="str">
        <s:f t="shared" si="2"/>
        <s:v/>
      </s:c>
      <s:c r="J1166" s="78"/>
      <s:c r="K1166" s="81"/>
      <s:c r="L1166" s="78"/>
      <s:c r="M1166" s="78"/>
      <s:c r="N1166" s="78"/>
      <s:c r="O1166" s="83"/>
      <s:c r="P1166" s="84"/>
      <s:c r="Q1166" s="84"/>
      <s:c r="R1166" s="77" t="str">
        <s:f t="shared" si="3"/>
        <s:v/>
      </s:c>
      <s:c r="S1166" s="85" t="str">
        <s:f t="shared" si="4"/>
        <s:v/>
      </s:c>
      <s:c r="T1166" s="85" t="str">
        <s:f t="shared" si="5"/>
        <s:v/>
      </s:c>
      <s:c r="U1166" s="85" t="str">
        <s:f>IF(OR(B1166="",G1166=""),"",ROUND(MAX(0,MIN(100,(G1166-IF(J1166="",'04_Настройки'!$B$14,J1166))/(100-IF(J1166="",'04_Настройки'!$B$14,J1166))*100)),1))</s:f>
        <s:v/>
      </s:c>
      <s:c r="V1166" s="85" t="str">
        <s:f t="shared" si="6"/>
        <s:v/>
      </s:c>
      <s:c r="W1166" s="88" t="str">
        <s:f t="shared" si="7"/>
        <s:v/>
      </s:c>
      <s:c r="X1166" s="85" t="str">
        <s:f>IF(B1166="","",IF(W1166&lt;'04_Настройки'!$B$26,"",ROUND((IF(ISBLANK(T1166),0,T1166*'04_Настройки'!$B$16)+IF(ISBLANK(U1166),0,U1166*'04_Настройки'!$B$17)+IF(ISBLANK(V1166),0,V1166*'04_Настройки'!$B$18)+IF(ISBLANK(M1166),0,M1166/5*100*'04_Настройки'!$B$19)+IF(ISBLANK(N1166),0,N1166/5*100*'04_Настройки'!$B$20))/(IF(ISBLANK(T1166),0,'04_Настройки'!$B$16)+IF(ISBLANK(U1166),0,'04_Настройки'!$B$17)+IF(ISBLANK(V1166),0,'04_Настройки'!$B$18)+IF(ISBLANK(M1166),0,'04_Настройки'!$B$19)+IF(ISBLANK(N1166),0,'04_Настройки'!$B$20)),1)))</s:f>
        <s:v/>
      </s:c>
      <s:c r="Y1166" s="77" t="str">
        <s:f>IF(B1166="","",IF(ISBLANK(X1166),"Недостаточно данных",IF(X1166&gt;='04_Настройки'!$B$24,"Высокий",IF(X1166&gt;='04_Настройки'!$B$25,"Средний","Низкий"))))</s:f>
        <s:v/>
      </s:c>
      <s:c r="Z1166" s="80">
        <s:f t="shared" si="8"/>
        <s:v>1156</s:v>
      </s:c>
      <s:c r="AA1166" s="93" t="str">
        <s:f>IF(B1166="","",IF(S1166&gt;1,"Проверить и объединить дубли",IF(W1166&lt;'04_Настройки'!$B$26,"Дополнить исходные данные",IF(AND(M1166&lt;&gt;"",M1166&lt;=2),"Проверить соответствие запросу и бизнесу",IF(AND(G1166&lt;&gt;"",G1166&lt;=IF(J1166="",'04_Настройки'!$B$14,J1166)),"Удерживать позицию и обновлять контент",IF(Y1166="Высокий",IF(O1166="","Создать или назначить посадочную страницу","Оптимизировать страницу и усилить содержание"),IF(Y1166="Средний","Включить в контент-план","Наблюдать или отложить")))))))</s:f>
        <s:v/>
      </s:c>
    </s:row>
    <s:row r="1167" ht="22.5" customHeight="1">
      <s:c r="A1167" s="70" t="str">
        <s:f t="shared" si="1"/>
        <s:v/>
      </s:c>
      <s:c r="B1167" s="71"/>
      <s:c r="C1167" s="71"/>
      <s:c r="D1167" s="71"/>
      <s:c r="E1167" s="95"/>
      <s:c r="F1167" s="77" t="str">
        <s:f>IF(ISBLANK(E1167),"",IF(E1167&gt;='04_Настройки'!$B$11,"ВЧ",IF(E1167&gt;='04_Настройки'!$B$12,"СЧ","НЧ")))</s:f>
      </s:c>
      <s:c r="G1167" s="78"/>
      <s:c r="H1167" s="78"/>
      <s:c r="I1167" s="80" t="str">
        <s:f t="shared" si="2"/>
        <s:v/>
      </s:c>
      <s:c r="J1167" s="78"/>
      <s:c r="K1167" s="81"/>
      <s:c r="L1167" s="78"/>
      <s:c r="M1167" s="78"/>
      <s:c r="N1167" s="78"/>
      <s:c r="O1167" s="83"/>
      <s:c r="P1167" s="84"/>
      <s:c r="Q1167" s="84"/>
      <s:c r="R1167" s="77" t="str">
        <s:f t="shared" si="3"/>
        <s:v/>
      </s:c>
      <s:c r="S1167" s="85" t="str">
        <s:f t="shared" si="4"/>
        <s:v/>
      </s:c>
      <s:c r="T1167" s="85" t="str">
        <s:f t="shared" si="5"/>
        <s:v/>
      </s:c>
      <s:c r="U1167" s="85" t="str">
        <s:f>IF(OR(B1167="",G1167=""),"",ROUND(MAX(0,MIN(100,(G1167-IF(J1167="",'04_Настройки'!$B$14,J1167))/(100-IF(J1167="",'04_Настройки'!$B$14,J1167))*100)),1))</s:f>
        <s:v/>
      </s:c>
      <s:c r="V1167" s="85" t="str">
        <s:f t="shared" si="6"/>
        <s:v/>
      </s:c>
      <s:c r="W1167" s="88" t="str">
        <s:f t="shared" si="7"/>
        <s:v/>
      </s:c>
      <s:c r="X1167" s="85" t="str">
        <s:f>IF(B1167="","",IF(W1167&lt;'04_Настройки'!$B$26,"",ROUND((IF(ISBLANK(T1167),0,T1167*'04_Настройки'!$B$16)+IF(ISBLANK(U1167),0,U1167*'04_Настройки'!$B$17)+IF(ISBLANK(V1167),0,V1167*'04_Настройки'!$B$18)+IF(ISBLANK(M1167),0,M1167/5*100*'04_Настройки'!$B$19)+IF(ISBLANK(N1167),0,N1167/5*100*'04_Настройки'!$B$20))/(IF(ISBLANK(T1167),0,'04_Настройки'!$B$16)+IF(ISBLANK(U1167),0,'04_Настройки'!$B$17)+IF(ISBLANK(V1167),0,'04_Настройки'!$B$18)+IF(ISBLANK(M1167),0,'04_Настройки'!$B$19)+IF(ISBLANK(N1167),0,'04_Настройки'!$B$20)),1)))</s:f>
        <s:v/>
      </s:c>
      <s:c r="Y1167" s="77" t="str">
        <s:f>IF(B1167="","",IF(ISBLANK(X1167),"Недостаточно данных",IF(X1167&gt;='04_Настройки'!$B$24,"Высокий",IF(X1167&gt;='04_Настройки'!$B$25,"Средний","Низкий"))))</s:f>
        <s:v/>
      </s:c>
      <s:c r="Z1167" s="80">
        <s:f t="shared" si="8"/>
        <s:v>1157</s:v>
      </s:c>
      <s:c r="AA1167" s="93" t="str">
        <s:f>IF(B1167="","",IF(S1167&gt;1,"Проверить и объединить дубли",IF(W1167&lt;'04_Настройки'!$B$26,"Дополнить исходные данные",IF(AND(M1167&lt;&gt;"",M1167&lt;=2),"Проверить соответствие запросу и бизнесу",IF(AND(G1167&lt;&gt;"",G1167&lt;=IF(J1167="",'04_Настройки'!$B$14,J1167)),"Удерживать позицию и обновлять контент",IF(Y1167="Высокий",IF(O1167="","Создать или назначить посадочную страницу","Оптимизировать страницу и усилить содержание"),IF(Y1167="Средний","Включить в контент-план","Наблюдать или отложить")))))))</s:f>
        <s:v/>
      </s:c>
    </s:row>
    <s:row r="1168" ht="22.5" customHeight="1">
      <s:c r="A1168" s="70" t="str">
        <s:f t="shared" si="1"/>
        <s:v/>
      </s:c>
      <s:c r="B1168" s="71"/>
      <s:c r="C1168" s="71"/>
      <s:c r="D1168" s="71"/>
      <s:c r="E1168" s="95"/>
      <s:c r="F1168" s="77" t="str">
        <s:f>IF(ISBLANK(E1168),"",IF(E1168&gt;='04_Настройки'!$B$11,"ВЧ",IF(E1168&gt;='04_Настройки'!$B$12,"СЧ","НЧ")))</s:f>
      </s:c>
      <s:c r="G1168" s="78"/>
      <s:c r="H1168" s="78"/>
      <s:c r="I1168" s="80" t="str">
        <s:f t="shared" si="2"/>
        <s:v/>
      </s:c>
      <s:c r="J1168" s="78"/>
      <s:c r="K1168" s="81"/>
      <s:c r="L1168" s="78"/>
      <s:c r="M1168" s="78"/>
      <s:c r="N1168" s="78"/>
      <s:c r="O1168" s="83"/>
      <s:c r="P1168" s="84"/>
      <s:c r="Q1168" s="84"/>
      <s:c r="R1168" s="77" t="str">
        <s:f t="shared" si="3"/>
        <s:v/>
      </s:c>
      <s:c r="S1168" s="85" t="str">
        <s:f t="shared" si="4"/>
        <s:v/>
      </s:c>
      <s:c r="T1168" s="85" t="str">
        <s:f t="shared" si="5"/>
        <s:v/>
      </s:c>
      <s:c r="U1168" s="85" t="str">
        <s:f>IF(OR(B1168="",G1168=""),"",ROUND(MAX(0,MIN(100,(G1168-IF(J1168="",'04_Настройки'!$B$14,J1168))/(100-IF(J1168="",'04_Настройки'!$B$14,J1168))*100)),1))</s:f>
        <s:v/>
      </s:c>
      <s:c r="V1168" s="85" t="str">
        <s:f t="shared" si="6"/>
        <s:v/>
      </s:c>
      <s:c r="W1168" s="88" t="str">
        <s:f t="shared" si="7"/>
        <s:v/>
      </s:c>
      <s:c r="X1168" s="85" t="str">
        <s:f>IF(B1168="","",IF(W1168&lt;'04_Настройки'!$B$26,"",ROUND((IF(ISBLANK(T1168),0,T1168*'04_Настройки'!$B$16)+IF(ISBLANK(U1168),0,U1168*'04_Настройки'!$B$17)+IF(ISBLANK(V1168),0,V1168*'04_Настройки'!$B$18)+IF(ISBLANK(M1168),0,M1168/5*100*'04_Настройки'!$B$19)+IF(ISBLANK(N1168),0,N1168/5*100*'04_Настройки'!$B$20))/(IF(ISBLANK(T1168),0,'04_Настройки'!$B$16)+IF(ISBLANK(U1168),0,'04_Настройки'!$B$17)+IF(ISBLANK(V1168),0,'04_Настройки'!$B$18)+IF(ISBLANK(M1168),0,'04_Настройки'!$B$19)+IF(ISBLANK(N1168),0,'04_Настройки'!$B$20)),1)))</s:f>
        <s:v/>
      </s:c>
      <s:c r="Y1168" s="77" t="str">
        <s:f>IF(B1168="","",IF(ISBLANK(X1168),"Недостаточно данных",IF(X1168&gt;='04_Настройки'!$B$24,"Высокий",IF(X1168&gt;='04_Настройки'!$B$25,"Средний","Низкий"))))</s:f>
        <s:v/>
      </s:c>
      <s:c r="Z1168" s="80">
        <s:f t="shared" si="8"/>
        <s:v>1158</s:v>
      </s:c>
      <s:c r="AA1168" s="93" t="str">
        <s:f>IF(B1168="","",IF(S1168&gt;1,"Проверить и объединить дубли",IF(W1168&lt;'04_Настройки'!$B$26,"Дополнить исходные данные",IF(AND(M1168&lt;&gt;"",M1168&lt;=2),"Проверить соответствие запросу и бизнесу",IF(AND(G1168&lt;&gt;"",G1168&lt;=IF(J1168="",'04_Настройки'!$B$14,J1168)),"Удерживать позицию и обновлять контент",IF(Y1168="Высокий",IF(O1168="","Создать или назначить посадочную страницу","Оптимизировать страницу и усилить содержание"),IF(Y1168="Средний","Включить в контент-план","Наблюдать или отложить")))))))</s:f>
        <s:v/>
      </s:c>
    </s:row>
    <s:row r="1169" ht="22.5" customHeight="1">
      <s:c r="A1169" s="70" t="str">
        <s:f t="shared" si="1"/>
        <s:v/>
      </s:c>
      <s:c r="B1169" s="71"/>
      <s:c r="C1169" s="71"/>
      <s:c r="D1169" s="71"/>
      <s:c r="E1169" s="95"/>
      <s:c r="F1169" s="77" t="str">
        <s:f>IF(ISBLANK(E1169),"",IF(E1169&gt;='04_Настройки'!$B$11,"ВЧ",IF(E1169&gt;='04_Настройки'!$B$12,"СЧ","НЧ")))</s:f>
      </s:c>
      <s:c r="G1169" s="78"/>
      <s:c r="H1169" s="78"/>
      <s:c r="I1169" s="80" t="str">
        <s:f t="shared" si="2"/>
        <s:v/>
      </s:c>
      <s:c r="J1169" s="78"/>
      <s:c r="K1169" s="81"/>
      <s:c r="L1169" s="78"/>
      <s:c r="M1169" s="78"/>
      <s:c r="N1169" s="78"/>
      <s:c r="O1169" s="83"/>
      <s:c r="P1169" s="84"/>
      <s:c r="Q1169" s="84"/>
      <s:c r="R1169" s="77" t="str">
        <s:f t="shared" si="3"/>
        <s:v/>
      </s:c>
      <s:c r="S1169" s="85" t="str">
        <s:f t="shared" si="4"/>
        <s:v/>
      </s:c>
      <s:c r="T1169" s="85" t="str">
        <s:f t="shared" si="5"/>
        <s:v/>
      </s:c>
      <s:c r="U1169" s="85" t="str">
        <s:f>IF(OR(B1169="",G1169=""),"",ROUND(MAX(0,MIN(100,(G1169-IF(J1169="",'04_Настройки'!$B$14,J1169))/(100-IF(J1169="",'04_Настройки'!$B$14,J1169))*100)),1))</s:f>
        <s:v/>
      </s:c>
      <s:c r="V1169" s="85" t="str">
        <s:f t="shared" si="6"/>
        <s:v/>
      </s:c>
      <s:c r="W1169" s="88" t="str">
        <s:f t="shared" si="7"/>
        <s:v/>
      </s:c>
      <s:c r="X1169" s="85" t="str">
        <s:f>IF(B1169="","",IF(W1169&lt;'04_Настройки'!$B$26,"",ROUND((IF(ISBLANK(T1169),0,T1169*'04_Настройки'!$B$16)+IF(ISBLANK(U1169),0,U1169*'04_Настройки'!$B$17)+IF(ISBLANK(V1169),0,V1169*'04_Настройки'!$B$18)+IF(ISBLANK(M1169),0,M1169/5*100*'04_Настройки'!$B$19)+IF(ISBLANK(N1169),0,N1169/5*100*'04_Настройки'!$B$20))/(IF(ISBLANK(T1169),0,'04_Настройки'!$B$16)+IF(ISBLANK(U1169),0,'04_Настройки'!$B$17)+IF(ISBLANK(V1169),0,'04_Настройки'!$B$18)+IF(ISBLANK(M1169),0,'04_Настройки'!$B$19)+IF(ISBLANK(N1169),0,'04_Настройки'!$B$20)),1)))</s:f>
        <s:v/>
      </s:c>
      <s:c r="Y1169" s="77" t="str">
        <s:f>IF(B1169="","",IF(ISBLANK(X1169),"Недостаточно данных",IF(X1169&gt;='04_Настройки'!$B$24,"Высокий",IF(X1169&gt;='04_Настройки'!$B$25,"Средний","Низкий"))))</s:f>
        <s:v/>
      </s:c>
      <s:c r="Z1169" s="80">
        <s:f t="shared" si="8"/>
        <s:v>1159</s:v>
      </s:c>
      <s:c r="AA1169" s="93" t="str">
        <s:f>IF(B1169="","",IF(S1169&gt;1,"Проверить и объединить дубли",IF(W1169&lt;'04_Настройки'!$B$26,"Дополнить исходные данные",IF(AND(M1169&lt;&gt;"",M1169&lt;=2),"Проверить соответствие запросу и бизнесу",IF(AND(G1169&lt;&gt;"",G1169&lt;=IF(J1169="",'04_Настройки'!$B$14,J1169)),"Удерживать позицию и обновлять контент",IF(Y1169="Высокий",IF(O1169="","Создать или назначить посадочную страницу","Оптимизировать страницу и усилить содержание"),IF(Y1169="Средний","Включить в контент-план","Наблюдать или отложить")))))))</s:f>
        <s:v/>
      </s:c>
    </s:row>
    <s:row r="1170" ht="22.5" customHeight="1">
      <s:c r="A1170" s="70" t="str">
        <s:f t="shared" si="1"/>
        <s:v/>
      </s:c>
      <s:c r="B1170" s="71"/>
      <s:c r="C1170" s="71"/>
      <s:c r="D1170" s="71"/>
      <s:c r="E1170" s="95"/>
      <s:c r="F1170" s="77" t="str">
        <s:f>IF(ISBLANK(E1170),"",IF(E1170&gt;='04_Настройки'!$B$11,"ВЧ",IF(E1170&gt;='04_Настройки'!$B$12,"СЧ","НЧ")))</s:f>
      </s:c>
      <s:c r="G1170" s="78"/>
      <s:c r="H1170" s="78"/>
      <s:c r="I1170" s="80" t="str">
        <s:f t="shared" si="2"/>
        <s:v/>
      </s:c>
      <s:c r="J1170" s="78"/>
      <s:c r="K1170" s="81"/>
      <s:c r="L1170" s="78"/>
      <s:c r="M1170" s="78"/>
      <s:c r="N1170" s="78"/>
      <s:c r="O1170" s="83"/>
      <s:c r="P1170" s="84"/>
      <s:c r="Q1170" s="84"/>
      <s:c r="R1170" s="77" t="str">
        <s:f t="shared" si="3"/>
        <s:v/>
      </s:c>
      <s:c r="S1170" s="85" t="str">
        <s:f t="shared" si="4"/>
        <s:v/>
      </s:c>
      <s:c r="T1170" s="85" t="str">
        <s:f t="shared" si="5"/>
        <s:v/>
      </s:c>
      <s:c r="U1170" s="85" t="str">
        <s:f>IF(OR(B1170="",G1170=""),"",ROUND(MAX(0,MIN(100,(G1170-IF(J1170="",'04_Настройки'!$B$14,J1170))/(100-IF(J1170="",'04_Настройки'!$B$14,J1170))*100)),1))</s:f>
        <s:v/>
      </s:c>
      <s:c r="V1170" s="85" t="str">
        <s:f t="shared" si="6"/>
        <s:v/>
      </s:c>
      <s:c r="W1170" s="88" t="str">
        <s:f t="shared" si="7"/>
        <s:v/>
      </s:c>
      <s:c r="X1170" s="85" t="str">
        <s:f>IF(B1170="","",IF(W1170&lt;'04_Настройки'!$B$26,"",ROUND((IF(ISBLANK(T1170),0,T1170*'04_Настройки'!$B$16)+IF(ISBLANK(U1170),0,U1170*'04_Настройки'!$B$17)+IF(ISBLANK(V1170),0,V1170*'04_Настройки'!$B$18)+IF(ISBLANK(M1170),0,M1170/5*100*'04_Настройки'!$B$19)+IF(ISBLANK(N1170),0,N1170/5*100*'04_Настройки'!$B$20))/(IF(ISBLANK(T1170),0,'04_Настройки'!$B$16)+IF(ISBLANK(U1170),0,'04_Настройки'!$B$17)+IF(ISBLANK(V1170),0,'04_Настройки'!$B$18)+IF(ISBLANK(M1170),0,'04_Настройки'!$B$19)+IF(ISBLANK(N1170),0,'04_Настройки'!$B$20)),1)))</s:f>
        <s:v/>
      </s:c>
      <s:c r="Y1170" s="77" t="str">
        <s:f>IF(B1170="","",IF(ISBLANK(X1170),"Недостаточно данных",IF(X1170&gt;='04_Настройки'!$B$24,"Высокий",IF(X1170&gt;='04_Настройки'!$B$25,"Средний","Низкий"))))</s:f>
        <s:v/>
      </s:c>
      <s:c r="Z1170" s="80">
        <s:f t="shared" si="8"/>
        <s:v>1160</s:v>
      </s:c>
      <s:c r="AA1170" s="93" t="str">
        <s:f>IF(B1170="","",IF(S1170&gt;1,"Проверить и объединить дубли",IF(W1170&lt;'04_Настройки'!$B$26,"Дополнить исходные данные",IF(AND(M1170&lt;&gt;"",M1170&lt;=2),"Проверить соответствие запросу и бизнесу",IF(AND(G1170&lt;&gt;"",G1170&lt;=IF(J1170="",'04_Настройки'!$B$14,J1170)),"Удерживать позицию и обновлять контент",IF(Y1170="Высокий",IF(O1170="","Создать или назначить посадочную страницу","Оптимизировать страницу и усилить содержание"),IF(Y1170="Средний","Включить в контент-план","Наблюдать или отложить")))))))</s:f>
        <s:v/>
      </s:c>
    </s:row>
    <s:row r="1171" ht="22.5" customHeight="1">
      <s:c r="A1171" s="70" t="str">
        <s:f t="shared" si="1"/>
        <s:v/>
      </s:c>
      <s:c r="B1171" s="71"/>
      <s:c r="C1171" s="71"/>
      <s:c r="D1171" s="71"/>
      <s:c r="E1171" s="95"/>
      <s:c r="F1171" s="77" t="str">
        <s:f>IF(ISBLANK(E1171),"",IF(E1171&gt;='04_Настройки'!$B$11,"ВЧ",IF(E1171&gt;='04_Настройки'!$B$12,"СЧ","НЧ")))</s:f>
      </s:c>
      <s:c r="G1171" s="78"/>
      <s:c r="H1171" s="78"/>
      <s:c r="I1171" s="80" t="str">
        <s:f t="shared" si="2"/>
        <s:v/>
      </s:c>
      <s:c r="J1171" s="78"/>
      <s:c r="K1171" s="81"/>
      <s:c r="L1171" s="78"/>
      <s:c r="M1171" s="78"/>
      <s:c r="N1171" s="78"/>
      <s:c r="O1171" s="83"/>
      <s:c r="P1171" s="84"/>
      <s:c r="Q1171" s="84"/>
      <s:c r="R1171" s="77" t="str">
        <s:f t="shared" si="3"/>
        <s:v/>
      </s:c>
      <s:c r="S1171" s="85" t="str">
        <s:f t="shared" si="4"/>
        <s:v/>
      </s:c>
      <s:c r="T1171" s="85" t="str">
        <s:f t="shared" si="5"/>
        <s:v/>
      </s:c>
      <s:c r="U1171" s="85" t="str">
        <s:f>IF(OR(B1171="",G1171=""),"",ROUND(MAX(0,MIN(100,(G1171-IF(J1171="",'04_Настройки'!$B$14,J1171))/(100-IF(J1171="",'04_Настройки'!$B$14,J1171))*100)),1))</s:f>
        <s:v/>
      </s:c>
      <s:c r="V1171" s="85" t="str">
        <s:f t="shared" si="6"/>
        <s:v/>
      </s:c>
      <s:c r="W1171" s="88" t="str">
        <s:f t="shared" si="7"/>
        <s:v/>
      </s:c>
      <s:c r="X1171" s="85" t="str">
        <s:f>IF(B1171="","",IF(W1171&lt;'04_Настройки'!$B$26,"",ROUND((IF(ISBLANK(T1171),0,T1171*'04_Настройки'!$B$16)+IF(ISBLANK(U1171),0,U1171*'04_Настройки'!$B$17)+IF(ISBLANK(V1171),0,V1171*'04_Настройки'!$B$18)+IF(ISBLANK(M1171),0,M1171/5*100*'04_Настройки'!$B$19)+IF(ISBLANK(N1171),0,N1171/5*100*'04_Настройки'!$B$20))/(IF(ISBLANK(T1171),0,'04_Настройки'!$B$16)+IF(ISBLANK(U1171),0,'04_Настройки'!$B$17)+IF(ISBLANK(V1171),0,'04_Настройки'!$B$18)+IF(ISBLANK(M1171),0,'04_Настройки'!$B$19)+IF(ISBLANK(N1171),0,'04_Настройки'!$B$20)),1)))</s:f>
        <s:v/>
      </s:c>
      <s:c r="Y1171" s="77" t="str">
        <s:f>IF(B1171="","",IF(ISBLANK(X1171),"Недостаточно данных",IF(X1171&gt;='04_Настройки'!$B$24,"Высокий",IF(X1171&gt;='04_Настройки'!$B$25,"Средний","Низкий"))))</s:f>
        <s:v/>
      </s:c>
      <s:c r="Z1171" s="80">
        <s:f t="shared" si="8"/>
        <s:v>1161</s:v>
      </s:c>
      <s:c r="AA1171" s="93" t="str">
        <s:f>IF(B1171="","",IF(S1171&gt;1,"Проверить и объединить дубли",IF(W1171&lt;'04_Настройки'!$B$26,"Дополнить исходные данные",IF(AND(M1171&lt;&gt;"",M1171&lt;=2),"Проверить соответствие запросу и бизнесу",IF(AND(G1171&lt;&gt;"",G1171&lt;=IF(J1171="",'04_Настройки'!$B$14,J1171)),"Удерживать позицию и обновлять контент",IF(Y1171="Высокий",IF(O1171="","Создать или назначить посадочную страницу","Оптимизировать страницу и усилить содержание"),IF(Y1171="Средний","Включить в контент-план","Наблюдать или отложить")))))))</s:f>
        <s:v/>
      </s:c>
    </s:row>
    <s:row r="1172" ht="22.5" customHeight="1">
      <s:c r="A1172" s="70" t="str">
        <s:f t="shared" si="1"/>
        <s:v/>
      </s:c>
      <s:c r="B1172" s="71"/>
      <s:c r="C1172" s="71"/>
      <s:c r="D1172" s="71"/>
      <s:c r="E1172" s="95"/>
      <s:c r="F1172" s="77" t="str">
        <s:f>IF(ISBLANK(E1172),"",IF(E1172&gt;='04_Настройки'!$B$11,"ВЧ",IF(E1172&gt;='04_Настройки'!$B$12,"СЧ","НЧ")))</s:f>
      </s:c>
      <s:c r="G1172" s="78"/>
      <s:c r="H1172" s="78"/>
      <s:c r="I1172" s="80" t="str">
        <s:f t="shared" si="2"/>
        <s:v/>
      </s:c>
      <s:c r="J1172" s="78"/>
      <s:c r="K1172" s="81"/>
      <s:c r="L1172" s="78"/>
      <s:c r="M1172" s="78"/>
      <s:c r="N1172" s="78"/>
      <s:c r="O1172" s="83"/>
      <s:c r="P1172" s="84"/>
      <s:c r="Q1172" s="84"/>
      <s:c r="R1172" s="77" t="str">
        <s:f t="shared" si="3"/>
        <s:v/>
      </s:c>
      <s:c r="S1172" s="85" t="str">
        <s:f t="shared" si="4"/>
        <s:v/>
      </s:c>
      <s:c r="T1172" s="85" t="str">
        <s:f t="shared" si="5"/>
        <s:v/>
      </s:c>
      <s:c r="U1172" s="85" t="str">
        <s:f>IF(OR(B1172="",G1172=""),"",ROUND(MAX(0,MIN(100,(G1172-IF(J1172="",'04_Настройки'!$B$14,J1172))/(100-IF(J1172="",'04_Настройки'!$B$14,J1172))*100)),1))</s:f>
        <s:v/>
      </s:c>
      <s:c r="V1172" s="85" t="str">
        <s:f t="shared" si="6"/>
        <s:v/>
      </s:c>
      <s:c r="W1172" s="88" t="str">
        <s:f t="shared" si="7"/>
        <s:v/>
      </s:c>
      <s:c r="X1172" s="85" t="str">
        <s:f>IF(B1172="","",IF(W1172&lt;'04_Настройки'!$B$26,"",ROUND((IF(ISBLANK(T1172),0,T1172*'04_Настройки'!$B$16)+IF(ISBLANK(U1172),0,U1172*'04_Настройки'!$B$17)+IF(ISBLANK(V1172),0,V1172*'04_Настройки'!$B$18)+IF(ISBLANK(M1172),0,M1172/5*100*'04_Настройки'!$B$19)+IF(ISBLANK(N1172),0,N1172/5*100*'04_Настройки'!$B$20))/(IF(ISBLANK(T1172),0,'04_Настройки'!$B$16)+IF(ISBLANK(U1172),0,'04_Настройки'!$B$17)+IF(ISBLANK(V1172),0,'04_Настройки'!$B$18)+IF(ISBLANK(M1172),0,'04_Настройки'!$B$19)+IF(ISBLANK(N1172),0,'04_Настройки'!$B$20)),1)))</s:f>
        <s:v/>
      </s:c>
      <s:c r="Y1172" s="77" t="str">
        <s:f>IF(B1172="","",IF(ISBLANK(X1172),"Недостаточно данных",IF(X1172&gt;='04_Настройки'!$B$24,"Высокий",IF(X1172&gt;='04_Настройки'!$B$25,"Средний","Низкий"))))</s:f>
        <s:v/>
      </s:c>
      <s:c r="Z1172" s="80">
        <s:f t="shared" si="8"/>
        <s:v>1162</s:v>
      </s:c>
      <s:c r="AA1172" s="93" t="str">
        <s:f>IF(B1172="","",IF(S1172&gt;1,"Проверить и объединить дубли",IF(W1172&lt;'04_Настройки'!$B$26,"Дополнить исходные данные",IF(AND(M1172&lt;&gt;"",M1172&lt;=2),"Проверить соответствие запросу и бизнесу",IF(AND(G1172&lt;&gt;"",G1172&lt;=IF(J1172="",'04_Настройки'!$B$14,J1172)),"Удерживать позицию и обновлять контент",IF(Y1172="Высокий",IF(O1172="","Создать или назначить посадочную страницу","Оптимизировать страницу и усилить содержание"),IF(Y1172="Средний","Включить в контент-план","Наблюдать или отложить")))))))</s:f>
        <s:v/>
      </s:c>
    </s:row>
    <s:row r="1173" ht="22.5" customHeight="1">
      <s:c r="A1173" s="70" t="str">
        <s:f t="shared" si="1"/>
        <s:v/>
      </s:c>
      <s:c r="B1173" s="71"/>
      <s:c r="C1173" s="71"/>
      <s:c r="D1173" s="71"/>
      <s:c r="E1173" s="95"/>
      <s:c r="F1173" s="77" t="str">
        <s:f>IF(ISBLANK(E1173),"",IF(E1173&gt;='04_Настройки'!$B$11,"ВЧ",IF(E1173&gt;='04_Настройки'!$B$12,"СЧ","НЧ")))</s:f>
      </s:c>
      <s:c r="G1173" s="78"/>
      <s:c r="H1173" s="78"/>
      <s:c r="I1173" s="80" t="str">
        <s:f t="shared" si="2"/>
        <s:v/>
      </s:c>
      <s:c r="J1173" s="78"/>
      <s:c r="K1173" s="81"/>
      <s:c r="L1173" s="78"/>
      <s:c r="M1173" s="78"/>
      <s:c r="N1173" s="78"/>
      <s:c r="O1173" s="83"/>
      <s:c r="P1173" s="84"/>
      <s:c r="Q1173" s="84"/>
      <s:c r="R1173" s="77" t="str">
        <s:f t="shared" si="3"/>
        <s:v/>
      </s:c>
      <s:c r="S1173" s="85" t="str">
        <s:f t="shared" si="4"/>
        <s:v/>
      </s:c>
      <s:c r="T1173" s="85" t="str">
        <s:f t="shared" si="5"/>
        <s:v/>
      </s:c>
      <s:c r="U1173" s="85" t="str">
        <s:f>IF(OR(B1173="",G1173=""),"",ROUND(MAX(0,MIN(100,(G1173-IF(J1173="",'04_Настройки'!$B$14,J1173))/(100-IF(J1173="",'04_Настройки'!$B$14,J1173))*100)),1))</s:f>
        <s:v/>
      </s:c>
      <s:c r="V1173" s="85" t="str">
        <s:f t="shared" si="6"/>
        <s:v/>
      </s:c>
      <s:c r="W1173" s="88" t="str">
        <s:f t="shared" si="7"/>
        <s:v/>
      </s:c>
      <s:c r="X1173" s="85" t="str">
        <s:f>IF(B1173="","",IF(W1173&lt;'04_Настройки'!$B$26,"",ROUND((IF(ISBLANK(T1173),0,T1173*'04_Настройки'!$B$16)+IF(ISBLANK(U1173),0,U1173*'04_Настройки'!$B$17)+IF(ISBLANK(V1173),0,V1173*'04_Настройки'!$B$18)+IF(ISBLANK(M1173),0,M1173/5*100*'04_Настройки'!$B$19)+IF(ISBLANK(N1173),0,N1173/5*100*'04_Настройки'!$B$20))/(IF(ISBLANK(T1173),0,'04_Настройки'!$B$16)+IF(ISBLANK(U1173),0,'04_Настройки'!$B$17)+IF(ISBLANK(V1173),0,'04_Настройки'!$B$18)+IF(ISBLANK(M1173),0,'04_Настройки'!$B$19)+IF(ISBLANK(N1173),0,'04_Настройки'!$B$20)),1)))</s:f>
        <s:v/>
      </s:c>
      <s:c r="Y1173" s="77" t="str">
        <s:f>IF(B1173="","",IF(ISBLANK(X1173),"Недостаточно данных",IF(X1173&gt;='04_Настройки'!$B$24,"Высокий",IF(X1173&gt;='04_Настройки'!$B$25,"Средний","Низкий"))))</s:f>
        <s:v/>
      </s:c>
      <s:c r="Z1173" s="80">
        <s:f t="shared" si="8"/>
        <s:v>1163</s:v>
      </s:c>
      <s:c r="AA1173" s="93" t="str">
        <s:f>IF(B1173="","",IF(S1173&gt;1,"Проверить и объединить дубли",IF(W1173&lt;'04_Настройки'!$B$26,"Дополнить исходные данные",IF(AND(M1173&lt;&gt;"",M1173&lt;=2),"Проверить соответствие запросу и бизнесу",IF(AND(G1173&lt;&gt;"",G1173&lt;=IF(J1173="",'04_Настройки'!$B$14,J1173)),"Удерживать позицию и обновлять контент",IF(Y1173="Высокий",IF(O1173="","Создать или назначить посадочную страницу","Оптимизировать страницу и усилить содержание"),IF(Y1173="Средний","Включить в контент-план","Наблюдать или отложить")))))))</s:f>
        <s:v/>
      </s:c>
    </s:row>
    <s:row r="1174" ht="22.5" customHeight="1">
      <s:c r="A1174" s="70" t="str">
        <s:f t="shared" si="1"/>
        <s:v/>
      </s:c>
      <s:c r="B1174" s="71"/>
      <s:c r="C1174" s="71"/>
      <s:c r="D1174" s="71"/>
      <s:c r="E1174" s="95"/>
      <s:c r="F1174" s="77" t="str">
        <s:f>IF(ISBLANK(E1174),"",IF(E1174&gt;='04_Настройки'!$B$11,"ВЧ",IF(E1174&gt;='04_Настройки'!$B$12,"СЧ","НЧ")))</s:f>
      </s:c>
      <s:c r="G1174" s="78"/>
      <s:c r="H1174" s="78"/>
      <s:c r="I1174" s="80" t="str">
        <s:f t="shared" si="2"/>
        <s:v/>
      </s:c>
      <s:c r="J1174" s="78"/>
      <s:c r="K1174" s="81"/>
      <s:c r="L1174" s="78"/>
      <s:c r="M1174" s="78"/>
      <s:c r="N1174" s="78"/>
      <s:c r="O1174" s="83"/>
      <s:c r="P1174" s="84"/>
      <s:c r="Q1174" s="84"/>
      <s:c r="R1174" s="77" t="str">
        <s:f t="shared" si="3"/>
        <s:v/>
      </s:c>
      <s:c r="S1174" s="85" t="str">
        <s:f t="shared" si="4"/>
        <s:v/>
      </s:c>
      <s:c r="T1174" s="85" t="str">
        <s:f t="shared" si="5"/>
        <s:v/>
      </s:c>
      <s:c r="U1174" s="85" t="str">
        <s:f>IF(OR(B1174="",G1174=""),"",ROUND(MAX(0,MIN(100,(G1174-IF(J1174="",'04_Настройки'!$B$14,J1174))/(100-IF(J1174="",'04_Настройки'!$B$14,J1174))*100)),1))</s:f>
        <s:v/>
      </s:c>
      <s:c r="V1174" s="85" t="str">
        <s:f t="shared" si="6"/>
        <s:v/>
      </s:c>
      <s:c r="W1174" s="88" t="str">
        <s:f t="shared" si="7"/>
        <s:v/>
      </s:c>
      <s:c r="X1174" s="85" t="str">
        <s:f>IF(B1174="","",IF(W1174&lt;'04_Настройки'!$B$26,"",ROUND((IF(ISBLANK(T1174),0,T1174*'04_Настройки'!$B$16)+IF(ISBLANK(U1174),0,U1174*'04_Настройки'!$B$17)+IF(ISBLANK(V1174),0,V1174*'04_Настройки'!$B$18)+IF(ISBLANK(M1174),0,M1174/5*100*'04_Настройки'!$B$19)+IF(ISBLANK(N1174),0,N1174/5*100*'04_Настройки'!$B$20))/(IF(ISBLANK(T1174),0,'04_Настройки'!$B$16)+IF(ISBLANK(U1174),0,'04_Настройки'!$B$17)+IF(ISBLANK(V1174),0,'04_Настройки'!$B$18)+IF(ISBLANK(M1174),0,'04_Настройки'!$B$19)+IF(ISBLANK(N1174),0,'04_Настройки'!$B$20)),1)))</s:f>
        <s:v/>
      </s:c>
      <s:c r="Y1174" s="77" t="str">
        <s:f>IF(B1174="","",IF(ISBLANK(X1174),"Недостаточно данных",IF(X1174&gt;='04_Настройки'!$B$24,"Высокий",IF(X1174&gt;='04_Настройки'!$B$25,"Средний","Низкий"))))</s:f>
        <s:v/>
      </s:c>
      <s:c r="Z1174" s="80">
        <s:f t="shared" si="8"/>
        <s:v>1164</s:v>
      </s:c>
      <s:c r="AA1174" s="93" t="str">
        <s:f>IF(B1174="","",IF(S1174&gt;1,"Проверить и объединить дубли",IF(W1174&lt;'04_Настройки'!$B$26,"Дополнить исходные данные",IF(AND(M1174&lt;&gt;"",M1174&lt;=2),"Проверить соответствие запросу и бизнесу",IF(AND(G1174&lt;&gt;"",G1174&lt;=IF(J1174="",'04_Настройки'!$B$14,J1174)),"Удерживать позицию и обновлять контент",IF(Y1174="Высокий",IF(O1174="","Создать или назначить посадочную страницу","Оптимизировать страницу и усилить содержание"),IF(Y1174="Средний","Включить в контент-план","Наблюдать или отложить")))))))</s:f>
        <s:v/>
      </s:c>
    </s:row>
    <s:row r="1175" ht="22.5" customHeight="1">
      <s:c r="A1175" s="70" t="str">
        <s:f t="shared" si="1"/>
        <s:v/>
      </s:c>
      <s:c r="B1175" s="71"/>
      <s:c r="C1175" s="71"/>
      <s:c r="D1175" s="71"/>
      <s:c r="E1175" s="95"/>
      <s:c r="F1175" s="77" t="str">
        <s:f>IF(ISBLANK(E1175),"",IF(E1175&gt;='04_Настройки'!$B$11,"ВЧ",IF(E1175&gt;='04_Настройки'!$B$12,"СЧ","НЧ")))</s:f>
      </s:c>
      <s:c r="G1175" s="78"/>
      <s:c r="H1175" s="78"/>
      <s:c r="I1175" s="80" t="str">
        <s:f t="shared" si="2"/>
        <s:v/>
      </s:c>
      <s:c r="J1175" s="78"/>
      <s:c r="K1175" s="81"/>
      <s:c r="L1175" s="78"/>
      <s:c r="M1175" s="78"/>
      <s:c r="N1175" s="78"/>
      <s:c r="O1175" s="83"/>
      <s:c r="P1175" s="84"/>
      <s:c r="Q1175" s="84"/>
      <s:c r="R1175" s="77" t="str">
        <s:f t="shared" si="3"/>
        <s:v/>
      </s:c>
      <s:c r="S1175" s="85" t="str">
        <s:f t="shared" si="4"/>
        <s:v/>
      </s:c>
      <s:c r="T1175" s="85" t="str">
        <s:f t="shared" si="5"/>
        <s:v/>
      </s:c>
      <s:c r="U1175" s="85" t="str">
        <s:f>IF(OR(B1175="",G1175=""),"",ROUND(MAX(0,MIN(100,(G1175-IF(J1175="",'04_Настройки'!$B$14,J1175))/(100-IF(J1175="",'04_Настройки'!$B$14,J1175))*100)),1))</s:f>
        <s:v/>
      </s:c>
      <s:c r="V1175" s="85" t="str">
        <s:f t="shared" si="6"/>
        <s:v/>
      </s:c>
      <s:c r="W1175" s="88" t="str">
        <s:f t="shared" si="7"/>
        <s:v/>
      </s:c>
      <s:c r="X1175" s="85" t="str">
        <s:f>IF(B1175="","",IF(W1175&lt;'04_Настройки'!$B$26,"",ROUND((IF(ISBLANK(T1175),0,T1175*'04_Настройки'!$B$16)+IF(ISBLANK(U1175),0,U1175*'04_Настройки'!$B$17)+IF(ISBLANK(V1175),0,V1175*'04_Настройки'!$B$18)+IF(ISBLANK(M1175),0,M1175/5*100*'04_Настройки'!$B$19)+IF(ISBLANK(N1175),0,N1175/5*100*'04_Настройки'!$B$20))/(IF(ISBLANK(T1175),0,'04_Настройки'!$B$16)+IF(ISBLANK(U1175),0,'04_Настройки'!$B$17)+IF(ISBLANK(V1175),0,'04_Настройки'!$B$18)+IF(ISBLANK(M1175),0,'04_Настройки'!$B$19)+IF(ISBLANK(N1175),0,'04_Настройки'!$B$20)),1)))</s:f>
        <s:v/>
      </s:c>
      <s:c r="Y1175" s="77" t="str">
        <s:f>IF(B1175="","",IF(ISBLANK(X1175),"Недостаточно данных",IF(X1175&gt;='04_Настройки'!$B$24,"Высокий",IF(X1175&gt;='04_Настройки'!$B$25,"Средний","Низкий"))))</s:f>
        <s:v/>
      </s:c>
      <s:c r="Z1175" s="80">
        <s:f t="shared" si="8"/>
        <s:v>1165</s:v>
      </s:c>
      <s:c r="AA1175" s="93" t="str">
        <s:f>IF(B1175="","",IF(S1175&gt;1,"Проверить и объединить дубли",IF(W1175&lt;'04_Настройки'!$B$26,"Дополнить исходные данные",IF(AND(M1175&lt;&gt;"",M1175&lt;=2),"Проверить соответствие запросу и бизнесу",IF(AND(G1175&lt;&gt;"",G1175&lt;=IF(J1175="",'04_Настройки'!$B$14,J1175)),"Удерживать позицию и обновлять контент",IF(Y1175="Высокий",IF(O1175="","Создать или назначить посадочную страницу","Оптимизировать страницу и усилить содержание"),IF(Y1175="Средний","Включить в контент-план","Наблюдать или отложить")))))))</s:f>
        <s:v/>
      </s:c>
    </s:row>
    <s:row r="1176" ht="22.5" customHeight="1">
      <s:c r="A1176" s="70" t="str">
        <s:f t="shared" si="1"/>
        <s:v/>
      </s:c>
      <s:c r="B1176" s="71"/>
      <s:c r="C1176" s="71"/>
      <s:c r="D1176" s="71"/>
      <s:c r="E1176" s="95"/>
      <s:c r="F1176" s="77" t="str">
        <s:f>IF(ISBLANK(E1176),"",IF(E1176&gt;='04_Настройки'!$B$11,"ВЧ",IF(E1176&gt;='04_Настройки'!$B$12,"СЧ","НЧ")))</s:f>
      </s:c>
      <s:c r="G1176" s="78"/>
      <s:c r="H1176" s="78"/>
      <s:c r="I1176" s="80" t="str">
        <s:f t="shared" si="2"/>
        <s:v/>
      </s:c>
      <s:c r="J1176" s="78"/>
      <s:c r="K1176" s="81"/>
      <s:c r="L1176" s="78"/>
      <s:c r="M1176" s="78"/>
      <s:c r="N1176" s="78"/>
      <s:c r="O1176" s="83"/>
      <s:c r="P1176" s="84"/>
      <s:c r="Q1176" s="84"/>
      <s:c r="R1176" s="77" t="str">
        <s:f t="shared" si="3"/>
        <s:v/>
      </s:c>
      <s:c r="S1176" s="85" t="str">
        <s:f t="shared" si="4"/>
        <s:v/>
      </s:c>
      <s:c r="T1176" s="85" t="str">
        <s:f t="shared" si="5"/>
        <s:v/>
      </s:c>
      <s:c r="U1176" s="85" t="str">
        <s:f>IF(OR(B1176="",G1176=""),"",ROUND(MAX(0,MIN(100,(G1176-IF(J1176="",'04_Настройки'!$B$14,J1176))/(100-IF(J1176="",'04_Настройки'!$B$14,J1176))*100)),1))</s:f>
        <s:v/>
      </s:c>
      <s:c r="V1176" s="85" t="str">
        <s:f t="shared" si="6"/>
        <s:v/>
      </s:c>
      <s:c r="W1176" s="88" t="str">
        <s:f t="shared" si="7"/>
        <s:v/>
      </s:c>
      <s:c r="X1176" s="85" t="str">
        <s:f>IF(B1176="","",IF(W1176&lt;'04_Настройки'!$B$26,"",ROUND((IF(ISBLANK(T1176),0,T1176*'04_Настройки'!$B$16)+IF(ISBLANK(U1176),0,U1176*'04_Настройки'!$B$17)+IF(ISBLANK(V1176),0,V1176*'04_Настройки'!$B$18)+IF(ISBLANK(M1176),0,M1176/5*100*'04_Настройки'!$B$19)+IF(ISBLANK(N1176),0,N1176/5*100*'04_Настройки'!$B$20))/(IF(ISBLANK(T1176),0,'04_Настройки'!$B$16)+IF(ISBLANK(U1176),0,'04_Настройки'!$B$17)+IF(ISBLANK(V1176),0,'04_Настройки'!$B$18)+IF(ISBLANK(M1176),0,'04_Настройки'!$B$19)+IF(ISBLANK(N1176),0,'04_Настройки'!$B$20)),1)))</s:f>
        <s:v/>
      </s:c>
      <s:c r="Y1176" s="77" t="str">
        <s:f>IF(B1176="","",IF(ISBLANK(X1176),"Недостаточно данных",IF(X1176&gt;='04_Настройки'!$B$24,"Высокий",IF(X1176&gt;='04_Настройки'!$B$25,"Средний","Низкий"))))</s:f>
        <s:v/>
      </s:c>
      <s:c r="Z1176" s="80">
        <s:f t="shared" si="8"/>
        <s:v>1166</s:v>
      </s:c>
      <s:c r="AA1176" s="93" t="str">
        <s:f>IF(B1176="","",IF(S1176&gt;1,"Проверить и объединить дубли",IF(W1176&lt;'04_Настройки'!$B$26,"Дополнить исходные данные",IF(AND(M1176&lt;&gt;"",M1176&lt;=2),"Проверить соответствие запросу и бизнесу",IF(AND(G1176&lt;&gt;"",G1176&lt;=IF(J1176="",'04_Настройки'!$B$14,J1176)),"Удерживать позицию и обновлять контент",IF(Y1176="Высокий",IF(O1176="","Создать или назначить посадочную страницу","Оптимизировать страницу и усилить содержание"),IF(Y1176="Средний","Включить в контент-план","Наблюдать или отложить")))))))</s:f>
        <s:v/>
      </s:c>
    </s:row>
    <s:row r="1177" ht="22.5" customHeight="1">
      <s:c r="A1177" s="70" t="str">
        <s:f t="shared" si="1"/>
        <s:v/>
      </s:c>
      <s:c r="B1177" s="71"/>
      <s:c r="C1177" s="71"/>
      <s:c r="D1177" s="71"/>
      <s:c r="E1177" s="95"/>
      <s:c r="F1177" s="77" t="str">
        <s:f>IF(ISBLANK(E1177),"",IF(E1177&gt;='04_Настройки'!$B$11,"ВЧ",IF(E1177&gt;='04_Настройки'!$B$12,"СЧ","НЧ")))</s:f>
      </s:c>
      <s:c r="G1177" s="78"/>
      <s:c r="H1177" s="78"/>
      <s:c r="I1177" s="80" t="str">
        <s:f t="shared" si="2"/>
        <s:v/>
      </s:c>
      <s:c r="J1177" s="78"/>
      <s:c r="K1177" s="81"/>
      <s:c r="L1177" s="78"/>
      <s:c r="M1177" s="78"/>
      <s:c r="N1177" s="78"/>
      <s:c r="O1177" s="83"/>
      <s:c r="P1177" s="84"/>
      <s:c r="Q1177" s="84"/>
      <s:c r="R1177" s="77" t="str">
        <s:f t="shared" si="3"/>
        <s:v/>
      </s:c>
      <s:c r="S1177" s="85" t="str">
        <s:f t="shared" si="4"/>
        <s:v/>
      </s:c>
      <s:c r="T1177" s="85" t="str">
        <s:f t="shared" si="5"/>
        <s:v/>
      </s:c>
      <s:c r="U1177" s="85" t="str">
        <s:f>IF(OR(B1177="",G1177=""),"",ROUND(MAX(0,MIN(100,(G1177-IF(J1177="",'04_Настройки'!$B$14,J1177))/(100-IF(J1177="",'04_Настройки'!$B$14,J1177))*100)),1))</s:f>
        <s:v/>
      </s:c>
      <s:c r="V1177" s="85" t="str">
        <s:f t="shared" si="6"/>
        <s:v/>
      </s:c>
      <s:c r="W1177" s="88" t="str">
        <s:f t="shared" si="7"/>
        <s:v/>
      </s:c>
      <s:c r="X1177" s="85" t="str">
        <s:f>IF(B1177="","",IF(W1177&lt;'04_Настройки'!$B$26,"",ROUND((IF(ISBLANK(T1177),0,T1177*'04_Настройки'!$B$16)+IF(ISBLANK(U1177),0,U1177*'04_Настройки'!$B$17)+IF(ISBLANK(V1177),0,V1177*'04_Настройки'!$B$18)+IF(ISBLANK(M1177),0,M1177/5*100*'04_Настройки'!$B$19)+IF(ISBLANK(N1177),0,N1177/5*100*'04_Настройки'!$B$20))/(IF(ISBLANK(T1177),0,'04_Настройки'!$B$16)+IF(ISBLANK(U1177),0,'04_Настройки'!$B$17)+IF(ISBLANK(V1177),0,'04_Настройки'!$B$18)+IF(ISBLANK(M1177),0,'04_Настройки'!$B$19)+IF(ISBLANK(N1177),0,'04_Настройки'!$B$20)),1)))</s:f>
        <s:v/>
      </s:c>
      <s:c r="Y1177" s="77" t="str">
        <s:f>IF(B1177="","",IF(ISBLANK(X1177),"Недостаточно данных",IF(X1177&gt;='04_Настройки'!$B$24,"Высокий",IF(X1177&gt;='04_Настройки'!$B$25,"Средний","Низкий"))))</s:f>
        <s:v/>
      </s:c>
      <s:c r="Z1177" s="80">
        <s:f t="shared" si="8"/>
        <s:v>1167</s:v>
      </s:c>
      <s:c r="AA1177" s="93" t="str">
        <s:f>IF(B1177="","",IF(S1177&gt;1,"Проверить и объединить дубли",IF(W1177&lt;'04_Настройки'!$B$26,"Дополнить исходные данные",IF(AND(M1177&lt;&gt;"",M1177&lt;=2),"Проверить соответствие запросу и бизнесу",IF(AND(G1177&lt;&gt;"",G1177&lt;=IF(J1177="",'04_Настройки'!$B$14,J1177)),"Удерживать позицию и обновлять контент",IF(Y1177="Высокий",IF(O1177="","Создать или назначить посадочную страницу","Оптимизировать страницу и усилить содержание"),IF(Y1177="Средний","Включить в контент-план","Наблюдать или отложить")))))))</s:f>
        <s:v/>
      </s:c>
    </s:row>
    <s:row r="1178" ht="22.5" customHeight="1">
      <s:c r="A1178" s="70" t="str">
        <s:f t="shared" si="1"/>
        <s:v/>
      </s:c>
      <s:c r="B1178" s="71"/>
      <s:c r="C1178" s="71"/>
      <s:c r="D1178" s="71"/>
      <s:c r="E1178" s="95"/>
      <s:c r="F1178" s="77" t="str">
        <s:f>IF(ISBLANK(E1178),"",IF(E1178&gt;='04_Настройки'!$B$11,"ВЧ",IF(E1178&gt;='04_Настройки'!$B$12,"СЧ","НЧ")))</s:f>
      </s:c>
      <s:c r="G1178" s="78"/>
      <s:c r="H1178" s="78"/>
      <s:c r="I1178" s="80" t="str">
        <s:f t="shared" si="2"/>
        <s:v/>
      </s:c>
      <s:c r="J1178" s="78"/>
      <s:c r="K1178" s="81"/>
      <s:c r="L1178" s="78"/>
      <s:c r="M1178" s="78"/>
      <s:c r="N1178" s="78"/>
      <s:c r="O1178" s="83"/>
      <s:c r="P1178" s="84"/>
      <s:c r="Q1178" s="84"/>
      <s:c r="R1178" s="77" t="str">
        <s:f t="shared" si="3"/>
        <s:v/>
      </s:c>
      <s:c r="S1178" s="85" t="str">
        <s:f t="shared" si="4"/>
        <s:v/>
      </s:c>
      <s:c r="T1178" s="85" t="str">
        <s:f t="shared" si="5"/>
        <s:v/>
      </s:c>
      <s:c r="U1178" s="85" t="str">
        <s:f>IF(OR(B1178="",G1178=""),"",ROUND(MAX(0,MIN(100,(G1178-IF(J1178="",'04_Настройки'!$B$14,J1178))/(100-IF(J1178="",'04_Настройки'!$B$14,J1178))*100)),1))</s:f>
        <s:v/>
      </s:c>
      <s:c r="V1178" s="85" t="str">
        <s:f t="shared" si="6"/>
        <s:v/>
      </s:c>
      <s:c r="W1178" s="88" t="str">
        <s:f t="shared" si="7"/>
        <s:v/>
      </s:c>
      <s:c r="X1178" s="85" t="str">
        <s:f>IF(B1178="","",IF(W1178&lt;'04_Настройки'!$B$26,"",ROUND((IF(ISBLANK(T1178),0,T1178*'04_Настройки'!$B$16)+IF(ISBLANK(U1178),0,U1178*'04_Настройки'!$B$17)+IF(ISBLANK(V1178),0,V1178*'04_Настройки'!$B$18)+IF(ISBLANK(M1178),0,M1178/5*100*'04_Настройки'!$B$19)+IF(ISBLANK(N1178),0,N1178/5*100*'04_Настройки'!$B$20))/(IF(ISBLANK(T1178),0,'04_Настройки'!$B$16)+IF(ISBLANK(U1178),0,'04_Настройки'!$B$17)+IF(ISBLANK(V1178),0,'04_Настройки'!$B$18)+IF(ISBLANK(M1178),0,'04_Настройки'!$B$19)+IF(ISBLANK(N1178),0,'04_Настройки'!$B$20)),1)))</s:f>
        <s:v/>
      </s:c>
      <s:c r="Y1178" s="77" t="str">
        <s:f>IF(B1178="","",IF(ISBLANK(X1178),"Недостаточно данных",IF(X1178&gt;='04_Настройки'!$B$24,"Высокий",IF(X1178&gt;='04_Настройки'!$B$25,"Средний","Низкий"))))</s:f>
        <s:v/>
      </s:c>
      <s:c r="Z1178" s="80">
        <s:f t="shared" si="8"/>
        <s:v>1168</s:v>
      </s:c>
      <s:c r="AA1178" s="93" t="str">
        <s:f>IF(B1178="","",IF(S1178&gt;1,"Проверить и объединить дубли",IF(W1178&lt;'04_Настройки'!$B$26,"Дополнить исходные данные",IF(AND(M1178&lt;&gt;"",M1178&lt;=2),"Проверить соответствие запросу и бизнесу",IF(AND(G1178&lt;&gt;"",G1178&lt;=IF(J1178="",'04_Настройки'!$B$14,J1178)),"Удерживать позицию и обновлять контент",IF(Y1178="Высокий",IF(O1178="","Создать или назначить посадочную страницу","Оптимизировать страницу и усилить содержание"),IF(Y1178="Средний","Включить в контент-план","Наблюдать или отложить")))))))</s:f>
        <s:v/>
      </s:c>
    </s:row>
    <s:row r="1179" ht="22.5" customHeight="1">
      <s:c r="A1179" s="70" t="str">
        <s:f t="shared" si="1"/>
        <s:v/>
      </s:c>
      <s:c r="B1179" s="71"/>
      <s:c r="C1179" s="71"/>
      <s:c r="D1179" s="71"/>
      <s:c r="E1179" s="95"/>
      <s:c r="F1179" s="77" t="str">
        <s:f>IF(ISBLANK(E1179),"",IF(E1179&gt;='04_Настройки'!$B$11,"ВЧ",IF(E1179&gt;='04_Настройки'!$B$12,"СЧ","НЧ")))</s:f>
      </s:c>
      <s:c r="G1179" s="78"/>
      <s:c r="H1179" s="78"/>
      <s:c r="I1179" s="80" t="str">
        <s:f t="shared" si="2"/>
        <s:v/>
      </s:c>
      <s:c r="J1179" s="78"/>
      <s:c r="K1179" s="81"/>
      <s:c r="L1179" s="78"/>
      <s:c r="M1179" s="78"/>
      <s:c r="N1179" s="78"/>
      <s:c r="O1179" s="83"/>
      <s:c r="P1179" s="84"/>
      <s:c r="Q1179" s="84"/>
      <s:c r="R1179" s="77" t="str">
        <s:f t="shared" si="3"/>
        <s:v/>
      </s:c>
      <s:c r="S1179" s="85" t="str">
        <s:f t="shared" si="4"/>
        <s:v/>
      </s:c>
      <s:c r="T1179" s="85" t="str">
        <s:f t="shared" si="5"/>
        <s:v/>
      </s:c>
      <s:c r="U1179" s="85" t="str">
        <s:f>IF(OR(B1179="",G1179=""),"",ROUND(MAX(0,MIN(100,(G1179-IF(J1179="",'04_Настройки'!$B$14,J1179))/(100-IF(J1179="",'04_Настройки'!$B$14,J1179))*100)),1))</s:f>
        <s:v/>
      </s:c>
      <s:c r="V1179" s="85" t="str">
        <s:f t="shared" si="6"/>
        <s:v/>
      </s:c>
      <s:c r="W1179" s="88" t="str">
        <s:f t="shared" si="7"/>
        <s:v/>
      </s:c>
      <s:c r="X1179" s="85" t="str">
        <s:f>IF(B1179="","",IF(W1179&lt;'04_Настройки'!$B$26,"",ROUND((IF(ISBLANK(T1179),0,T1179*'04_Настройки'!$B$16)+IF(ISBLANK(U1179),0,U1179*'04_Настройки'!$B$17)+IF(ISBLANK(V1179),0,V1179*'04_Настройки'!$B$18)+IF(ISBLANK(M1179),0,M1179/5*100*'04_Настройки'!$B$19)+IF(ISBLANK(N1179),0,N1179/5*100*'04_Настройки'!$B$20))/(IF(ISBLANK(T1179),0,'04_Настройки'!$B$16)+IF(ISBLANK(U1179),0,'04_Настройки'!$B$17)+IF(ISBLANK(V1179),0,'04_Настройки'!$B$18)+IF(ISBLANK(M1179),0,'04_Настройки'!$B$19)+IF(ISBLANK(N1179),0,'04_Настройки'!$B$20)),1)))</s:f>
        <s:v/>
      </s:c>
      <s:c r="Y1179" s="77" t="str">
        <s:f>IF(B1179="","",IF(ISBLANK(X1179),"Недостаточно данных",IF(X1179&gt;='04_Настройки'!$B$24,"Высокий",IF(X1179&gt;='04_Настройки'!$B$25,"Средний","Низкий"))))</s:f>
        <s:v/>
      </s:c>
      <s:c r="Z1179" s="80">
        <s:f t="shared" si="8"/>
        <s:v>1169</s:v>
      </s:c>
      <s:c r="AA1179" s="93" t="str">
        <s:f>IF(B1179="","",IF(S1179&gt;1,"Проверить и объединить дубли",IF(W1179&lt;'04_Настройки'!$B$26,"Дополнить исходные данные",IF(AND(M1179&lt;&gt;"",M1179&lt;=2),"Проверить соответствие запросу и бизнесу",IF(AND(G1179&lt;&gt;"",G1179&lt;=IF(J1179="",'04_Настройки'!$B$14,J1179)),"Удерживать позицию и обновлять контент",IF(Y1179="Высокий",IF(O1179="","Создать или назначить посадочную страницу","Оптимизировать страницу и усилить содержание"),IF(Y1179="Средний","Включить в контент-план","Наблюдать или отложить")))))))</s:f>
        <s:v/>
      </s:c>
    </s:row>
    <s:row r="1180" ht="22.5" customHeight="1">
      <s:c r="A1180" s="70" t="str">
        <s:f t="shared" si="1"/>
        <s:v/>
      </s:c>
      <s:c r="B1180" s="71"/>
      <s:c r="C1180" s="71"/>
      <s:c r="D1180" s="71"/>
      <s:c r="E1180" s="95"/>
      <s:c r="F1180" s="77" t="str">
        <s:f>IF(ISBLANK(E1180),"",IF(E1180&gt;='04_Настройки'!$B$11,"ВЧ",IF(E1180&gt;='04_Настройки'!$B$12,"СЧ","НЧ")))</s:f>
      </s:c>
      <s:c r="G1180" s="78"/>
      <s:c r="H1180" s="78"/>
      <s:c r="I1180" s="80" t="str">
        <s:f t="shared" si="2"/>
        <s:v/>
      </s:c>
      <s:c r="J1180" s="78"/>
      <s:c r="K1180" s="81"/>
      <s:c r="L1180" s="78"/>
      <s:c r="M1180" s="78"/>
      <s:c r="N1180" s="78"/>
      <s:c r="O1180" s="83"/>
      <s:c r="P1180" s="84"/>
      <s:c r="Q1180" s="84"/>
      <s:c r="R1180" s="77" t="str">
        <s:f t="shared" si="3"/>
        <s:v/>
      </s:c>
      <s:c r="S1180" s="85" t="str">
        <s:f t="shared" si="4"/>
        <s:v/>
      </s:c>
      <s:c r="T1180" s="85" t="str">
        <s:f t="shared" si="5"/>
        <s:v/>
      </s:c>
      <s:c r="U1180" s="85" t="str">
        <s:f>IF(OR(B1180="",G1180=""),"",ROUND(MAX(0,MIN(100,(G1180-IF(J1180="",'04_Настройки'!$B$14,J1180))/(100-IF(J1180="",'04_Настройки'!$B$14,J1180))*100)),1))</s:f>
        <s:v/>
      </s:c>
      <s:c r="V1180" s="85" t="str">
        <s:f t="shared" si="6"/>
        <s:v/>
      </s:c>
      <s:c r="W1180" s="88" t="str">
        <s:f t="shared" si="7"/>
        <s:v/>
      </s:c>
      <s:c r="X1180" s="85" t="str">
        <s:f>IF(B1180="","",IF(W1180&lt;'04_Настройки'!$B$26,"",ROUND((IF(ISBLANK(T1180),0,T1180*'04_Настройки'!$B$16)+IF(ISBLANK(U1180),0,U1180*'04_Настройки'!$B$17)+IF(ISBLANK(V1180),0,V1180*'04_Настройки'!$B$18)+IF(ISBLANK(M1180),0,M1180/5*100*'04_Настройки'!$B$19)+IF(ISBLANK(N1180),0,N1180/5*100*'04_Настройки'!$B$20))/(IF(ISBLANK(T1180),0,'04_Настройки'!$B$16)+IF(ISBLANK(U1180),0,'04_Настройки'!$B$17)+IF(ISBLANK(V1180),0,'04_Настройки'!$B$18)+IF(ISBLANK(M1180),0,'04_Настройки'!$B$19)+IF(ISBLANK(N1180),0,'04_Настройки'!$B$20)),1)))</s:f>
        <s:v/>
      </s:c>
      <s:c r="Y1180" s="77" t="str">
        <s:f>IF(B1180="","",IF(ISBLANK(X1180),"Недостаточно данных",IF(X1180&gt;='04_Настройки'!$B$24,"Высокий",IF(X1180&gt;='04_Настройки'!$B$25,"Средний","Низкий"))))</s:f>
        <s:v/>
      </s:c>
      <s:c r="Z1180" s="80">
        <s:f t="shared" si="8"/>
        <s:v>1170</s:v>
      </s:c>
      <s:c r="AA1180" s="93" t="str">
        <s:f>IF(B1180="","",IF(S1180&gt;1,"Проверить и объединить дубли",IF(W1180&lt;'04_Настройки'!$B$26,"Дополнить исходные данные",IF(AND(M1180&lt;&gt;"",M1180&lt;=2),"Проверить соответствие запросу и бизнесу",IF(AND(G1180&lt;&gt;"",G1180&lt;=IF(J1180="",'04_Настройки'!$B$14,J1180)),"Удерживать позицию и обновлять контент",IF(Y1180="Высокий",IF(O1180="","Создать или назначить посадочную страницу","Оптимизировать страницу и усилить содержание"),IF(Y1180="Средний","Включить в контент-план","Наблюдать или отложить")))))))</s:f>
        <s:v/>
      </s:c>
    </s:row>
    <s:row r="1181" ht="22.5" customHeight="1">
      <s:c r="A1181" s="70" t="str">
        <s:f t="shared" si="1"/>
        <s:v/>
      </s:c>
      <s:c r="B1181" s="71"/>
      <s:c r="C1181" s="71"/>
      <s:c r="D1181" s="71"/>
      <s:c r="E1181" s="95"/>
      <s:c r="F1181" s="77" t="str">
        <s:f>IF(ISBLANK(E1181),"",IF(E1181&gt;='04_Настройки'!$B$11,"ВЧ",IF(E1181&gt;='04_Настройки'!$B$12,"СЧ","НЧ")))</s:f>
      </s:c>
      <s:c r="G1181" s="78"/>
      <s:c r="H1181" s="78"/>
      <s:c r="I1181" s="80" t="str">
        <s:f t="shared" si="2"/>
        <s:v/>
      </s:c>
      <s:c r="J1181" s="78"/>
      <s:c r="K1181" s="81"/>
      <s:c r="L1181" s="78"/>
      <s:c r="M1181" s="78"/>
      <s:c r="N1181" s="78"/>
      <s:c r="O1181" s="83"/>
      <s:c r="P1181" s="84"/>
      <s:c r="Q1181" s="84"/>
      <s:c r="R1181" s="77" t="str">
        <s:f t="shared" si="3"/>
        <s:v/>
      </s:c>
      <s:c r="S1181" s="85" t="str">
        <s:f t="shared" si="4"/>
        <s:v/>
      </s:c>
      <s:c r="T1181" s="85" t="str">
        <s:f t="shared" si="5"/>
        <s:v/>
      </s:c>
      <s:c r="U1181" s="85" t="str">
        <s:f>IF(OR(B1181="",G1181=""),"",ROUND(MAX(0,MIN(100,(G1181-IF(J1181="",'04_Настройки'!$B$14,J1181))/(100-IF(J1181="",'04_Настройки'!$B$14,J1181))*100)),1))</s:f>
        <s:v/>
      </s:c>
      <s:c r="V1181" s="85" t="str">
        <s:f t="shared" si="6"/>
        <s:v/>
      </s:c>
      <s:c r="W1181" s="88" t="str">
        <s:f t="shared" si="7"/>
        <s:v/>
      </s:c>
      <s:c r="X1181" s="85" t="str">
        <s:f>IF(B1181="","",IF(W1181&lt;'04_Настройки'!$B$26,"",ROUND((IF(ISBLANK(T1181),0,T1181*'04_Настройки'!$B$16)+IF(ISBLANK(U1181),0,U1181*'04_Настройки'!$B$17)+IF(ISBLANK(V1181),0,V1181*'04_Настройки'!$B$18)+IF(ISBLANK(M1181),0,M1181/5*100*'04_Настройки'!$B$19)+IF(ISBLANK(N1181),0,N1181/5*100*'04_Настройки'!$B$20))/(IF(ISBLANK(T1181),0,'04_Настройки'!$B$16)+IF(ISBLANK(U1181),0,'04_Настройки'!$B$17)+IF(ISBLANK(V1181),0,'04_Настройки'!$B$18)+IF(ISBLANK(M1181),0,'04_Настройки'!$B$19)+IF(ISBLANK(N1181),0,'04_Настройки'!$B$20)),1)))</s:f>
        <s:v/>
      </s:c>
      <s:c r="Y1181" s="77" t="str">
        <s:f>IF(B1181="","",IF(ISBLANK(X1181),"Недостаточно данных",IF(X1181&gt;='04_Настройки'!$B$24,"Высокий",IF(X1181&gt;='04_Настройки'!$B$25,"Средний","Низкий"))))</s:f>
        <s:v/>
      </s:c>
      <s:c r="Z1181" s="80">
        <s:f t="shared" si="8"/>
        <s:v>1171</s:v>
      </s:c>
      <s:c r="AA1181" s="93" t="str">
        <s:f>IF(B1181="","",IF(S1181&gt;1,"Проверить и объединить дубли",IF(W1181&lt;'04_Настройки'!$B$26,"Дополнить исходные данные",IF(AND(M1181&lt;&gt;"",M1181&lt;=2),"Проверить соответствие запросу и бизнесу",IF(AND(G1181&lt;&gt;"",G1181&lt;=IF(J1181="",'04_Настройки'!$B$14,J1181)),"Удерживать позицию и обновлять контент",IF(Y1181="Высокий",IF(O1181="","Создать или назначить посадочную страницу","Оптимизировать страницу и усилить содержание"),IF(Y1181="Средний","Включить в контент-план","Наблюдать или отложить")))))))</s:f>
        <s:v/>
      </s:c>
    </s:row>
    <s:row r="1182" ht="22.5" customHeight="1">
      <s:c r="A1182" s="70" t="str">
        <s:f t="shared" si="1"/>
        <s:v/>
      </s:c>
      <s:c r="B1182" s="71"/>
      <s:c r="C1182" s="71"/>
      <s:c r="D1182" s="71"/>
      <s:c r="E1182" s="95"/>
      <s:c r="F1182" s="77" t="str">
        <s:f>IF(ISBLANK(E1182),"",IF(E1182&gt;='04_Настройки'!$B$11,"ВЧ",IF(E1182&gt;='04_Настройки'!$B$12,"СЧ","НЧ")))</s:f>
      </s:c>
      <s:c r="G1182" s="78"/>
      <s:c r="H1182" s="78"/>
      <s:c r="I1182" s="80" t="str">
        <s:f t="shared" si="2"/>
        <s:v/>
      </s:c>
      <s:c r="J1182" s="78"/>
      <s:c r="K1182" s="81"/>
      <s:c r="L1182" s="78"/>
      <s:c r="M1182" s="78"/>
      <s:c r="N1182" s="78"/>
      <s:c r="O1182" s="83"/>
      <s:c r="P1182" s="84"/>
      <s:c r="Q1182" s="84"/>
      <s:c r="R1182" s="77" t="str">
        <s:f t="shared" si="3"/>
        <s:v/>
      </s:c>
      <s:c r="S1182" s="85" t="str">
        <s:f t="shared" si="4"/>
        <s:v/>
      </s:c>
      <s:c r="T1182" s="85" t="str">
        <s:f t="shared" si="5"/>
        <s:v/>
      </s:c>
      <s:c r="U1182" s="85" t="str">
        <s:f>IF(OR(B1182="",G1182=""),"",ROUND(MAX(0,MIN(100,(G1182-IF(J1182="",'04_Настройки'!$B$14,J1182))/(100-IF(J1182="",'04_Настройки'!$B$14,J1182))*100)),1))</s:f>
        <s:v/>
      </s:c>
      <s:c r="V1182" s="85" t="str">
        <s:f t="shared" si="6"/>
        <s:v/>
      </s:c>
      <s:c r="W1182" s="88" t="str">
        <s:f t="shared" si="7"/>
        <s:v/>
      </s:c>
      <s:c r="X1182" s="85" t="str">
        <s:f>IF(B1182="","",IF(W1182&lt;'04_Настройки'!$B$26,"",ROUND((IF(ISBLANK(T1182),0,T1182*'04_Настройки'!$B$16)+IF(ISBLANK(U1182),0,U1182*'04_Настройки'!$B$17)+IF(ISBLANK(V1182),0,V1182*'04_Настройки'!$B$18)+IF(ISBLANK(M1182),0,M1182/5*100*'04_Настройки'!$B$19)+IF(ISBLANK(N1182),0,N1182/5*100*'04_Настройки'!$B$20))/(IF(ISBLANK(T1182),0,'04_Настройки'!$B$16)+IF(ISBLANK(U1182),0,'04_Настройки'!$B$17)+IF(ISBLANK(V1182),0,'04_Настройки'!$B$18)+IF(ISBLANK(M1182),0,'04_Настройки'!$B$19)+IF(ISBLANK(N1182),0,'04_Настройки'!$B$20)),1)))</s:f>
        <s:v/>
      </s:c>
      <s:c r="Y1182" s="77" t="str">
        <s:f>IF(B1182="","",IF(ISBLANK(X1182),"Недостаточно данных",IF(X1182&gt;='04_Настройки'!$B$24,"Высокий",IF(X1182&gt;='04_Настройки'!$B$25,"Средний","Низкий"))))</s:f>
        <s:v/>
      </s:c>
      <s:c r="Z1182" s="80">
        <s:f t="shared" si="8"/>
        <s:v>1172</s:v>
      </s:c>
      <s:c r="AA1182" s="93" t="str">
        <s:f>IF(B1182="","",IF(S1182&gt;1,"Проверить и объединить дубли",IF(W1182&lt;'04_Настройки'!$B$26,"Дополнить исходные данные",IF(AND(M1182&lt;&gt;"",M1182&lt;=2),"Проверить соответствие запросу и бизнесу",IF(AND(G1182&lt;&gt;"",G1182&lt;=IF(J1182="",'04_Настройки'!$B$14,J1182)),"Удерживать позицию и обновлять контент",IF(Y1182="Высокий",IF(O1182="","Создать или назначить посадочную страницу","Оптимизировать страницу и усилить содержание"),IF(Y1182="Средний","Включить в контент-план","Наблюдать или отложить")))))))</s:f>
        <s:v/>
      </s:c>
    </s:row>
    <s:row r="1183" ht="22.5" customHeight="1">
      <s:c r="A1183" s="70" t="str">
        <s:f t="shared" si="1"/>
        <s:v/>
      </s:c>
      <s:c r="B1183" s="71"/>
      <s:c r="C1183" s="71"/>
      <s:c r="D1183" s="71"/>
      <s:c r="E1183" s="95"/>
      <s:c r="F1183" s="77" t="str">
        <s:f>IF(ISBLANK(E1183),"",IF(E1183&gt;='04_Настройки'!$B$11,"ВЧ",IF(E1183&gt;='04_Настройки'!$B$12,"СЧ","НЧ")))</s:f>
      </s:c>
      <s:c r="G1183" s="78"/>
      <s:c r="H1183" s="78"/>
      <s:c r="I1183" s="80" t="str">
        <s:f t="shared" si="2"/>
        <s:v/>
      </s:c>
      <s:c r="J1183" s="78"/>
      <s:c r="K1183" s="81"/>
      <s:c r="L1183" s="78"/>
      <s:c r="M1183" s="78"/>
      <s:c r="N1183" s="78"/>
      <s:c r="O1183" s="83"/>
      <s:c r="P1183" s="84"/>
      <s:c r="Q1183" s="84"/>
      <s:c r="R1183" s="77" t="str">
        <s:f t="shared" si="3"/>
        <s:v/>
      </s:c>
      <s:c r="S1183" s="85" t="str">
        <s:f t="shared" si="4"/>
        <s:v/>
      </s:c>
      <s:c r="T1183" s="85" t="str">
        <s:f t="shared" si="5"/>
        <s:v/>
      </s:c>
      <s:c r="U1183" s="85" t="str">
        <s:f>IF(OR(B1183="",G1183=""),"",ROUND(MAX(0,MIN(100,(G1183-IF(J1183="",'04_Настройки'!$B$14,J1183))/(100-IF(J1183="",'04_Настройки'!$B$14,J1183))*100)),1))</s:f>
        <s:v/>
      </s:c>
      <s:c r="V1183" s="85" t="str">
        <s:f t="shared" si="6"/>
        <s:v/>
      </s:c>
      <s:c r="W1183" s="88" t="str">
        <s:f t="shared" si="7"/>
        <s:v/>
      </s:c>
      <s:c r="X1183" s="85" t="str">
        <s:f>IF(B1183="","",IF(W1183&lt;'04_Настройки'!$B$26,"",ROUND((IF(ISBLANK(T1183),0,T1183*'04_Настройки'!$B$16)+IF(ISBLANK(U1183),0,U1183*'04_Настройки'!$B$17)+IF(ISBLANK(V1183),0,V1183*'04_Настройки'!$B$18)+IF(ISBLANK(M1183),0,M1183/5*100*'04_Настройки'!$B$19)+IF(ISBLANK(N1183),0,N1183/5*100*'04_Настройки'!$B$20))/(IF(ISBLANK(T1183),0,'04_Настройки'!$B$16)+IF(ISBLANK(U1183),0,'04_Настройки'!$B$17)+IF(ISBLANK(V1183),0,'04_Настройки'!$B$18)+IF(ISBLANK(M1183),0,'04_Настройки'!$B$19)+IF(ISBLANK(N1183),0,'04_Настройки'!$B$20)),1)))</s:f>
        <s:v/>
      </s:c>
      <s:c r="Y1183" s="77" t="str">
        <s:f>IF(B1183="","",IF(ISBLANK(X1183),"Недостаточно данных",IF(X1183&gt;='04_Настройки'!$B$24,"Высокий",IF(X1183&gt;='04_Настройки'!$B$25,"Средний","Низкий"))))</s:f>
        <s:v/>
      </s:c>
      <s:c r="Z1183" s="80">
        <s:f t="shared" si="8"/>
        <s:v>1173</s:v>
      </s:c>
      <s:c r="AA1183" s="93" t="str">
        <s:f>IF(B1183="","",IF(S1183&gt;1,"Проверить и объединить дубли",IF(W1183&lt;'04_Настройки'!$B$26,"Дополнить исходные данные",IF(AND(M1183&lt;&gt;"",M1183&lt;=2),"Проверить соответствие запросу и бизнесу",IF(AND(G1183&lt;&gt;"",G1183&lt;=IF(J1183="",'04_Настройки'!$B$14,J1183)),"Удерживать позицию и обновлять контент",IF(Y1183="Высокий",IF(O1183="","Создать или назначить посадочную страницу","Оптимизировать страницу и усилить содержание"),IF(Y1183="Средний","Включить в контент-план","Наблюдать или отложить")))))))</s:f>
        <s:v/>
      </s:c>
    </s:row>
    <s:row r="1184" ht="22.5" customHeight="1">
      <s:c r="A1184" s="70" t="str">
        <s:f t="shared" si="1"/>
        <s:v/>
      </s:c>
      <s:c r="B1184" s="71"/>
      <s:c r="C1184" s="71"/>
      <s:c r="D1184" s="71"/>
      <s:c r="E1184" s="95"/>
      <s:c r="F1184" s="77" t="str">
        <s:f>IF(ISBLANK(E1184),"",IF(E1184&gt;='04_Настройки'!$B$11,"ВЧ",IF(E1184&gt;='04_Настройки'!$B$12,"СЧ","НЧ")))</s:f>
      </s:c>
      <s:c r="G1184" s="78"/>
      <s:c r="H1184" s="78"/>
      <s:c r="I1184" s="80" t="str">
        <s:f t="shared" si="2"/>
        <s:v/>
      </s:c>
      <s:c r="J1184" s="78"/>
      <s:c r="K1184" s="81"/>
      <s:c r="L1184" s="78"/>
      <s:c r="M1184" s="78"/>
      <s:c r="N1184" s="78"/>
      <s:c r="O1184" s="83"/>
      <s:c r="P1184" s="84"/>
      <s:c r="Q1184" s="84"/>
      <s:c r="R1184" s="77" t="str">
        <s:f t="shared" si="3"/>
        <s:v/>
      </s:c>
      <s:c r="S1184" s="85" t="str">
        <s:f t="shared" si="4"/>
        <s:v/>
      </s:c>
      <s:c r="T1184" s="85" t="str">
        <s:f t="shared" si="5"/>
        <s:v/>
      </s:c>
      <s:c r="U1184" s="85" t="str">
        <s:f>IF(OR(B1184="",G1184=""),"",ROUND(MAX(0,MIN(100,(G1184-IF(J1184="",'04_Настройки'!$B$14,J1184))/(100-IF(J1184="",'04_Настройки'!$B$14,J1184))*100)),1))</s:f>
        <s:v/>
      </s:c>
      <s:c r="V1184" s="85" t="str">
        <s:f t="shared" si="6"/>
        <s:v/>
      </s:c>
      <s:c r="W1184" s="88" t="str">
        <s:f t="shared" si="7"/>
        <s:v/>
      </s:c>
      <s:c r="X1184" s="85" t="str">
        <s:f>IF(B1184="","",IF(W1184&lt;'04_Настройки'!$B$26,"",ROUND((IF(ISBLANK(T1184),0,T1184*'04_Настройки'!$B$16)+IF(ISBLANK(U1184),0,U1184*'04_Настройки'!$B$17)+IF(ISBLANK(V1184),0,V1184*'04_Настройки'!$B$18)+IF(ISBLANK(M1184),0,M1184/5*100*'04_Настройки'!$B$19)+IF(ISBLANK(N1184),0,N1184/5*100*'04_Настройки'!$B$20))/(IF(ISBLANK(T1184),0,'04_Настройки'!$B$16)+IF(ISBLANK(U1184),0,'04_Настройки'!$B$17)+IF(ISBLANK(V1184),0,'04_Настройки'!$B$18)+IF(ISBLANK(M1184),0,'04_Настройки'!$B$19)+IF(ISBLANK(N1184),0,'04_Настройки'!$B$20)),1)))</s:f>
        <s:v/>
      </s:c>
      <s:c r="Y1184" s="77" t="str">
        <s:f>IF(B1184="","",IF(ISBLANK(X1184),"Недостаточно данных",IF(X1184&gt;='04_Настройки'!$B$24,"Высокий",IF(X1184&gt;='04_Настройки'!$B$25,"Средний","Низкий"))))</s:f>
        <s:v/>
      </s:c>
      <s:c r="Z1184" s="80">
        <s:f t="shared" si="8"/>
        <s:v>1174</s:v>
      </s:c>
      <s:c r="AA1184" s="93" t="str">
        <s:f>IF(B1184="","",IF(S1184&gt;1,"Проверить и объединить дубли",IF(W1184&lt;'04_Настройки'!$B$26,"Дополнить исходные данные",IF(AND(M1184&lt;&gt;"",M1184&lt;=2),"Проверить соответствие запросу и бизнесу",IF(AND(G1184&lt;&gt;"",G1184&lt;=IF(J1184="",'04_Настройки'!$B$14,J1184)),"Удерживать позицию и обновлять контент",IF(Y1184="Высокий",IF(O1184="","Создать или назначить посадочную страницу","Оптимизировать страницу и усилить содержание"),IF(Y1184="Средний","Включить в контент-план","Наблюдать или отложить")))))))</s:f>
        <s:v/>
      </s:c>
    </s:row>
    <s:row r="1185" ht="22.5" customHeight="1">
      <s:c r="A1185" s="70" t="str">
        <s:f t="shared" si="1"/>
        <s:v/>
      </s:c>
      <s:c r="B1185" s="71"/>
      <s:c r="C1185" s="71"/>
      <s:c r="D1185" s="71"/>
      <s:c r="E1185" s="95"/>
      <s:c r="F1185" s="77" t="str">
        <s:f>IF(ISBLANK(E1185),"",IF(E1185&gt;='04_Настройки'!$B$11,"ВЧ",IF(E1185&gt;='04_Настройки'!$B$12,"СЧ","НЧ")))</s:f>
      </s:c>
      <s:c r="G1185" s="78"/>
      <s:c r="H1185" s="78"/>
      <s:c r="I1185" s="80" t="str">
        <s:f t="shared" si="2"/>
        <s:v/>
      </s:c>
      <s:c r="J1185" s="78"/>
      <s:c r="K1185" s="81"/>
      <s:c r="L1185" s="78"/>
      <s:c r="M1185" s="78"/>
      <s:c r="N1185" s="78"/>
      <s:c r="O1185" s="83"/>
      <s:c r="P1185" s="84"/>
      <s:c r="Q1185" s="84"/>
      <s:c r="R1185" s="77" t="str">
        <s:f t="shared" si="3"/>
        <s:v/>
      </s:c>
      <s:c r="S1185" s="85" t="str">
        <s:f t="shared" si="4"/>
        <s:v/>
      </s:c>
      <s:c r="T1185" s="85" t="str">
        <s:f t="shared" si="5"/>
        <s:v/>
      </s:c>
      <s:c r="U1185" s="85" t="str">
        <s:f>IF(OR(B1185="",G1185=""),"",ROUND(MAX(0,MIN(100,(G1185-IF(J1185="",'04_Настройки'!$B$14,J1185))/(100-IF(J1185="",'04_Настройки'!$B$14,J1185))*100)),1))</s:f>
        <s:v/>
      </s:c>
      <s:c r="V1185" s="85" t="str">
        <s:f t="shared" si="6"/>
        <s:v/>
      </s:c>
      <s:c r="W1185" s="88" t="str">
        <s:f t="shared" si="7"/>
        <s:v/>
      </s:c>
      <s:c r="X1185" s="85" t="str">
        <s:f>IF(B1185="","",IF(W1185&lt;'04_Настройки'!$B$26,"",ROUND((IF(ISBLANK(T1185),0,T1185*'04_Настройки'!$B$16)+IF(ISBLANK(U1185),0,U1185*'04_Настройки'!$B$17)+IF(ISBLANK(V1185),0,V1185*'04_Настройки'!$B$18)+IF(ISBLANK(M1185),0,M1185/5*100*'04_Настройки'!$B$19)+IF(ISBLANK(N1185),0,N1185/5*100*'04_Настройки'!$B$20))/(IF(ISBLANK(T1185),0,'04_Настройки'!$B$16)+IF(ISBLANK(U1185),0,'04_Настройки'!$B$17)+IF(ISBLANK(V1185),0,'04_Настройки'!$B$18)+IF(ISBLANK(M1185),0,'04_Настройки'!$B$19)+IF(ISBLANK(N1185),0,'04_Настройки'!$B$20)),1)))</s:f>
        <s:v/>
      </s:c>
      <s:c r="Y1185" s="77" t="str">
        <s:f>IF(B1185="","",IF(ISBLANK(X1185),"Недостаточно данных",IF(X1185&gt;='04_Настройки'!$B$24,"Высокий",IF(X1185&gt;='04_Настройки'!$B$25,"Средний","Низкий"))))</s:f>
        <s:v/>
      </s:c>
      <s:c r="Z1185" s="80">
        <s:f t="shared" si="8"/>
        <s:v>1175</s:v>
      </s:c>
      <s:c r="AA1185" s="93" t="str">
        <s:f>IF(B1185="","",IF(S1185&gt;1,"Проверить и объединить дубли",IF(W1185&lt;'04_Настройки'!$B$26,"Дополнить исходные данные",IF(AND(M1185&lt;&gt;"",M1185&lt;=2),"Проверить соответствие запросу и бизнесу",IF(AND(G1185&lt;&gt;"",G1185&lt;=IF(J1185="",'04_Настройки'!$B$14,J1185)),"Удерживать позицию и обновлять контент",IF(Y1185="Высокий",IF(O1185="","Создать или назначить посадочную страницу","Оптимизировать страницу и усилить содержание"),IF(Y1185="Средний","Включить в контент-план","Наблюдать или отложить")))))))</s:f>
        <s:v/>
      </s:c>
    </s:row>
    <s:row r="1186" ht="22.5" customHeight="1">
      <s:c r="A1186" s="70" t="str">
        <s:f t="shared" si="1"/>
        <s:v/>
      </s:c>
      <s:c r="B1186" s="71"/>
      <s:c r="C1186" s="71"/>
      <s:c r="D1186" s="71"/>
      <s:c r="E1186" s="95"/>
      <s:c r="F1186" s="77" t="str">
        <s:f>IF(ISBLANK(E1186),"",IF(E1186&gt;='04_Настройки'!$B$11,"ВЧ",IF(E1186&gt;='04_Настройки'!$B$12,"СЧ","НЧ")))</s:f>
      </s:c>
      <s:c r="G1186" s="78"/>
      <s:c r="H1186" s="78"/>
      <s:c r="I1186" s="80" t="str">
        <s:f t="shared" si="2"/>
        <s:v/>
      </s:c>
      <s:c r="J1186" s="78"/>
      <s:c r="K1186" s="81"/>
      <s:c r="L1186" s="78"/>
      <s:c r="M1186" s="78"/>
      <s:c r="N1186" s="78"/>
      <s:c r="O1186" s="83"/>
      <s:c r="P1186" s="84"/>
      <s:c r="Q1186" s="84"/>
      <s:c r="R1186" s="77" t="str">
        <s:f t="shared" si="3"/>
        <s:v/>
      </s:c>
      <s:c r="S1186" s="85" t="str">
        <s:f t="shared" si="4"/>
        <s:v/>
      </s:c>
      <s:c r="T1186" s="85" t="str">
        <s:f t="shared" si="5"/>
        <s:v/>
      </s:c>
      <s:c r="U1186" s="85" t="str">
        <s:f>IF(OR(B1186="",G1186=""),"",ROUND(MAX(0,MIN(100,(G1186-IF(J1186="",'04_Настройки'!$B$14,J1186))/(100-IF(J1186="",'04_Настройки'!$B$14,J1186))*100)),1))</s:f>
        <s:v/>
      </s:c>
      <s:c r="V1186" s="85" t="str">
        <s:f t="shared" si="6"/>
        <s:v/>
      </s:c>
      <s:c r="W1186" s="88" t="str">
        <s:f t="shared" si="7"/>
        <s:v/>
      </s:c>
      <s:c r="X1186" s="85" t="str">
        <s:f>IF(B1186="","",IF(W1186&lt;'04_Настройки'!$B$26,"",ROUND((IF(ISBLANK(T1186),0,T1186*'04_Настройки'!$B$16)+IF(ISBLANK(U1186),0,U1186*'04_Настройки'!$B$17)+IF(ISBLANK(V1186),0,V1186*'04_Настройки'!$B$18)+IF(ISBLANK(M1186),0,M1186/5*100*'04_Настройки'!$B$19)+IF(ISBLANK(N1186),0,N1186/5*100*'04_Настройки'!$B$20))/(IF(ISBLANK(T1186),0,'04_Настройки'!$B$16)+IF(ISBLANK(U1186),0,'04_Настройки'!$B$17)+IF(ISBLANK(V1186),0,'04_Настройки'!$B$18)+IF(ISBLANK(M1186),0,'04_Настройки'!$B$19)+IF(ISBLANK(N1186),0,'04_Настройки'!$B$20)),1)))</s:f>
        <s:v/>
      </s:c>
      <s:c r="Y1186" s="77" t="str">
        <s:f>IF(B1186="","",IF(ISBLANK(X1186),"Недостаточно данных",IF(X1186&gt;='04_Настройки'!$B$24,"Высокий",IF(X1186&gt;='04_Настройки'!$B$25,"Средний","Низкий"))))</s:f>
        <s:v/>
      </s:c>
      <s:c r="Z1186" s="80">
        <s:f t="shared" si="8"/>
        <s:v>1176</s:v>
      </s:c>
      <s:c r="AA1186" s="93" t="str">
        <s:f>IF(B1186="","",IF(S1186&gt;1,"Проверить и объединить дубли",IF(W1186&lt;'04_Настройки'!$B$26,"Дополнить исходные данные",IF(AND(M1186&lt;&gt;"",M1186&lt;=2),"Проверить соответствие запросу и бизнесу",IF(AND(G1186&lt;&gt;"",G1186&lt;=IF(J1186="",'04_Настройки'!$B$14,J1186)),"Удерживать позицию и обновлять контент",IF(Y1186="Высокий",IF(O1186="","Создать или назначить посадочную страницу","Оптимизировать страницу и усилить содержание"),IF(Y1186="Средний","Включить в контент-план","Наблюдать или отложить")))))))</s:f>
        <s:v/>
      </s:c>
    </s:row>
    <s:row r="1187" ht="22.5" customHeight="1">
      <s:c r="A1187" s="70" t="str">
        <s:f t="shared" si="1"/>
        <s:v/>
      </s:c>
      <s:c r="B1187" s="71"/>
      <s:c r="C1187" s="71"/>
      <s:c r="D1187" s="71"/>
      <s:c r="E1187" s="95"/>
      <s:c r="F1187" s="77" t="str">
        <s:f>IF(ISBLANK(E1187),"",IF(E1187&gt;='04_Настройки'!$B$11,"ВЧ",IF(E1187&gt;='04_Настройки'!$B$12,"СЧ","НЧ")))</s:f>
      </s:c>
      <s:c r="G1187" s="78"/>
      <s:c r="H1187" s="78"/>
      <s:c r="I1187" s="80" t="str">
        <s:f t="shared" si="2"/>
        <s:v/>
      </s:c>
      <s:c r="J1187" s="78"/>
      <s:c r="K1187" s="81"/>
      <s:c r="L1187" s="78"/>
      <s:c r="M1187" s="78"/>
      <s:c r="N1187" s="78"/>
      <s:c r="O1187" s="83"/>
      <s:c r="P1187" s="84"/>
      <s:c r="Q1187" s="84"/>
      <s:c r="R1187" s="77" t="str">
        <s:f t="shared" si="3"/>
        <s:v/>
      </s:c>
      <s:c r="S1187" s="85" t="str">
        <s:f t="shared" si="4"/>
        <s:v/>
      </s:c>
      <s:c r="T1187" s="85" t="str">
        <s:f t="shared" si="5"/>
        <s:v/>
      </s:c>
      <s:c r="U1187" s="85" t="str">
        <s:f>IF(OR(B1187="",G1187=""),"",ROUND(MAX(0,MIN(100,(G1187-IF(J1187="",'04_Настройки'!$B$14,J1187))/(100-IF(J1187="",'04_Настройки'!$B$14,J1187))*100)),1))</s:f>
        <s:v/>
      </s:c>
      <s:c r="V1187" s="85" t="str">
        <s:f t="shared" si="6"/>
        <s:v/>
      </s:c>
      <s:c r="W1187" s="88" t="str">
        <s:f t="shared" si="7"/>
        <s:v/>
      </s:c>
      <s:c r="X1187" s="85" t="str">
        <s:f>IF(B1187="","",IF(W1187&lt;'04_Настройки'!$B$26,"",ROUND((IF(ISBLANK(T1187),0,T1187*'04_Настройки'!$B$16)+IF(ISBLANK(U1187),0,U1187*'04_Настройки'!$B$17)+IF(ISBLANK(V1187),0,V1187*'04_Настройки'!$B$18)+IF(ISBLANK(M1187),0,M1187/5*100*'04_Настройки'!$B$19)+IF(ISBLANK(N1187),0,N1187/5*100*'04_Настройки'!$B$20))/(IF(ISBLANK(T1187),0,'04_Настройки'!$B$16)+IF(ISBLANK(U1187),0,'04_Настройки'!$B$17)+IF(ISBLANK(V1187),0,'04_Настройки'!$B$18)+IF(ISBLANK(M1187),0,'04_Настройки'!$B$19)+IF(ISBLANK(N1187),0,'04_Настройки'!$B$20)),1)))</s:f>
        <s:v/>
      </s:c>
      <s:c r="Y1187" s="77" t="str">
        <s:f>IF(B1187="","",IF(ISBLANK(X1187),"Недостаточно данных",IF(X1187&gt;='04_Настройки'!$B$24,"Высокий",IF(X1187&gt;='04_Настройки'!$B$25,"Средний","Низкий"))))</s:f>
        <s:v/>
      </s:c>
      <s:c r="Z1187" s="80">
        <s:f t="shared" si="8"/>
        <s:v>1177</s:v>
      </s:c>
      <s:c r="AA1187" s="93" t="str">
        <s:f>IF(B1187="","",IF(S1187&gt;1,"Проверить и объединить дубли",IF(W1187&lt;'04_Настройки'!$B$26,"Дополнить исходные данные",IF(AND(M1187&lt;&gt;"",M1187&lt;=2),"Проверить соответствие запросу и бизнесу",IF(AND(G1187&lt;&gt;"",G1187&lt;=IF(J1187="",'04_Настройки'!$B$14,J1187)),"Удерживать позицию и обновлять контент",IF(Y1187="Высокий",IF(O1187="","Создать или назначить посадочную страницу","Оптимизировать страницу и усилить содержание"),IF(Y1187="Средний","Включить в контент-план","Наблюдать или отложить")))))))</s:f>
        <s:v/>
      </s:c>
    </s:row>
    <s:row r="1188" ht="22.5" customHeight="1">
      <s:c r="A1188" s="70" t="str">
        <s:f t="shared" si="1"/>
        <s:v/>
      </s:c>
      <s:c r="B1188" s="71"/>
      <s:c r="C1188" s="71"/>
      <s:c r="D1188" s="71"/>
      <s:c r="E1188" s="95"/>
      <s:c r="F1188" s="77" t="str">
        <s:f>IF(ISBLANK(E1188),"",IF(E1188&gt;='04_Настройки'!$B$11,"ВЧ",IF(E1188&gt;='04_Настройки'!$B$12,"СЧ","НЧ")))</s:f>
      </s:c>
      <s:c r="G1188" s="78"/>
      <s:c r="H1188" s="78"/>
      <s:c r="I1188" s="80" t="str">
        <s:f t="shared" si="2"/>
        <s:v/>
      </s:c>
      <s:c r="J1188" s="78"/>
      <s:c r="K1188" s="81"/>
      <s:c r="L1188" s="78"/>
      <s:c r="M1188" s="78"/>
      <s:c r="N1188" s="78"/>
      <s:c r="O1188" s="83"/>
      <s:c r="P1188" s="84"/>
      <s:c r="Q1188" s="84"/>
      <s:c r="R1188" s="77" t="str">
        <s:f t="shared" si="3"/>
        <s:v/>
      </s:c>
      <s:c r="S1188" s="85" t="str">
        <s:f t="shared" si="4"/>
        <s:v/>
      </s:c>
      <s:c r="T1188" s="85" t="str">
        <s:f t="shared" si="5"/>
        <s:v/>
      </s:c>
      <s:c r="U1188" s="85" t="str">
        <s:f>IF(OR(B1188="",G1188=""),"",ROUND(MAX(0,MIN(100,(G1188-IF(J1188="",'04_Настройки'!$B$14,J1188))/(100-IF(J1188="",'04_Настройки'!$B$14,J1188))*100)),1))</s:f>
        <s:v/>
      </s:c>
      <s:c r="V1188" s="85" t="str">
        <s:f t="shared" si="6"/>
        <s:v/>
      </s:c>
      <s:c r="W1188" s="88" t="str">
        <s:f t="shared" si="7"/>
        <s:v/>
      </s:c>
      <s:c r="X1188" s="85" t="str">
        <s:f>IF(B1188="","",IF(W1188&lt;'04_Настройки'!$B$26,"",ROUND((IF(ISBLANK(T1188),0,T1188*'04_Настройки'!$B$16)+IF(ISBLANK(U1188),0,U1188*'04_Настройки'!$B$17)+IF(ISBLANK(V1188),0,V1188*'04_Настройки'!$B$18)+IF(ISBLANK(M1188),0,M1188/5*100*'04_Настройки'!$B$19)+IF(ISBLANK(N1188),0,N1188/5*100*'04_Настройки'!$B$20))/(IF(ISBLANK(T1188),0,'04_Настройки'!$B$16)+IF(ISBLANK(U1188),0,'04_Настройки'!$B$17)+IF(ISBLANK(V1188),0,'04_Настройки'!$B$18)+IF(ISBLANK(M1188),0,'04_Настройки'!$B$19)+IF(ISBLANK(N1188),0,'04_Настройки'!$B$20)),1)))</s:f>
        <s:v/>
      </s:c>
      <s:c r="Y1188" s="77" t="str">
        <s:f>IF(B1188="","",IF(ISBLANK(X1188),"Недостаточно данных",IF(X1188&gt;='04_Настройки'!$B$24,"Высокий",IF(X1188&gt;='04_Настройки'!$B$25,"Средний","Низкий"))))</s:f>
        <s:v/>
      </s:c>
      <s:c r="Z1188" s="80">
        <s:f t="shared" si="8"/>
        <s:v>1178</s:v>
      </s:c>
      <s:c r="AA1188" s="93" t="str">
        <s:f>IF(B1188="","",IF(S1188&gt;1,"Проверить и объединить дубли",IF(W1188&lt;'04_Настройки'!$B$26,"Дополнить исходные данные",IF(AND(M1188&lt;&gt;"",M1188&lt;=2),"Проверить соответствие запросу и бизнесу",IF(AND(G1188&lt;&gt;"",G1188&lt;=IF(J1188="",'04_Настройки'!$B$14,J1188)),"Удерживать позицию и обновлять контент",IF(Y1188="Высокий",IF(O1188="","Создать или назначить посадочную страницу","Оптимизировать страницу и усилить содержание"),IF(Y1188="Средний","Включить в контент-план","Наблюдать или отложить")))))))</s:f>
        <s:v/>
      </s:c>
    </s:row>
    <s:row r="1189" ht="22.5" customHeight="1">
      <s:c r="A1189" s="70" t="str">
        <s:f t="shared" si="1"/>
        <s:v/>
      </s:c>
      <s:c r="B1189" s="71"/>
      <s:c r="C1189" s="71"/>
      <s:c r="D1189" s="71"/>
      <s:c r="E1189" s="95"/>
      <s:c r="F1189" s="77" t="str">
        <s:f>IF(ISBLANK(E1189),"",IF(E1189&gt;='04_Настройки'!$B$11,"ВЧ",IF(E1189&gt;='04_Настройки'!$B$12,"СЧ","НЧ")))</s:f>
      </s:c>
      <s:c r="G1189" s="78"/>
      <s:c r="H1189" s="78"/>
      <s:c r="I1189" s="80" t="str">
        <s:f t="shared" si="2"/>
        <s:v/>
      </s:c>
      <s:c r="J1189" s="78"/>
      <s:c r="K1189" s="81"/>
      <s:c r="L1189" s="78"/>
      <s:c r="M1189" s="78"/>
      <s:c r="N1189" s="78"/>
      <s:c r="O1189" s="83"/>
      <s:c r="P1189" s="84"/>
      <s:c r="Q1189" s="84"/>
      <s:c r="R1189" s="77" t="str">
        <s:f t="shared" si="3"/>
        <s:v/>
      </s:c>
      <s:c r="S1189" s="85" t="str">
        <s:f t="shared" si="4"/>
        <s:v/>
      </s:c>
      <s:c r="T1189" s="85" t="str">
        <s:f t="shared" si="5"/>
        <s:v/>
      </s:c>
      <s:c r="U1189" s="85" t="str">
        <s:f>IF(OR(B1189="",G1189=""),"",ROUND(MAX(0,MIN(100,(G1189-IF(J1189="",'04_Настройки'!$B$14,J1189))/(100-IF(J1189="",'04_Настройки'!$B$14,J1189))*100)),1))</s:f>
        <s:v/>
      </s:c>
      <s:c r="V1189" s="85" t="str">
        <s:f t="shared" si="6"/>
        <s:v/>
      </s:c>
      <s:c r="W1189" s="88" t="str">
        <s:f t="shared" si="7"/>
        <s:v/>
      </s:c>
      <s:c r="X1189" s="85" t="str">
        <s:f>IF(B1189="","",IF(W1189&lt;'04_Настройки'!$B$26,"",ROUND((IF(ISBLANK(T1189),0,T1189*'04_Настройки'!$B$16)+IF(ISBLANK(U1189),0,U1189*'04_Настройки'!$B$17)+IF(ISBLANK(V1189),0,V1189*'04_Настройки'!$B$18)+IF(ISBLANK(M1189),0,M1189/5*100*'04_Настройки'!$B$19)+IF(ISBLANK(N1189),0,N1189/5*100*'04_Настройки'!$B$20))/(IF(ISBLANK(T1189),0,'04_Настройки'!$B$16)+IF(ISBLANK(U1189),0,'04_Настройки'!$B$17)+IF(ISBLANK(V1189),0,'04_Настройки'!$B$18)+IF(ISBLANK(M1189),0,'04_Настройки'!$B$19)+IF(ISBLANK(N1189),0,'04_Настройки'!$B$20)),1)))</s:f>
        <s:v/>
      </s:c>
      <s:c r="Y1189" s="77" t="str">
        <s:f>IF(B1189="","",IF(ISBLANK(X1189),"Недостаточно данных",IF(X1189&gt;='04_Настройки'!$B$24,"Высокий",IF(X1189&gt;='04_Настройки'!$B$25,"Средний","Низкий"))))</s:f>
        <s:v/>
      </s:c>
      <s:c r="Z1189" s="80">
        <s:f t="shared" si="8"/>
        <s:v>1179</s:v>
      </s:c>
      <s:c r="AA1189" s="93" t="str">
        <s:f>IF(B1189="","",IF(S1189&gt;1,"Проверить и объединить дубли",IF(W1189&lt;'04_Настройки'!$B$26,"Дополнить исходные данные",IF(AND(M1189&lt;&gt;"",M1189&lt;=2),"Проверить соответствие запросу и бизнесу",IF(AND(G1189&lt;&gt;"",G1189&lt;=IF(J1189="",'04_Настройки'!$B$14,J1189)),"Удерживать позицию и обновлять контент",IF(Y1189="Высокий",IF(O1189="","Создать или назначить посадочную страницу","Оптимизировать страницу и усилить содержание"),IF(Y1189="Средний","Включить в контент-план","Наблюдать или отложить")))))))</s:f>
        <s:v/>
      </s:c>
    </s:row>
    <s:row r="1190" ht="22.5" customHeight="1">
      <s:c r="A1190" s="70" t="str">
        <s:f t="shared" si="1"/>
        <s:v/>
      </s:c>
      <s:c r="B1190" s="71"/>
      <s:c r="C1190" s="71"/>
      <s:c r="D1190" s="71"/>
      <s:c r="E1190" s="95"/>
      <s:c r="F1190" s="77" t="str">
        <s:f>IF(ISBLANK(E1190),"",IF(E1190&gt;='04_Настройки'!$B$11,"ВЧ",IF(E1190&gt;='04_Настройки'!$B$12,"СЧ","НЧ")))</s:f>
      </s:c>
      <s:c r="G1190" s="78"/>
      <s:c r="H1190" s="78"/>
      <s:c r="I1190" s="80" t="str">
        <s:f t="shared" si="2"/>
        <s:v/>
      </s:c>
      <s:c r="J1190" s="78"/>
      <s:c r="K1190" s="81"/>
      <s:c r="L1190" s="78"/>
      <s:c r="M1190" s="78"/>
      <s:c r="N1190" s="78"/>
      <s:c r="O1190" s="83"/>
      <s:c r="P1190" s="84"/>
      <s:c r="Q1190" s="84"/>
      <s:c r="R1190" s="77" t="str">
        <s:f t="shared" si="3"/>
        <s:v/>
      </s:c>
      <s:c r="S1190" s="85" t="str">
        <s:f t="shared" si="4"/>
        <s:v/>
      </s:c>
      <s:c r="T1190" s="85" t="str">
        <s:f t="shared" si="5"/>
        <s:v/>
      </s:c>
      <s:c r="U1190" s="85" t="str">
        <s:f>IF(OR(B1190="",G1190=""),"",ROUND(MAX(0,MIN(100,(G1190-IF(J1190="",'04_Настройки'!$B$14,J1190))/(100-IF(J1190="",'04_Настройки'!$B$14,J1190))*100)),1))</s:f>
        <s:v/>
      </s:c>
      <s:c r="V1190" s="85" t="str">
        <s:f t="shared" si="6"/>
        <s:v/>
      </s:c>
      <s:c r="W1190" s="88" t="str">
        <s:f t="shared" si="7"/>
        <s:v/>
      </s:c>
      <s:c r="X1190" s="85" t="str">
        <s:f>IF(B1190="","",IF(W1190&lt;'04_Настройки'!$B$26,"",ROUND((IF(ISBLANK(T1190),0,T1190*'04_Настройки'!$B$16)+IF(ISBLANK(U1190),0,U1190*'04_Настройки'!$B$17)+IF(ISBLANK(V1190),0,V1190*'04_Настройки'!$B$18)+IF(ISBLANK(M1190),0,M1190/5*100*'04_Настройки'!$B$19)+IF(ISBLANK(N1190),0,N1190/5*100*'04_Настройки'!$B$20))/(IF(ISBLANK(T1190),0,'04_Настройки'!$B$16)+IF(ISBLANK(U1190),0,'04_Настройки'!$B$17)+IF(ISBLANK(V1190),0,'04_Настройки'!$B$18)+IF(ISBLANK(M1190),0,'04_Настройки'!$B$19)+IF(ISBLANK(N1190),0,'04_Настройки'!$B$20)),1)))</s:f>
        <s:v/>
      </s:c>
      <s:c r="Y1190" s="77" t="str">
        <s:f>IF(B1190="","",IF(ISBLANK(X1190),"Недостаточно данных",IF(X1190&gt;='04_Настройки'!$B$24,"Высокий",IF(X1190&gt;='04_Настройки'!$B$25,"Средний","Низкий"))))</s:f>
        <s:v/>
      </s:c>
      <s:c r="Z1190" s="80">
        <s:f t="shared" si="8"/>
        <s:v>1180</s:v>
      </s:c>
      <s:c r="AA1190" s="93" t="str">
        <s:f>IF(B1190="","",IF(S1190&gt;1,"Проверить и объединить дубли",IF(W1190&lt;'04_Настройки'!$B$26,"Дополнить исходные данные",IF(AND(M1190&lt;&gt;"",M1190&lt;=2),"Проверить соответствие запросу и бизнесу",IF(AND(G1190&lt;&gt;"",G1190&lt;=IF(J1190="",'04_Настройки'!$B$14,J1190)),"Удерживать позицию и обновлять контент",IF(Y1190="Высокий",IF(O1190="","Создать или назначить посадочную страницу","Оптимизировать страницу и усилить содержание"),IF(Y1190="Средний","Включить в контент-план","Наблюдать или отложить")))))))</s:f>
        <s:v/>
      </s:c>
    </s:row>
    <s:row r="1191" ht="22.5" customHeight="1">
      <s:c r="A1191" s="70" t="str">
        <s:f t="shared" si="1"/>
        <s:v/>
      </s:c>
      <s:c r="B1191" s="71"/>
      <s:c r="C1191" s="71"/>
      <s:c r="D1191" s="71"/>
      <s:c r="E1191" s="95"/>
      <s:c r="F1191" s="77" t="str">
        <s:f>IF(ISBLANK(E1191),"",IF(E1191&gt;='04_Настройки'!$B$11,"ВЧ",IF(E1191&gt;='04_Настройки'!$B$12,"СЧ","НЧ")))</s:f>
      </s:c>
      <s:c r="G1191" s="78"/>
      <s:c r="H1191" s="78"/>
      <s:c r="I1191" s="80" t="str">
        <s:f t="shared" si="2"/>
        <s:v/>
      </s:c>
      <s:c r="J1191" s="78"/>
      <s:c r="K1191" s="81"/>
      <s:c r="L1191" s="78"/>
      <s:c r="M1191" s="78"/>
      <s:c r="N1191" s="78"/>
      <s:c r="O1191" s="83"/>
      <s:c r="P1191" s="84"/>
      <s:c r="Q1191" s="84"/>
      <s:c r="R1191" s="77" t="str">
        <s:f t="shared" si="3"/>
        <s:v/>
      </s:c>
      <s:c r="S1191" s="85" t="str">
        <s:f t="shared" si="4"/>
        <s:v/>
      </s:c>
      <s:c r="T1191" s="85" t="str">
        <s:f t="shared" si="5"/>
        <s:v/>
      </s:c>
      <s:c r="U1191" s="85" t="str">
        <s:f>IF(OR(B1191="",G1191=""),"",ROUND(MAX(0,MIN(100,(G1191-IF(J1191="",'04_Настройки'!$B$14,J1191))/(100-IF(J1191="",'04_Настройки'!$B$14,J1191))*100)),1))</s:f>
        <s:v/>
      </s:c>
      <s:c r="V1191" s="85" t="str">
        <s:f t="shared" si="6"/>
        <s:v/>
      </s:c>
      <s:c r="W1191" s="88" t="str">
        <s:f t="shared" si="7"/>
        <s:v/>
      </s:c>
      <s:c r="X1191" s="85" t="str">
        <s:f>IF(B1191="","",IF(W1191&lt;'04_Настройки'!$B$26,"",ROUND((IF(ISBLANK(T1191),0,T1191*'04_Настройки'!$B$16)+IF(ISBLANK(U1191),0,U1191*'04_Настройки'!$B$17)+IF(ISBLANK(V1191),0,V1191*'04_Настройки'!$B$18)+IF(ISBLANK(M1191),0,M1191/5*100*'04_Настройки'!$B$19)+IF(ISBLANK(N1191),0,N1191/5*100*'04_Настройки'!$B$20))/(IF(ISBLANK(T1191),0,'04_Настройки'!$B$16)+IF(ISBLANK(U1191),0,'04_Настройки'!$B$17)+IF(ISBLANK(V1191),0,'04_Настройки'!$B$18)+IF(ISBLANK(M1191),0,'04_Настройки'!$B$19)+IF(ISBLANK(N1191),0,'04_Настройки'!$B$20)),1)))</s:f>
        <s:v/>
      </s:c>
      <s:c r="Y1191" s="77" t="str">
        <s:f>IF(B1191="","",IF(ISBLANK(X1191),"Недостаточно данных",IF(X1191&gt;='04_Настройки'!$B$24,"Высокий",IF(X1191&gt;='04_Настройки'!$B$25,"Средний","Низкий"))))</s:f>
        <s:v/>
      </s:c>
      <s:c r="Z1191" s="80">
        <s:f t="shared" si="8"/>
        <s:v>1181</s:v>
      </s:c>
      <s:c r="AA1191" s="93" t="str">
        <s:f>IF(B1191="","",IF(S1191&gt;1,"Проверить и объединить дубли",IF(W1191&lt;'04_Настройки'!$B$26,"Дополнить исходные данные",IF(AND(M1191&lt;&gt;"",M1191&lt;=2),"Проверить соответствие запросу и бизнесу",IF(AND(G1191&lt;&gt;"",G1191&lt;=IF(J1191="",'04_Настройки'!$B$14,J1191)),"Удерживать позицию и обновлять контент",IF(Y1191="Высокий",IF(O1191="","Создать или назначить посадочную страницу","Оптимизировать страницу и усилить содержание"),IF(Y1191="Средний","Включить в контент-план","Наблюдать или отложить")))))))</s:f>
        <s:v/>
      </s:c>
    </s:row>
    <s:row r="1192" ht="22.5" customHeight="1">
      <s:c r="A1192" s="70" t="str">
        <s:f t="shared" si="1"/>
        <s:v/>
      </s:c>
      <s:c r="B1192" s="71"/>
      <s:c r="C1192" s="71"/>
      <s:c r="D1192" s="71"/>
      <s:c r="E1192" s="95"/>
      <s:c r="F1192" s="77" t="str">
        <s:f>IF(ISBLANK(E1192),"",IF(E1192&gt;='04_Настройки'!$B$11,"ВЧ",IF(E1192&gt;='04_Настройки'!$B$12,"СЧ","НЧ")))</s:f>
      </s:c>
      <s:c r="G1192" s="78"/>
      <s:c r="H1192" s="78"/>
      <s:c r="I1192" s="80" t="str">
        <s:f t="shared" si="2"/>
        <s:v/>
      </s:c>
      <s:c r="J1192" s="78"/>
      <s:c r="K1192" s="81"/>
      <s:c r="L1192" s="78"/>
      <s:c r="M1192" s="78"/>
      <s:c r="N1192" s="78"/>
      <s:c r="O1192" s="83"/>
      <s:c r="P1192" s="84"/>
      <s:c r="Q1192" s="84"/>
      <s:c r="R1192" s="77" t="str">
        <s:f t="shared" si="3"/>
        <s:v/>
      </s:c>
      <s:c r="S1192" s="85" t="str">
        <s:f t="shared" si="4"/>
        <s:v/>
      </s:c>
      <s:c r="T1192" s="85" t="str">
        <s:f t="shared" si="5"/>
        <s:v/>
      </s:c>
      <s:c r="U1192" s="85" t="str">
        <s:f>IF(OR(B1192="",G1192=""),"",ROUND(MAX(0,MIN(100,(G1192-IF(J1192="",'04_Настройки'!$B$14,J1192))/(100-IF(J1192="",'04_Настройки'!$B$14,J1192))*100)),1))</s:f>
        <s:v/>
      </s:c>
      <s:c r="V1192" s="85" t="str">
        <s:f t="shared" si="6"/>
        <s:v/>
      </s:c>
      <s:c r="W1192" s="88" t="str">
        <s:f t="shared" si="7"/>
        <s:v/>
      </s:c>
      <s:c r="X1192" s="85" t="str">
        <s:f>IF(B1192="","",IF(W1192&lt;'04_Настройки'!$B$26,"",ROUND((IF(ISBLANK(T1192),0,T1192*'04_Настройки'!$B$16)+IF(ISBLANK(U1192),0,U1192*'04_Настройки'!$B$17)+IF(ISBLANK(V1192),0,V1192*'04_Настройки'!$B$18)+IF(ISBLANK(M1192),0,M1192/5*100*'04_Настройки'!$B$19)+IF(ISBLANK(N1192),0,N1192/5*100*'04_Настройки'!$B$20))/(IF(ISBLANK(T1192),0,'04_Настройки'!$B$16)+IF(ISBLANK(U1192),0,'04_Настройки'!$B$17)+IF(ISBLANK(V1192),0,'04_Настройки'!$B$18)+IF(ISBLANK(M1192),0,'04_Настройки'!$B$19)+IF(ISBLANK(N1192),0,'04_Настройки'!$B$20)),1)))</s:f>
        <s:v/>
      </s:c>
      <s:c r="Y1192" s="77" t="str">
        <s:f>IF(B1192="","",IF(ISBLANK(X1192),"Недостаточно данных",IF(X1192&gt;='04_Настройки'!$B$24,"Высокий",IF(X1192&gt;='04_Настройки'!$B$25,"Средний","Низкий"))))</s:f>
        <s:v/>
      </s:c>
      <s:c r="Z1192" s="80">
        <s:f t="shared" si="8"/>
        <s:v>1182</s:v>
      </s:c>
      <s:c r="AA1192" s="93" t="str">
        <s:f>IF(B1192="","",IF(S1192&gt;1,"Проверить и объединить дубли",IF(W1192&lt;'04_Настройки'!$B$26,"Дополнить исходные данные",IF(AND(M1192&lt;&gt;"",M1192&lt;=2),"Проверить соответствие запросу и бизнесу",IF(AND(G1192&lt;&gt;"",G1192&lt;=IF(J1192="",'04_Настройки'!$B$14,J1192)),"Удерживать позицию и обновлять контент",IF(Y1192="Высокий",IF(O1192="","Создать или назначить посадочную страницу","Оптимизировать страницу и усилить содержание"),IF(Y1192="Средний","Включить в контент-план","Наблюдать или отложить")))))))</s:f>
        <s:v/>
      </s:c>
    </s:row>
    <s:row r="1193" ht="22.5" customHeight="1">
      <s:c r="A1193" s="70" t="str">
        <s:f t="shared" si="1"/>
        <s:v/>
      </s:c>
      <s:c r="B1193" s="71"/>
      <s:c r="C1193" s="71"/>
      <s:c r="D1193" s="71"/>
      <s:c r="E1193" s="95"/>
      <s:c r="F1193" s="77" t="str">
        <s:f>IF(ISBLANK(E1193),"",IF(E1193&gt;='04_Настройки'!$B$11,"ВЧ",IF(E1193&gt;='04_Настройки'!$B$12,"СЧ","НЧ")))</s:f>
      </s:c>
      <s:c r="G1193" s="78"/>
      <s:c r="H1193" s="78"/>
      <s:c r="I1193" s="80" t="str">
        <s:f t="shared" si="2"/>
        <s:v/>
      </s:c>
      <s:c r="J1193" s="78"/>
      <s:c r="K1193" s="81"/>
      <s:c r="L1193" s="78"/>
      <s:c r="M1193" s="78"/>
      <s:c r="N1193" s="78"/>
      <s:c r="O1193" s="83"/>
      <s:c r="P1193" s="84"/>
      <s:c r="Q1193" s="84"/>
      <s:c r="R1193" s="77" t="str">
        <s:f t="shared" si="3"/>
        <s:v/>
      </s:c>
      <s:c r="S1193" s="85" t="str">
        <s:f t="shared" si="4"/>
        <s:v/>
      </s:c>
      <s:c r="T1193" s="85" t="str">
        <s:f t="shared" si="5"/>
        <s:v/>
      </s:c>
      <s:c r="U1193" s="85" t="str">
        <s:f>IF(OR(B1193="",G1193=""),"",ROUND(MAX(0,MIN(100,(G1193-IF(J1193="",'04_Настройки'!$B$14,J1193))/(100-IF(J1193="",'04_Настройки'!$B$14,J1193))*100)),1))</s:f>
        <s:v/>
      </s:c>
      <s:c r="V1193" s="85" t="str">
        <s:f t="shared" si="6"/>
        <s:v/>
      </s:c>
      <s:c r="W1193" s="88" t="str">
        <s:f t="shared" si="7"/>
        <s:v/>
      </s:c>
      <s:c r="X1193" s="85" t="str">
        <s:f>IF(B1193="","",IF(W1193&lt;'04_Настройки'!$B$26,"",ROUND((IF(ISBLANK(T1193),0,T1193*'04_Настройки'!$B$16)+IF(ISBLANK(U1193),0,U1193*'04_Настройки'!$B$17)+IF(ISBLANK(V1193),0,V1193*'04_Настройки'!$B$18)+IF(ISBLANK(M1193),0,M1193/5*100*'04_Настройки'!$B$19)+IF(ISBLANK(N1193),0,N1193/5*100*'04_Настройки'!$B$20))/(IF(ISBLANK(T1193),0,'04_Настройки'!$B$16)+IF(ISBLANK(U1193),0,'04_Настройки'!$B$17)+IF(ISBLANK(V1193),0,'04_Настройки'!$B$18)+IF(ISBLANK(M1193),0,'04_Настройки'!$B$19)+IF(ISBLANK(N1193),0,'04_Настройки'!$B$20)),1)))</s:f>
        <s:v/>
      </s:c>
      <s:c r="Y1193" s="77" t="str">
        <s:f>IF(B1193="","",IF(ISBLANK(X1193),"Недостаточно данных",IF(X1193&gt;='04_Настройки'!$B$24,"Высокий",IF(X1193&gt;='04_Настройки'!$B$25,"Средний","Низкий"))))</s:f>
        <s:v/>
      </s:c>
      <s:c r="Z1193" s="80">
        <s:f t="shared" si="8"/>
        <s:v>1183</s:v>
      </s:c>
      <s:c r="AA1193" s="93" t="str">
        <s:f>IF(B1193="","",IF(S1193&gt;1,"Проверить и объединить дубли",IF(W1193&lt;'04_Настройки'!$B$26,"Дополнить исходные данные",IF(AND(M1193&lt;&gt;"",M1193&lt;=2),"Проверить соответствие запросу и бизнесу",IF(AND(G1193&lt;&gt;"",G1193&lt;=IF(J1193="",'04_Настройки'!$B$14,J1193)),"Удерживать позицию и обновлять контент",IF(Y1193="Высокий",IF(O1193="","Создать или назначить посадочную страницу","Оптимизировать страницу и усилить содержание"),IF(Y1193="Средний","Включить в контент-план","Наблюдать или отложить")))))))</s:f>
        <s:v/>
      </s:c>
    </s:row>
    <s:row r="1194" ht="22.5" customHeight="1">
      <s:c r="A1194" s="70" t="str">
        <s:f t="shared" si="1"/>
        <s:v/>
      </s:c>
      <s:c r="B1194" s="71"/>
      <s:c r="C1194" s="71"/>
      <s:c r="D1194" s="71"/>
      <s:c r="E1194" s="95"/>
      <s:c r="F1194" s="77" t="str">
        <s:f>IF(ISBLANK(E1194),"",IF(E1194&gt;='04_Настройки'!$B$11,"ВЧ",IF(E1194&gt;='04_Настройки'!$B$12,"СЧ","НЧ")))</s:f>
      </s:c>
      <s:c r="G1194" s="78"/>
      <s:c r="H1194" s="78"/>
      <s:c r="I1194" s="80" t="str">
        <s:f t="shared" si="2"/>
        <s:v/>
      </s:c>
      <s:c r="J1194" s="78"/>
      <s:c r="K1194" s="81"/>
      <s:c r="L1194" s="78"/>
      <s:c r="M1194" s="78"/>
      <s:c r="N1194" s="78"/>
      <s:c r="O1194" s="83"/>
      <s:c r="P1194" s="84"/>
      <s:c r="Q1194" s="84"/>
      <s:c r="R1194" s="77" t="str">
        <s:f t="shared" si="3"/>
        <s:v/>
      </s:c>
      <s:c r="S1194" s="85" t="str">
        <s:f t="shared" si="4"/>
        <s:v/>
      </s:c>
      <s:c r="T1194" s="85" t="str">
        <s:f t="shared" si="5"/>
        <s:v/>
      </s:c>
      <s:c r="U1194" s="85" t="str">
        <s:f>IF(OR(B1194="",G1194=""),"",ROUND(MAX(0,MIN(100,(G1194-IF(J1194="",'04_Настройки'!$B$14,J1194))/(100-IF(J1194="",'04_Настройки'!$B$14,J1194))*100)),1))</s:f>
        <s:v/>
      </s:c>
      <s:c r="V1194" s="85" t="str">
        <s:f t="shared" si="6"/>
        <s:v/>
      </s:c>
      <s:c r="W1194" s="88" t="str">
        <s:f t="shared" si="7"/>
        <s:v/>
      </s:c>
      <s:c r="X1194" s="85" t="str">
        <s:f>IF(B1194="","",IF(W1194&lt;'04_Настройки'!$B$26,"",ROUND((IF(ISBLANK(T1194),0,T1194*'04_Настройки'!$B$16)+IF(ISBLANK(U1194),0,U1194*'04_Настройки'!$B$17)+IF(ISBLANK(V1194),0,V1194*'04_Настройки'!$B$18)+IF(ISBLANK(M1194),0,M1194/5*100*'04_Настройки'!$B$19)+IF(ISBLANK(N1194),0,N1194/5*100*'04_Настройки'!$B$20))/(IF(ISBLANK(T1194),0,'04_Настройки'!$B$16)+IF(ISBLANK(U1194),0,'04_Настройки'!$B$17)+IF(ISBLANK(V1194),0,'04_Настройки'!$B$18)+IF(ISBLANK(M1194),0,'04_Настройки'!$B$19)+IF(ISBLANK(N1194),0,'04_Настройки'!$B$20)),1)))</s:f>
        <s:v/>
      </s:c>
      <s:c r="Y1194" s="77" t="str">
        <s:f>IF(B1194="","",IF(ISBLANK(X1194),"Недостаточно данных",IF(X1194&gt;='04_Настройки'!$B$24,"Высокий",IF(X1194&gt;='04_Настройки'!$B$25,"Средний","Низкий"))))</s:f>
        <s:v/>
      </s:c>
      <s:c r="Z1194" s="80">
        <s:f t="shared" si="8"/>
        <s:v>1184</s:v>
      </s:c>
      <s:c r="AA1194" s="93" t="str">
        <s:f>IF(B1194="","",IF(S1194&gt;1,"Проверить и объединить дубли",IF(W1194&lt;'04_Настройки'!$B$26,"Дополнить исходные данные",IF(AND(M1194&lt;&gt;"",M1194&lt;=2),"Проверить соответствие запросу и бизнесу",IF(AND(G1194&lt;&gt;"",G1194&lt;=IF(J1194="",'04_Настройки'!$B$14,J1194)),"Удерживать позицию и обновлять контент",IF(Y1194="Высокий",IF(O1194="","Создать или назначить посадочную страницу","Оптимизировать страницу и усилить содержание"),IF(Y1194="Средний","Включить в контент-план","Наблюдать или отложить")))))))</s:f>
        <s:v/>
      </s:c>
    </s:row>
    <s:row r="1195" ht="22.5" customHeight="1">
      <s:c r="A1195" s="70" t="str">
        <s:f t="shared" si="1"/>
        <s:v/>
      </s:c>
      <s:c r="B1195" s="71"/>
      <s:c r="C1195" s="71"/>
      <s:c r="D1195" s="71"/>
      <s:c r="E1195" s="95"/>
      <s:c r="F1195" s="77" t="str">
        <s:f>IF(ISBLANK(E1195),"",IF(E1195&gt;='04_Настройки'!$B$11,"ВЧ",IF(E1195&gt;='04_Настройки'!$B$12,"СЧ","НЧ")))</s:f>
      </s:c>
      <s:c r="G1195" s="78"/>
      <s:c r="H1195" s="78"/>
      <s:c r="I1195" s="80" t="str">
        <s:f t="shared" si="2"/>
        <s:v/>
      </s:c>
      <s:c r="J1195" s="78"/>
      <s:c r="K1195" s="81"/>
      <s:c r="L1195" s="78"/>
      <s:c r="M1195" s="78"/>
      <s:c r="N1195" s="78"/>
      <s:c r="O1195" s="83"/>
      <s:c r="P1195" s="84"/>
      <s:c r="Q1195" s="84"/>
      <s:c r="R1195" s="77" t="str">
        <s:f t="shared" si="3"/>
        <s:v/>
      </s:c>
      <s:c r="S1195" s="85" t="str">
        <s:f t="shared" si="4"/>
        <s:v/>
      </s:c>
      <s:c r="T1195" s="85" t="str">
        <s:f t="shared" si="5"/>
        <s:v/>
      </s:c>
      <s:c r="U1195" s="85" t="str">
        <s:f>IF(OR(B1195="",G1195=""),"",ROUND(MAX(0,MIN(100,(G1195-IF(J1195="",'04_Настройки'!$B$14,J1195))/(100-IF(J1195="",'04_Настройки'!$B$14,J1195))*100)),1))</s:f>
        <s:v/>
      </s:c>
      <s:c r="V1195" s="85" t="str">
        <s:f t="shared" si="6"/>
        <s:v/>
      </s:c>
      <s:c r="W1195" s="88" t="str">
        <s:f t="shared" si="7"/>
        <s:v/>
      </s:c>
      <s:c r="X1195" s="85" t="str">
        <s:f>IF(B1195="","",IF(W1195&lt;'04_Настройки'!$B$26,"",ROUND((IF(ISBLANK(T1195),0,T1195*'04_Настройки'!$B$16)+IF(ISBLANK(U1195),0,U1195*'04_Настройки'!$B$17)+IF(ISBLANK(V1195),0,V1195*'04_Настройки'!$B$18)+IF(ISBLANK(M1195),0,M1195/5*100*'04_Настройки'!$B$19)+IF(ISBLANK(N1195),0,N1195/5*100*'04_Настройки'!$B$20))/(IF(ISBLANK(T1195),0,'04_Настройки'!$B$16)+IF(ISBLANK(U1195),0,'04_Настройки'!$B$17)+IF(ISBLANK(V1195),0,'04_Настройки'!$B$18)+IF(ISBLANK(M1195),0,'04_Настройки'!$B$19)+IF(ISBLANK(N1195),0,'04_Настройки'!$B$20)),1)))</s:f>
        <s:v/>
      </s:c>
      <s:c r="Y1195" s="77" t="str">
        <s:f>IF(B1195="","",IF(ISBLANK(X1195),"Недостаточно данных",IF(X1195&gt;='04_Настройки'!$B$24,"Высокий",IF(X1195&gt;='04_Настройки'!$B$25,"Средний","Низкий"))))</s:f>
        <s:v/>
      </s:c>
      <s:c r="Z1195" s="80">
        <s:f t="shared" si="8"/>
        <s:v>1185</s:v>
      </s:c>
      <s:c r="AA1195" s="93" t="str">
        <s:f>IF(B1195="","",IF(S1195&gt;1,"Проверить и объединить дубли",IF(W1195&lt;'04_Настройки'!$B$26,"Дополнить исходные данные",IF(AND(M1195&lt;&gt;"",M1195&lt;=2),"Проверить соответствие запросу и бизнесу",IF(AND(G1195&lt;&gt;"",G1195&lt;=IF(J1195="",'04_Настройки'!$B$14,J1195)),"Удерживать позицию и обновлять контент",IF(Y1195="Высокий",IF(O1195="","Создать или назначить посадочную страницу","Оптимизировать страницу и усилить содержание"),IF(Y1195="Средний","Включить в контент-план","Наблюдать или отложить")))))))</s:f>
        <s:v/>
      </s:c>
    </s:row>
    <s:row r="1196" ht="22.5" customHeight="1">
      <s:c r="A1196" s="70" t="str">
        <s:f t="shared" si="1"/>
        <s:v/>
      </s:c>
      <s:c r="B1196" s="71"/>
      <s:c r="C1196" s="71"/>
      <s:c r="D1196" s="71"/>
      <s:c r="E1196" s="95"/>
      <s:c r="F1196" s="77" t="str">
        <s:f>IF(ISBLANK(E1196),"",IF(E1196&gt;='04_Настройки'!$B$11,"ВЧ",IF(E1196&gt;='04_Настройки'!$B$12,"СЧ","НЧ")))</s:f>
      </s:c>
      <s:c r="G1196" s="78"/>
      <s:c r="H1196" s="78"/>
      <s:c r="I1196" s="80" t="str">
        <s:f t="shared" si="2"/>
        <s:v/>
      </s:c>
      <s:c r="J1196" s="78"/>
      <s:c r="K1196" s="81"/>
      <s:c r="L1196" s="78"/>
      <s:c r="M1196" s="78"/>
      <s:c r="N1196" s="78"/>
      <s:c r="O1196" s="83"/>
      <s:c r="P1196" s="84"/>
      <s:c r="Q1196" s="84"/>
      <s:c r="R1196" s="77" t="str">
        <s:f t="shared" si="3"/>
        <s:v/>
      </s:c>
      <s:c r="S1196" s="85" t="str">
        <s:f t="shared" si="4"/>
        <s:v/>
      </s:c>
      <s:c r="T1196" s="85" t="str">
        <s:f t="shared" si="5"/>
        <s:v/>
      </s:c>
      <s:c r="U1196" s="85" t="str">
        <s:f>IF(OR(B1196="",G1196=""),"",ROUND(MAX(0,MIN(100,(G1196-IF(J1196="",'04_Настройки'!$B$14,J1196))/(100-IF(J1196="",'04_Настройки'!$B$14,J1196))*100)),1))</s:f>
        <s:v/>
      </s:c>
      <s:c r="V1196" s="85" t="str">
        <s:f t="shared" si="6"/>
        <s:v/>
      </s:c>
      <s:c r="W1196" s="88" t="str">
        <s:f t="shared" si="7"/>
        <s:v/>
      </s:c>
      <s:c r="X1196" s="85" t="str">
        <s:f>IF(B1196="","",IF(W1196&lt;'04_Настройки'!$B$26,"",ROUND((IF(ISBLANK(T1196),0,T1196*'04_Настройки'!$B$16)+IF(ISBLANK(U1196),0,U1196*'04_Настройки'!$B$17)+IF(ISBLANK(V1196),0,V1196*'04_Настройки'!$B$18)+IF(ISBLANK(M1196),0,M1196/5*100*'04_Настройки'!$B$19)+IF(ISBLANK(N1196),0,N1196/5*100*'04_Настройки'!$B$20))/(IF(ISBLANK(T1196),0,'04_Настройки'!$B$16)+IF(ISBLANK(U1196),0,'04_Настройки'!$B$17)+IF(ISBLANK(V1196),0,'04_Настройки'!$B$18)+IF(ISBLANK(M1196),0,'04_Настройки'!$B$19)+IF(ISBLANK(N1196),0,'04_Настройки'!$B$20)),1)))</s:f>
        <s:v/>
      </s:c>
      <s:c r="Y1196" s="77" t="str">
        <s:f>IF(B1196="","",IF(ISBLANK(X1196),"Недостаточно данных",IF(X1196&gt;='04_Настройки'!$B$24,"Высокий",IF(X1196&gt;='04_Настройки'!$B$25,"Средний","Низкий"))))</s:f>
        <s:v/>
      </s:c>
      <s:c r="Z1196" s="80">
        <s:f t="shared" si="8"/>
        <s:v>1186</s:v>
      </s:c>
      <s:c r="AA1196" s="93" t="str">
        <s:f>IF(B1196="","",IF(S1196&gt;1,"Проверить и объединить дубли",IF(W1196&lt;'04_Настройки'!$B$26,"Дополнить исходные данные",IF(AND(M1196&lt;&gt;"",M1196&lt;=2),"Проверить соответствие запросу и бизнесу",IF(AND(G1196&lt;&gt;"",G1196&lt;=IF(J1196="",'04_Настройки'!$B$14,J1196)),"Удерживать позицию и обновлять контент",IF(Y1196="Высокий",IF(O1196="","Создать или назначить посадочную страницу","Оптимизировать страницу и усилить содержание"),IF(Y1196="Средний","Включить в контент-план","Наблюдать или отложить")))))))</s:f>
        <s:v/>
      </s:c>
    </s:row>
    <s:row r="1197" ht="22.5" customHeight="1">
      <s:c r="A1197" s="70" t="str">
        <s:f t="shared" si="1"/>
        <s:v/>
      </s:c>
      <s:c r="B1197" s="71"/>
      <s:c r="C1197" s="71"/>
      <s:c r="D1197" s="71"/>
      <s:c r="E1197" s="95"/>
      <s:c r="F1197" s="77" t="str">
        <s:f>IF(ISBLANK(E1197),"",IF(E1197&gt;='04_Настройки'!$B$11,"ВЧ",IF(E1197&gt;='04_Настройки'!$B$12,"СЧ","НЧ")))</s:f>
      </s:c>
      <s:c r="G1197" s="78"/>
      <s:c r="H1197" s="78"/>
      <s:c r="I1197" s="80" t="str">
        <s:f t="shared" si="2"/>
        <s:v/>
      </s:c>
      <s:c r="J1197" s="78"/>
      <s:c r="K1197" s="81"/>
      <s:c r="L1197" s="78"/>
      <s:c r="M1197" s="78"/>
      <s:c r="N1197" s="78"/>
      <s:c r="O1197" s="83"/>
      <s:c r="P1197" s="84"/>
      <s:c r="Q1197" s="84"/>
      <s:c r="R1197" s="77" t="str">
        <s:f t="shared" si="3"/>
        <s:v/>
      </s:c>
      <s:c r="S1197" s="85" t="str">
        <s:f t="shared" si="4"/>
        <s:v/>
      </s:c>
      <s:c r="T1197" s="85" t="str">
        <s:f t="shared" si="5"/>
        <s:v/>
      </s:c>
      <s:c r="U1197" s="85" t="str">
        <s:f>IF(OR(B1197="",G1197=""),"",ROUND(MAX(0,MIN(100,(G1197-IF(J1197="",'04_Настройки'!$B$14,J1197))/(100-IF(J1197="",'04_Настройки'!$B$14,J1197))*100)),1))</s:f>
        <s:v/>
      </s:c>
      <s:c r="V1197" s="85" t="str">
        <s:f t="shared" si="6"/>
        <s:v/>
      </s:c>
      <s:c r="W1197" s="88" t="str">
        <s:f t="shared" si="7"/>
        <s:v/>
      </s:c>
      <s:c r="X1197" s="85" t="str">
        <s:f>IF(B1197="","",IF(W1197&lt;'04_Настройки'!$B$26,"",ROUND((IF(ISBLANK(T1197),0,T1197*'04_Настройки'!$B$16)+IF(ISBLANK(U1197),0,U1197*'04_Настройки'!$B$17)+IF(ISBLANK(V1197),0,V1197*'04_Настройки'!$B$18)+IF(ISBLANK(M1197),0,M1197/5*100*'04_Настройки'!$B$19)+IF(ISBLANK(N1197),0,N1197/5*100*'04_Настройки'!$B$20))/(IF(ISBLANK(T1197),0,'04_Настройки'!$B$16)+IF(ISBLANK(U1197),0,'04_Настройки'!$B$17)+IF(ISBLANK(V1197),0,'04_Настройки'!$B$18)+IF(ISBLANK(M1197),0,'04_Настройки'!$B$19)+IF(ISBLANK(N1197),0,'04_Настройки'!$B$20)),1)))</s:f>
        <s:v/>
      </s:c>
      <s:c r="Y1197" s="77" t="str">
        <s:f>IF(B1197="","",IF(ISBLANK(X1197),"Недостаточно данных",IF(X1197&gt;='04_Настройки'!$B$24,"Высокий",IF(X1197&gt;='04_Настройки'!$B$25,"Средний","Низкий"))))</s:f>
        <s:v/>
      </s:c>
      <s:c r="Z1197" s="80">
        <s:f t="shared" si="8"/>
        <s:v>1187</s:v>
      </s:c>
      <s:c r="AA1197" s="93" t="str">
        <s:f>IF(B1197="","",IF(S1197&gt;1,"Проверить и объединить дубли",IF(W1197&lt;'04_Настройки'!$B$26,"Дополнить исходные данные",IF(AND(M1197&lt;&gt;"",M1197&lt;=2),"Проверить соответствие запросу и бизнесу",IF(AND(G1197&lt;&gt;"",G1197&lt;=IF(J1197="",'04_Настройки'!$B$14,J1197)),"Удерживать позицию и обновлять контент",IF(Y1197="Высокий",IF(O1197="","Создать или назначить посадочную страницу","Оптимизировать страницу и усилить содержание"),IF(Y1197="Средний","Включить в контент-план","Наблюдать или отложить")))))))</s:f>
        <s:v/>
      </s:c>
    </s:row>
    <s:row r="1198" ht="22.5" customHeight="1">
      <s:c r="A1198" s="70" t="str">
        <s:f t="shared" si="1"/>
        <s:v/>
      </s:c>
      <s:c r="B1198" s="71"/>
      <s:c r="C1198" s="71"/>
      <s:c r="D1198" s="71"/>
      <s:c r="E1198" s="95"/>
      <s:c r="F1198" s="77" t="str">
        <s:f>IF(ISBLANK(E1198),"",IF(E1198&gt;='04_Настройки'!$B$11,"ВЧ",IF(E1198&gt;='04_Настройки'!$B$12,"СЧ","НЧ")))</s:f>
      </s:c>
      <s:c r="G1198" s="78"/>
      <s:c r="H1198" s="78"/>
      <s:c r="I1198" s="80" t="str">
        <s:f t="shared" si="2"/>
        <s:v/>
      </s:c>
      <s:c r="J1198" s="78"/>
      <s:c r="K1198" s="81"/>
      <s:c r="L1198" s="78"/>
      <s:c r="M1198" s="78"/>
      <s:c r="N1198" s="78"/>
      <s:c r="O1198" s="83"/>
      <s:c r="P1198" s="84"/>
      <s:c r="Q1198" s="84"/>
      <s:c r="R1198" s="77" t="str">
        <s:f t="shared" si="3"/>
        <s:v/>
      </s:c>
      <s:c r="S1198" s="85" t="str">
        <s:f t="shared" si="4"/>
        <s:v/>
      </s:c>
      <s:c r="T1198" s="85" t="str">
        <s:f t="shared" si="5"/>
        <s:v/>
      </s:c>
      <s:c r="U1198" s="85" t="str">
        <s:f>IF(OR(B1198="",G1198=""),"",ROUND(MAX(0,MIN(100,(G1198-IF(J1198="",'04_Настройки'!$B$14,J1198))/(100-IF(J1198="",'04_Настройки'!$B$14,J1198))*100)),1))</s:f>
        <s:v/>
      </s:c>
      <s:c r="V1198" s="85" t="str">
        <s:f t="shared" si="6"/>
        <s:v/>
      </s:c>
      <s:c r="W1198" s="88" t="str">
        <s:f t="shared" si="7"/>
        <s:v/>
      </s:c>
      <s:c r="X1198" s="85" t="str">
        <s:f>IF(B1198="","",IF(W1198&lt;'04_Настройки'!$B$26,"",ROUND((IF(ISBLANK(T1198),0,T1198*'04_Настройки'!$B$16)+IF(ISBLANK(U1198),0,U1198*'04_Настройки'!$B$17)+IF(ISBLANK(V1198),0,V1198*'04_Настройки'!$B$18)+IF(ISBLANK(M1198),0,M1198/5*100*'04_Настройки'!$B$19)+IF(ISBLANK(N1198),0,N1198/5*100*'04_Настройки'!$B$20))/(IF(ISBLANK(T1198),0,'04_Настройки'!$B$16)+IF(ISBLANK(U1198),0,'04_Настройки'!$B$17)+IF(ISBLANK(V1198),0,'04_Настройки'!$B$18)+IF(ISBLANK(M1198),0,'04_Настройки'!$B$19)+IF(ISBLANK(N1198),0,'04_Настройки'!$B$20)),1)))</s:f>
        <s:v/>
      </s:c>
      <s:c r="Y1198" s="77" t="str">
        <s:f>IF(B1198="","",IF(ISBLANK(X1198),"Недостаточно данных",IF(X1198&gt;='04_Настройки'!$B$24,"Высокий",IF(X1198&gt;='04_Настройки'!$B$25,"Средний","Низкий"))))</s:f>
        <s:v/>
      </s:c>
      <s:c r="Z1198" s="80">
        <s:f t="shared" si="8"/>
        <s:v>1188</s:v>
      </s:c>
      <s:c r="AA1198" s="93" t="str">
        <s:f>IF(B1198="","",IF(S1198&gt;1,"Проверить и объединить дубли",IF(W1198&lt;'04_Настройки'!$B$26,"Дополнить исходные данные",IF(AND(M1198&lt;&gt;"",M1198&lt;=2),"Проверить соответствие запросу и бизнесу",IF(AND(G1198&lt;&gt;"",G1198&lt;=IF(J1198="",'04_Настройки'!$B$14,J1198)),"Удерживать позицию и обновлять контент",IF(Y1198="Высокий",IF(O1198="","Создать или назначить посадочную страницу","Оптимизировать страницу и усилить содержание"),IF(Y1198="Средний","Включить в контент-план","Наблюдать или отложить")))))))</s:f>
        <s:v/>
      </s:c>
    </s:row>
    <s:row r="1199" ht="22.5" customHeight="1">
      <s:c r="A1199" s="70" t="str">
        <s:f t="shared" si="1"/>
        <s:v/>
      </s:c>
      <s:c r="B1199" s="71"/>
      <s:c r="C1199" s="71"/>
      <s:c r="D1199" s="71"/>
      <s:c r="E1199" s="95"/>
      <s:c r="F1199" s="77" t="str">
        <s:f>IF(ISBLANK(E1199),"",IF(E1199&gt;='04_Настройки'!$B$11,"ВЧ",IF(E1199&gt;='04_Настройки'!$B$12,"СЧ","НЧ")))</s:f>
      </s:c>
      <s:c r="G1199" s="78"/>
      <s:c r="H1199" s="78"/>
      <s:c r="I1199" s="80" t="str">
        <s:f t="shared" si="2"/>
        <s:v/>
      </s:c>
      <s:c r="J1199" s="78"/>
      <s:c r="K1199" s="81"/>
      <s:c r="L1199" s="78"/>
      <s:c r="M1199" s="78"/>
      <s:c r="N1199" s="78"/>
      <s:c r="O1199" s="83"/>
      <s:c r="P1199" s="84"/>
      <s:c r="Q1199" s="84"/>
      <s:c r="R1199" s="77" t="str">
        <s:f t="shared" si="3"/>
        <s:v/>
      </s:c>
      <s:c r="S1199" s="85" t="str">
        <s:f t="shared" si="4"/>
        <s:v/>
      </s:c>
      <s:c r="T1199" s="85" t="str">
        <s:f t="shared" si="5"/>
        <s:v/>
      </s:c>
      <s:c r="U1199" s="85" t="str">
        <s:f>IF(OR(B1199="",G1199=""),"",ROUND(MAX(0,MIN(100,(G1199-IF(J1199="",'04_Настройки'!$B$14,J1199))/(100-IF(J1199="",'04_Настройки'!$B$14,J1199))*100)),1))</s:f>
        <s:v/>
      </s:c>
      <s:c r="V1199" s="85" t="str">
        <s:f t="shared" si="6"/>
        <s:v/>
      </s:c>
      <s:c r="W1199" s="88" t="str">
        <s:f t="shared" si="7"/>
        <s:v/>
      </s:c>
      <s:c r="X1199" s="85" t="str">
        <s:f>IF(B1199="","",IF(W1199&lt;'04_Настройки'!$B$26,"",ROUND((IF(ISBLANK(T1199),0,T1199*'04_Настройки'!$B$16)+IF(ISBLANK(U1199),0,U1199*'04_Настройки'!$B$17)+IF(ISBLANK(V1199),0,V1199*'04_Настройки'!$B$18)+IF(ISBLANK(M1199),0,M1199/5*100*'04_Настройки'!$B$19)+IF(ISBLANK(N1199),0,N1199/5*100*'04_Настройки'!$B$20))/(IF(ISBLANK(T1199),0,'04_Настройки'!$B$16)+IF(ISBLANK(U1199),0,'04_Настройки'!$B$17)+IF(ISBLANK(V1199),0,'04_Настройки'!$B$18)+IF(ISBLANK(M1199),0,'04_Настройки'!$B$19)+IF(ISBLANK(N1199),0,'04_Настройки'!$B$20)),1)))</s:f>
        <s:v/>
      </s:c>
      <s:c r="Y1199" s="77" t="str">
        <s:f>IF(B1199="","",IF(ISBLANK(X1199),"Недостаточно данных",IF(X1199&gt;='04_Настройки'!$B$24,"Высокий",IF(X1199&gt;='04_Настройки'!$B$25,"Средний","Низкий"))))</s:f>
        <s:v/>
      </s:c>
      <s:c r="Z1199" s="80">
        <s:f t="shared" si="8"/>
        <s:v>1189</s:v>
      </s:c>
      <s:c r="AA1199" s="93" t="str">
        <s:f>IF(B1199="","",IF(S1199&gt;1,"Проверить и объединить дубли",IF(W1199&lt;'04_Настройки'!$B$26,"Дополнить исходные данные",IF(AND(M1199&lt;&gt;"",M1199&lt;=2),"Проверить соответствие запросу и бизнесу",IF(AND(G1199&lt;&gt;"",G1199&lt;=IF(J1199="",'04_Настройки'!$B$14,J1199)),"Удерживать позицию и обновлять контент",IF(Y1199="Высокий",IF(O1199="","Создать или назначить посадочную страницу","Оптимизировать страницу и усилить содержание"),IF(Y1199="Средний","Включить в контент-план","Наблюдать или отложить")))))))</s:f>
        <s:v/>
      </s:c>
    </s:row>
    <s:row r="1200" ht="22.5" customHeight="1">
      <s:c r="A1200" s="70" t="str">
        <s:f t="shared" si="1"/>
        <s:v/>
      </s:c>
      <s:c r="B1200" s="71"/>
      <s:c r="C1200" s="71"/>
      <s:c r="D1200" s="71"/>
      <s:c r="E1200" s="95"/>
      <s:c r="F1200" s="77" t="str">
        <s:f>IF(ISBLANK(E1200),"",IF(E1200&gt;='04_Настройки'!$B$11,"ВЧ",IF(E1200&gt;='04_Настройки'!$B$12,"СЧ","НЧ")))</s:f>
      </s:c>
      <s:c r="G1200" s="78"/>
      <s:c r="H1200" s="78"/>
      <s:c r="I1200" s="80" t="str">
        <s:f t="shared" si="2"/>
        <s:v/>
      </s:c>
      <s:c r="J1200" s="78"/>
      <s:c r="K1200" s="81"/>
      <s:c r="L1200" s="78"/>
      <s:c r="M1200" s="78"/>
      <s:c r="N1200" s="78"/>
      <s:c r="O1200" s="83"/>
      <s:c r="P1200" s="84"/>
      <s:c r="Q1200" s="84"/>
      <s:c r="R1200" s="77" t="str">
        <s:f t="shared" si="3"/>
        <s:v/>
      </s:c>
      <s:c r="S1200" s="85" t="str">
        <s:f t="shared" si="4"/>
        <s:v/>
      </s:c>
      <s:c r="T1200" s="85" t="str">
        <s:f t="shared" si="5"/>
        <s:v/>
      </s:c>
      <s:c r="U1200" s="85" t="str">
        <s:f>IF(OR(B1200="",G1200=""),"",ROUND(MAX(0,MIN(100,(G1200-IF(J1200="",'04_Настройки'!$B$14,J1200))/(100-IF(J1200="",'04_Настройки'!$B$14,J1200))*100)),1))</s:f>
        <s:v/>
      </s:c>
      <s:c r="V1200" s="85" t="str">
        <s:f t="shared" si="6"/>
        <s:v/>
      </s:c>
      <s:c r="W1200" s="88" t="str">
        <s:f t="shared" si="7"/>
        <s:v/>
      </s:c>
      <s:c r="X1200" s="85" t="str">
        <s:f>IF(B1200="","",IF(W1200&lt;'04_Настройки'!$B$26,"",ROUND((IF(ISBLANK(T1200),0,T1200*'04_Настройки'!$B$16)+IF(ISBLANK(U1200),0,U1200*'04_Настройки'!$B$17)+IF(ISBLANK(V1200),0,V1200*'04_Настройки'!$B$18)+IF(ISBLANK(M1200),0,M1200/5*100*'04_Настройки'!$B$19)+IF(ISBLANK(N1200),0,N1200/5*100*'04_Настройки'!$B$20))/(IF(ISBLANK(T1200),0,'04_Настройки'!$B$16)+IF(ISBLANK(U1200),0,'04_Настройки'!$B$17)+IF(ISBLANK(V1200),0,'04_Настройки'!$B$18)+IF(ISBLANK(M1200),0,'04_Настройки'!$B$19)+IF(ISBLANK(N1200),0,'04_Настройки'!$B$20)),1)))</s:f>
        <s:v/>
      </s:c>
      <s:c r="Y1200" s="77" t="str">
        <s:f>IF(B1200="","",IF(ISBLANK(X1200),"Недостаточно данных",IF(X1200&gt;='04_Настройки'!$B$24,"Высокий",IF(X1200&gt;='04_Настройки'!$B$25,"Средний","Низкий"))))</s:f>
        <s:v/>
      </s:c>
      <s:c r="Z1200" s="80">
        <s:f t="shared" si="8"/>
        <s:v>1190</s:v>
      </s:c>
      <s:c r="AA1200" s="93" t="str">
        <s:f>IF(B1200="","",IF(S1200&gt;1,"Проверить и объединить дубли",IF(W1200&lt;'04_Настройки'!$B$26,"Дополнить исходные данные",IF(AND(M1200&lt;&gt;"",M1200&lt;=2),"Проверить соответствие запросу и бизнесу",IF(AND(G1200&lt;&gt;"",G1200&lt;=IF(J1200="",'04_Настройки'!$B$14,J1200)),"Удерживать позицию и обновлять контент",IF(Y1200="Высокий",IF(O1200="","Создать или назначить посадочную страницу","Оптимизировать страницу и усилить содержание"),IF(Y1200="Средний","Включить в контент-план","Наблюдать или отложить")))))))</s:f>
        <s:v/>
      </s:c>
    </s:row>
    <s:row r="1201" ht="22.5" customHeight="1">
      <s:c r="A1201" s="70" t="str">
        <s:f t="shared" si="1"/>
        <s:v/>
      </s:c>
      <s:c r="B1201" s="71"/>
      <s:c r="C1201" s="71"/>
      <s:c r="D1201" s="71"/>
      <s:c r="E1201" s="95"/>
      <s:c r="F1201" s="77" t="str">
        <s:f>IF(ISBLANK(E1201),"",IF(E1201&gt;='04_Настройки'!$B$11,"ВЧ",IF(E1201&gt;='04_Настройки'!$B$12,"СЧ","НЧ")))</s:f>
      </s:c>
      <s:c r="G1201" s="78"/>
      <s:c r="H1201" s="78"/>
      <s:c r="I1201" s="80" t="str">
        <s:f t="shared" si="2"/>
        <s:v/>
      </s:c>
      <s:c r="J1201" s="78"/>
      <s:c r="K1201" s="81"/>
      <s:c r="L1201" s="78"/>
      <s:c r="M1201" s="78"/>
      <s:c r="N1201" s="78"/>
      <s:c r="O1201" s="83"/>
      <s:c r="P1201" s="84"/>
      <s:c r="Q1201" s="84"/>
      <s:c r="R1201" s="77" t="str">
        <s:f t="shared" si="3"/>
        <s:v/>
      </s:c>
      <s:c r="S1201" s="85" t="str">
        <s:f t="shared" si="4"/>
        <s:v/>
      </s:c>
      <s:c r="T1201" s="85" t="str">
        <s:f t="shared" si="5"/>
        <s:v/>
      </s:c>
      <s:c r="U1201" s="85" t="str">
        <s:f>IF(OR(B1201="",G1201=""),"",ROUND(MAX(0,MIN(100,(G1201-IF(J1201="",'04_Настройки'!$B$14,J1201))/(100-IF(J1201="",'04_Настройки'!$B$14,J1201))*100)),1))</s:f>
        <s:v/>
      </s:c>
      <s:c r="V1201" s="85" t="str">
        <s:f t="shared" si="6"/>
        <s:v/>
      </s:c>
      <s:c r="W1201" s="88" t="str">
        <s:f t="shared" si="7"/>
        <s:v/>
      </s:c>
      <s:c r="X1201" s="85" t="str">
        <s:f>IF(B1201="","",IF(W1201&lt;'04_Настройки'!$B$26,"",ROUND((IF(ISBLANK(T1201),0,T1201*'04_Настройки'!$B$16)+IF(ISBLANK(U1201),0,U1201*'04_Настройки'!$B$17)+IF(ISBLANK(V1201),0,V1201*'04_Настройки'!$B$18)+IF(ISBLANK(M1201),0,M1201/5*100*'04_Настройки'!$B$19)+IF(ISBLANK(N1201),0,N1201/5*100*'04_Настройки'!$B$20))/(IF(ISBLANK(T1201),0,'04_Настройки'!$B$16)+IF(ISBLANK(U1201),0,'04_Настройки'!$B$17)+IF(ISBLANK(V1201),0,'04_Настройки'!$B$18)+IF(ISBLANK(M1201),0,'04_Настройки'!$B$19)+IF(ISBLANK(N1201),0,'04_Настройки'!$B$20)),1)))</s:f>
        <s:v/>
      </s:c>
      <s:c r="Y1201" s="77" t="str">
        <s:f>IF(B1201="","",IF(ISBLANK(X1201),"Недостаточно данных",IF(X1201&gt;='04_Настройки'!$B$24,"Высокий",IF(X1201&gt;='04_Настройки'!$B$25,"Средний","Низкий"))))</s:f>
        <s:v/>
      </s:c>
      <s:c r="Z1201" s="80">
        <s:f t="shared" si="8"/>
        <s:v>1191</s:v>
      </s:c>
      <s:c r="AA1201" s="93" t="str">
        <s:f>IF(B1201="","",IF(S1201&gt;1,"Проверить и объединить дубли",IF(W1201&lt;'04_Настройки'!$B$26,"Дополнить исходные данные",IF(AND(M1201&lt;&gt;"",M1201&lt;=2),"Проверить соответствие запросу и бизнесу",IF(AND(G1201&lt;&gt;"",G1201&lt;=IF(J1201="",'04_Настройки'!$B$14,J1201)),"Удерживать позицию и обновлять контент",IF(Y1201="Высокий",IF(O1201="","Создать или назначить посадочную страницу","Оптимизировать страницу и усилить содержание"),IF(Y1201="Средний","Включить в контент-план","Наблюдать или отложить")))))))</s:f>
        <s:v/>
      </s:c>
    </s:row>
    <s:row r="1202" ht="22.5" customHeight="1">
      <s:c r="A1202" s="70" t="str">
        <s:f t="shared" si="1"/>
        <s:v/>
      </s:c>
      <s:c r="B1202" s="71"/>
      <s:c r="C1202" s="71"/>
      <s:c r="D1202" s="71"/>
      <s:c r="E1202" s="95"/>
      <s:c r="F1202" s="77" t="str">
        <s:f>IF(ISBLANK(E1202),"",IF(E1202&gt;='04_Настройки'!$B$11,"ВЧ",IF(E1202&gt;='04_Настройки'!$B$12,"СЧ","НЧ")))</s:f>
      </s:c>
      <s:c r="G1202" s="78"/>
      <s:c r="H1202" s="78"/>
      <s:c r="I1202" s="80" t="str">
        <s:f t="shared" si="2"/>
        <s:v/>
      </s:c>
      <s:c r="J1202" s="78"/>
      <s:c r="K1202" s="81"/>
      <s:c r="L1202" s="78"/>
      <s:c r="M1202" s="78"/>
      <s:c r="N1202" s="78"/>
      <s:c r="O1202" s="83"/>
      <s:c r="P1202" s="84"/>
      <s:c r="Q1202" s="84"/>
      <s:c r="R1202" s="77" t="str">
        <s:f t="shared" si="3"/>
        <s:v/>
      </s:c>
      <s:c r="S1202" s="85" t="str">
        <s:f t="shared" si="4"/>
        <s:v/>
      </s:c>
      <s:c r="T1202" s="85" t="str">
        <s:f t="shared" si="5"/>
        <s:v/>
      </s:c>
      <s:c r="U1202" s="85" t="str">
        <s:f>IF(OR(B1202="",G1202=""),"",ROUND(MAX(0,MIN(100,(G1202-IF(J1202="",'04_Настройки'!$B$14,J1202))/(100-IF(J1202="",'04_Настройки'!$B$14,J1202))*100)),1))</s:f>
        <s:v/>
      </s:c>
      <s:c r="V1202" s="85" t="str">
        <s:f t="shared" si="6"/>
        <s:v/>
      </s:c>
      <s:c r="W1202" s="88" t="str">
        <s:f t="shared" si="7"/>
        <s:v/>
      </s:c>
      <s:c r="X1202" s="85" t="str">
        <s:f>IF(B1202="","",IF(W1202&lt;'04_Настройки'!$B$26,"",ROUND((IF(ISBLANK(T1202),0,T1202*'04_Настройки'!$B$16)+IF(ISBLANK(U1202),0,U1202*'04_Настройки'!$B$17)+IF(ISBLANK(V1202),0,V1202*'04_Настройки'!$B$18)+IF(ISBLANK(M1202),0,M1202/5*100*'04_Настройки'!$B$19)+IF(ISBLANK(N1202),0,N1202/5*100*'04_Настройки'!$B$20))/(IF(ISBLANK(T1202),0,'04_Настройки'!$B$16)+IF(ISBLANK(U1202),0,'04_Настройки'!$B$17)+IF(ISBLANK(V1202),0,'04_Настройки'!$B$18)+IF(ISBLANK(M1202),0,'04_Настройки'!$B$19)+IF(ISBLANK(N1202),0,'04_Настройки'!$B$20)),1)))</s:f>
        <s:v/>
      </s:c>
      <s:c r="Y1202" s="77" t="str">
        <s:f>IF(B1202="","",IF(ISBLANK(X1202),"Недостаточно данных",IF(X1202&gt;='04_Настройки'!$B$24,"Высокий",IF(X1202&gt;='04_Настройки'!$B$25,"Средний","Низкий"))))</s:f>
        <s:v/>
      </s:c>
      <s:c r="Z1202" s="80">
        <s:f t="shared" si="8"/>
        <s:v>1192</s:v>
      </s:c>
      <s:c r="AA1202" s="93" t="str">
        <s:f>IF(B1202="","",IF(S1202&gt;1,"Проверить и объединить дубли",IF(W1202&lt;'04_Настройки'!$B$26,"Дополнить исходные данные",IF(AND(M1202&lt;&gt;"",M1202&lt;=2),"Проверить соответствие запросу и бизнесу",IF(AND(G1202&lt;&gt;"",G1202&lt;=IF(J1202="",'04_Настройки'!$B$14,J1202)),"Удерживать позицию и обновлять контент",IF(Y1202="Высокий",IF(O1202="","Создать или назначить посадочную страницу","Оптимизировать страницу и усилить содержание"),IF(Y1202="Средний","Включить в контент-план","Наблюдать или отложить")))))))</s:f>
        <s:v/>
      </s:c>
    </s:row>
    <s:row r="1203" ht="22.5" customHeight="1">
      <s:c r="A1203" s="70" t="str">
        <s:f t="shared" si="1"/>
        <s:v/>
      </s:c>
      <s:c r="B1203" s="71"/>
      <s:c r="C1203" s="71"/>
      <s:c r="D1203" s="71"/>
      <s:c r="E1203" s="95"/>
      <s:c r="F1203" s="77" t="str">
        <s:f>IF(ISBLANK(E1203),"",IF(E1203&gt;='04_Настройки'!$B$11,"ВЧ",IF(E1203&gt;='04_Настройки'!$B$12,"СЧ","НЧ")))</s:f>
      </s:c>
      <s:c r="G1203" s="78"/>
      <s:c r="H1203" s="78"/>
      <s:c r="I1203" s="80" t="str">
        <s:f t="shared" si="2"/>
        <s:v/>
      </s:c>
      <s:c r="J1203" s="78"/>
      <s:c r="K1203" s="81"/>
      <s:c r="L1203" s="78"/>
      <s:c r="M1203" s="78"/>
      <s:c r="N1203" s="78"/>
      <s:c r="O1203" s="83"/>
      <s:c r="P1203" s="84"/>
      <s:c r="Q1203" s="84"/>
      <s:c r="R1203" s="77" t="str">
        <s:f t="shared" si="3"/>
        <s:v/>
      </s:c>
      <s:c r="S1203" s="85" t="str">
        <s:f t="shared" si="4"/>
        <s:v/>
      </s:c>
      <s:c r="T1203" s="85" t="str">
        <s:f t="shared" si="5"/>
        <s:v/>
      </s:c>
      <s:c r="U1203" s="85" t="str">
        <s:f>IF(OR(B1203="",G1203=""),"",ROUND(MAX(0,MIN(100,(G1203-IF(J1203="",'04_Настройки'!$B$14,J1203))/(100-IF(J1203="",'04_Настройки'!$B$14,J1203))*100)),1))</s:f>
        <s:v/>
      </s:c>
      <s:c r="V1203" s="85" t="str">
        <s:f t="shared" si="6"/>
        <s:v/>
      </s:c>
      <s:c r="W1203" s="88" t="str">
        <s:f t="shared" si="7"/>
        <s:v/>
      </s:c>
      <s:c r="X1203" s="85" t="str">
        <s:f>IF(B1203="","",IF(W1203&lt;'04_Настройки'!$B$26,"",ROUND((IF(ISBLANK(T1203),0,T1203*'04_Настройки'!$B$16)+IF(ISBLANK(U1203),0,U1203*'04_Настройки'!$B$17)+IF(ISBLANK(V1203),0,V1203*'04_Настройки'!$B$18)+IF(ISBLANK(M1203),0,M1203/5*100*'04_Настройки'!$B$19)+IF(ISBLANK(N1203),0,N1203/5*100*'04_Настройки'!$B$20))/(IF(ISBLANK(T1203),0,'04_Настройки'!$B$16)+IF(ISBLANK(U1203),0,'04_Настройки'!$B$17)+IF(ISBLANK(V1203),0,'04_Настройки'!$B$18)+IF(ISBLANK(M1203),0,'04_Настройки'!$B$19)+IF(ISBLANK(N1203),0,'04_Настройки'!$B$20)),1)))</s:f>
        <s:v/>
      </s:c>
      <s:c r="Y1203" s="77" t="str">
        <s:f>IF(B1203="","",IF(ISBLANK(X1203),"Недостаточно данных",IF(X1203&gt;='04_Настройки'!$B$24,"Высокий",IF(X1203&gt;='04_Настройки'!$B$25,"Средний","Низкий"))))</s:f>
        <s:v/>
      </s:c>
      <s:c r="Z1203" s="80">
        <s:f t="shared" si="8"/>
        <s:v>1193</s:v>
      </s:c>
      <s:c r="AA1203" s="93" t="str">
        <s:f>IF(B1203="","",IF(S1203&gt;1,"Проверить и объединить дубли",IF(W1203&lt;'04_Настройки'!$B$26,"Дополнить исходные данные",IF(AND(M1203&lt;&gt;"",M1203&lt;=2),"Проверить соответствие запросу и бизнесу",IF(AND(G1203&lt;&gt;"",G1203&lt;=IF(J1203="",'04_Настройки'!$B$14,J1203)),"Удерживать позицию и обновлять контент",IF(Y1203="Высокий",IF(O1203="","Создать или назначить посадочную страницу","Оптимизировать страницу и усилить содержание"),IF(Y1203="Средний","Включить в контент-план","Наблюдать или отложить")))))))</s:f>
        <s:v/>
      </s:c>
    </s:row>
    <s:row r="1204" ht="22.5" customHeight="1">
      <s:c r="A1204" s="70" t="str">
        <s:f t="shared" si="1"/>
        <s:v/>
      </s:c>
      <s:c r="B1204" s="71"/>
      <s:c r="C1204" s="71"/>
      <s:c r="D1204" s="71"/>
      <s:c r="E1204" s="95"/>
      <s:c r="F1204" s="77" t="str">
        <s:f>IF(ISBLANK(E1204),"",IF(E1204&gt;='04_Настройки'!$B$11,"ВЧ",IF(E1204&gt;='04_Настройки'!$B$12,"СЧ","НЧ")))</s:f>
      </s:c>
      <s:c r="G1204" s="78"/>
      <s:c r="H1204" s="78"/>
      <s:c r="I1204" s="80" t="str">
        <s:f t="shared" si="2"/>
        <s:v/>
      </s:c>
      <s:c r="J1204" s="78"/>
      <s:c r="K1204" s="81"/>
      <s:c r="L1204" s="78"/>
      <s:c r="M1204" s="78"/>
      <s:c r="N1204" s="78"/>
      <s:c r="O1204" s="83"/>
      <s:c r="P1204" s="84"/>
      <s:c r="Q1204" s="84"/>
      <s:c r="R1204" s="77" t="str">
        <s:f t="shared" si="3"/>
        <s:v/>
      </s:c>
      <s:c r="S1204" s="85" t="str">
        <s:f t="shared" si="4"/>
        <s:v/>
      </s:c>
      <s:c r="T1204" s="85" t="str">
        <s:f t="shared" si="5"/>
        <s:v/>
      </s:c>
      <s:c r="U1204" s="85" t="str">
        <s:f>IF(OR(B1204="",G1204=""),"",ROUND(MAX(0,MIN(100,(G1204-IF(J1204="",'04_Настройки'!$B$14,J1204))/(100-IF(J1204="",'04_Настройки'!$B$14,J1204))*100)),1))</s:f>
        <s:v/>
      </s:c>
      <s:c r="V1204" s="85" t="str">
        <s:f t="shared" si="6"/>
        <s:v/>
      </s:c>
      <s:c r="W1204" s="88" t="str">
        <s:f t="shared" si="7"/>
        <s:v/>
      </s:c>
      <s:c r="X1204" s="85" t="str">
        <s:f>IF(B1204="","",IF(W1204&lt;'04_Настройки'!$B$26,"",ROUND((IF(ISBLANK(T1204),0,T1204*'04_Настройки'!$B$16)+IF(ISBLANK(U1204),0,U1204*'04_Настройки'!$B$17)+IF(ISBLANK(V1204),0,V1204*'04_Настройки'!$B$18)+IF(ISBLANK(M1204),0,M1204/5*100*'04_Настройки'!$B$19)+IF(ISBLANK(N1204),0,N1204/5*100*'04_Настройки'!$B$20))/(IF(ISBLANK(T1204),0,'04_Настройки'!$B$16)+IF(ISBLANK(U1204),0,'04_Настройки'!$B$17)+IF(ISBLANK(V1204),0,'04_Настройки'!$B$18)+IF(ISBLANK(M1204),0,'04_Настройки'!$B$19)+IF(ISBLANK(N1204),0,'04_Настройки'!$B$20)),1)))</s:f>
        <s:v/>
      </s:c>
      <s:c r="Y1204" s="77" t="str">
        <s:f>IF(B1204="","",IF(ISBLANK(X1204),"Недостаточно данных",IF(X1204&gt;='04_Настройки'!$B$24,"Высокий",IF(X1204&gt;='04_Настройки'!$B$25,"Средний","Низкий"))))</s:f>
        <s:v/>
      </s:c>
      <s:c r="Z1204" s="80">
        <s:f t="shared" si="8"/>
        <s:v>1194</s:v>
      </s:c>
      <s:c r="AA1204" s="93" t="str">
        <s:f>IF(B1204="","",IF(S1204&gt;1,"Проверить и объединить дубли",IF(W1204&lt;'04_Настройки'!$B$26,"Дополнить исходные данные",IF(AND(M1204&lt;&gt;"",M1204&lt;=2),"Проверить соответствие запросу и бизнесу",IF(AND(G1204&lt;&gt;"",G1204&lt;=IF(J1204="",'04_Настройки'!$B$14,J1204)),"Удерживать позицию и обновлять контент",IF(Y1204="Высокий",IF(O1204="","Создать или назначить посадочную страницу","Оптимизировать страницу и усилить содержание"),IF(Y1204="Средний","Включить в контент-план","Наблюдать или отложить")))))))</s:f>
        <s:v/>
      </s:c>
    </s:row>
    <s:row r="1205" ht="22.5" customHeight="1">
      <s:c r="A1205" s="70" t="str">
        <s:f t="shared" si="1"/>
        <s:v/>
      </s:c>
      <s:c r="B1205" s="71"/>
      <s:c r="C1205" s="71"/>
      <s:c r="D1205" s="71"/>
      <s:c r="E1205" s="95"/>
      <s:c r="F1205" s="77" t="str">
        <s:f>IF(ISBLANK(E1205),"",IF(E1205&gt;='04_Настройки'!$B$11,"ВЧ",IF(E1205&gt;='04_Настройки'!$B$12,"СЧ","НЧ")))</s:f>
      </s:c>
      <s:c r="G1205" s="78"/>
      <s:c r="H1205" s="78"/>
      <s:c r="I1205" s="80" t="str">
        <s:f t="shared" si="2"/>
        <s:v/>
      </s:c>
      <s:c r="J1205" s="78"/>
      <s:c r="K1205" s="81"/>
      <s:c r="L1205" s="78"/>
      <s:c r="M1205" s="78"/>
      <s:c r="N1205" s="78"/>
      <s:c r="O1205" s="83"/>
      <s:c r="P1205" s="84"/>
      <s:c r="Q1205" s="84"/>
      <s:c r="R1205" s="77" t="str">
        <s:f t="shared" si="3"/>
        <s:v/>
      </s:c>
      <s:c r="S1205" s="85" t="str">
        <s:f t="shared" si="4"/>
        <s:v/>
      </s:c>
      <s:c r="T1205" s="85" t="str">
        <s:f t="shared" si="5"/>
        <s:v/>
      </s:c>
      <s:c r="U1205" s="85" t="str">
        <s:f>IF(OR(B1205="",G1205=""),"",ROUND(MAX(0,MIN(100,(G1205-IF(J1205="",'04_Настройки'!$B$14,J1205))/(100-IF(J1205="",'04_Настройки'!$B$14,J1205))*100)),1))</s:f>
        <s:v/>
      </s:c>
      <s:c r="V1205" s="85" t="str">
        <s:f t="shared" si="6"/>
        <s:v/>
      </s:c>
      <s:c r="W1205" s="88" t="str">
        <s:f t="shared" si="7"/>
        <s:v/>
      </s:c>
      <s:c r="X1205" s="85" t="str">
        <s:f>IF(B1205="","",IF(W1205&lt;'04_Настройки'!$B$26,"",ROUND((IF(ISBLANK(T1205),0,T1205*'04_Настройки'!$B$16)+IF(ISBLANK(U1205),0,U1205*'04_Настройки'!$B$17)+IF(ISBLANK(V1205),0,V1205*'04_Настройки'!$B$18)+IF(ISBLANK(M1205),0,M1205/5*100*'04_Настройки'!$B$19)+IF(ISBLANK(N1205),0,N1205/5*100*'04_Настройки'!$B$20))/(IF(ISBLANK(T1205),0,'04_Настройки'!$B$16)+IF(ISBLANK(U1205),0,'04_Настройки'!$B$17)+IF(ISBLANK(V1205),0,'04_Настройки'!$B$18)+IF(ISBLANK(M1205),0,'04_Настройки'!$B$19)+IF(ISBLANK(N1205),0,'04_Настройки'!$B$20)),1)))</s:f>
        <s:v/>
      </s:c>
      <s:c r="Y1205" s="77" t="str">
        <s:f>IF(B1205="","",IF(ISBLANK(X1205),"Недостаточно данных",IF(X1205&gt;='04_Настройки'!$B$24,"Высокий",IF(X1205&gt;='04_Настройки'!$B$25,"Средний","Низкий"))))</s:f>
        <s:v/>
      </s:c>
      <s:c r="Z1205" s="80">
        <s:f t="shared" si="8"/>
        <s:v>1195</s:v>
      </s:c>
      <s:c r="AA1205" s="93" t="str">
        <s:f>IF(B1205="","",IF(S1205&gt;1,"Проверить и объединить дубли",IF(W1205&lt;'04_Настройки'!$B$26,"Дополнить исходные данные",IF(AND(M1205&lt;&gt;"",M1205&lt;=2),"Проверить соответствие запросу и бизнесу",IF(AND(G1205&lt;&gt;"",G1205&lt;=IF(J1205="",'04_Настройки'!$B$14,J1205)),"Удерживать позицию и обновлять контент",IF(Y1205="Высокий",IF(O1205="","Создать или назначить посадочную страницу","Оптимизировать страницу и усилить содержание"),IF(Y1205="Средний","Включить в контент-план","Наблюдать или отложить")))))))</s:f>
        <s:v/>
      </s:c>
    </s:row>
    <s:row r="1206" ht="22.5" customHeight="1">
      <s:c r="A1206" s="70" t="str">
        <s:f t="shared" si="1"/>
        <s:v/>
      </s:c>
      <s:c r="B1206" s="71"/>
      <s:c r="C1206" s="71"/>
      <s:c r="D1206" s="71"/>
      <s:c r="E1206" s="95"/>
      <s:c r="F1206" s="77" t="str">
        <s:f>IF(ISBLANK(E1206),"",IF(E1206&gt;='04_Настройки'!$B$11,"ВЧ",IF(E1206&gt;='04_Настройки'!$B$12,"СЧ","НЧ")))</s:f>
      </s:c>
      <s:c r="G1206" s="78"/>
      <s:c r="H1206" s="78"/>
      <s:c r="I1206" s="80" t="str">
        <s:f t="shared" si="2"/>
        <s:v/>
      </s:c>
      <s:c r="J1206" s="78"/>
      <s:c r="K1206" s="81"/>
      <s:c r="L1206" s="78"/>
      <s:c r="M1206" s="78"/>
      <s:c r="N1206" s="78"/>
      <s:c r="O1206" s="83"/>
      <s:c r="P1206" s="84"/>
      <s:c r="Q1206" s="84"/>
      <s:c r="R1206" s="77" t="str">
        <s:f t="shared" si="3"/>
        <s:v/>
      </s:c>
      <s:c r="S1206" s="85" t="str">
        <s:f t="shared" si="4"/>
        <s:v/>
      </s:c>
      <s:c r="T1206" s="85" t="str">
        <s:f t="shared" si="5"/>
        <s:v/>
      </s:c>
      <s:c r="U1206" s="85" t="str">
        <s:f>IF(OR(B1206="",G1206=""),"",ROUND(MAX(0,MIN(100,(G1206-IF(J1206="",'04_Настройки'!$B$14,J1206))/(100-IF(J1206="",'04_Настройки'!$B$14,J1206))*100)),1))</s:f>
        <s:v/>
      </s:c>
      <s:c r="V1206" s="85" t="str">
        <s:f t="shared" si="6"/>
        <s:v/>
      </s:c>
      <s:c r="W1206" s="88" t="str">
        <s:f t="shared" si="7"/>
        <s:v/>
      </s:c>
      <s:c r="X1206" s="85" t="str">
        <s:f>IF(B1206="","",IF(W1206&lt;'04_Настройки'!$B$26,"",ROUND((IF(ISBLANK(T1206),0,T1206*'04_Настройки'!$B$16)+IF(ISBLANK(U1206),0,U1206*'04_Настройки'!$B$17)+IF(ISBLANK(V1206),0,V1206*'04_Настройки'!$B$18)+IF(ISBLANK(M1206),0,M1206/5*100*'04_Настройки'!$B$19)+IF(ISBLANK(N1206),0,N1206/5*100*'04_Настройки'!$B$20))/(IF(ISBLANK(T1206),0,'04_Настройки'!$B$16)+IF(ISBLANK(U1206),0,'04_Настройки'!$B$17)+IF(ISBLANK(V1206),0,'04_Настройки'!$B$18)+IF(ISBLANK(M1206),0,'04_Настройки'!$B$19)+IF(ISBLANK(N1206),0,'04_Настройки'!$B$20)),1)))</s:f>
        <s:v/>
      </s:c>
      <s:c r="Y1206" s="77" t="str">
        <s:f>IF(B1206="","",IF(ISBLANK(X1206),"Недостаточно данных",IF(X1206&gt;='04_Настройки'!$B$24,"Высокий",IF(X1206&gt;='04_Настройки'!$B$25,"Средний","Низкий"))))</s:f>
        <s:v/>
      </s:c>
      <s:c r="Z1206" s="80">
        <s:f t="shared" si="8"/>
        <s:v>1196</s:v>
      </s:c>
      <s:c r="AA1206" s="93" t="str">
        <s:f>IF(B1206="","",IF(S1206&gt;1,"Проверить и объединить дубли",IF(W1206&lt;'04_Настройки'!$B$26,"Дополнить исходные данные",IF(AND(M1206&lt;&gt;"",M1206&lt;=2),"Проверить соответствие запросу и бизнесу",IF(AND(G1206&lt;&gt;"",G1206&lt;=IF(J1206="",'04_Настройки'!$B$14,J1206)),"Удерживать позицию и обновлять контент",IF(Y1206="Высокий",IF(O1206="","Создать или назначить посадочную страницу","Оптимизировать страницу и усилить содержание"),IF(Y1206="Средний","Включить в контент-план","Наблюдать или отложить")))))))</s:f>
        <s:v/>
      </s:c>
    </s:row>
    <s:row r="1207" ht="22.5" customHeight="1">
      <s:c r="A1207" s="70" t="str">
        <s:f t="shared" si="1"/>
        <s:v/>
      </s:c>
      <s:c r="B1207" s="71"/>
      <s:c r="C1207" s="71"/>
      <s:c r="D1207" s="71"/>
      <s:c r="E1207" s="95"/>
      <s:c r="F1207" s="77" t="str">
        <s:f>IF(ISBLANK(E1207),"",IF(E1207&gt;='04_Настройки'!$B$11,"ВЧ",IF(E1207&gt;='04_Настройки'!$B$12,"СЧ","НЧ")))</s:f>
      </s:c>
      <s:c r="G1207" s="78"/>
      <s:c r="H1207" s="78"/>
      <s:c r="I1207" s="80" t="str">
        <s:f t="shared" si="2"/>
        <s:v/>
      </s:c>
      <s:c r="J1207" s="78"/>
      <s:c r="K1207" s="81"/>
      <s:c r="L1207" s="78"/>
      <s:c r="M1207" s="78"/>
      <s:c r="N1207" s="78"/>
      <s:c r="O1207" s="83"/>
      <s:c r="P1207" s="84"/>
      <s:c r="Q1207" s="84"/>
      <s:c r="R1207" s="77" t="str">
        <s:f t="shared" si="3"/>
        <s:v/>
      </s:c>
      <s:c r="S1207" s="85" t="str">
        <s:f t="shared" si="4"/>
        <s:v/>
      </s:c>
      <s:c r="T1207" s="85" t="str">
        <s:f t="shared" si="5"/>
        <s:v/>
      </s:c>
      <s:c r="U1207" s="85" t="str">
        <s:f>IF(OR(B1207="",G1207=""),"",ROUND(MAX(0,MIN(100,(G1207-IF(J1207="",'04_Настройки'!$B$14,J1207))/(100-IF(J1207="",'04_Настройки'!$B$14,J1207))*100)),1))</s:f>
        <s:v/>
      </s:c>
      <s:c r="V1207" s="85" t="str">
        <s:f t="shared" si="6"/>
        <s:v/>
      </s:c>
      <s:c r="W1207" s="88" t="str">
        <s:f t="shared" si="7"/>
        <s:v/>
      </s:c>
      <s:c r="X1207" s="85" t="str">
        <s:f>IF(B1207="","",IF(W1207&lt;'04_Настройки'!$B$26,"",ROUND((IF(ISBLANK(T1207),0,T1207*'04_Настройки'!$B$16)+IF(ISBLANK(U1207),0,U1207*'04_Настройки'!$B$17)+IF(ISBLANK(V1207),0,V1207*'04_Настройки'!$B$18)+IF(ISBLANK(M1207),0,M1207/5*100*'04_Настройки'!$B$19)+IF(ISBLANK(N1207),0,N1207/5*100*'04_Настройки'!$B$20))/(IF(ISBLANK(T1207),0,'04_Настройки'!$B$16)+IF(ISBLANK(U1207),0,'04_Настройки'!$B$17)+IF(ISBLANK(V1207),0,'04_Настройки'!$B$18)+IF(ISBLANK(M1207),0,'04_Настройки'!$B$19)+IF(ISBLANK(N1207),0,'04_Настройки'!$B$20)),1)))</s:f>
        <s:v/>
      </s:c>
      <s:c r="Y1207" s="77" t="str">
        <s:f>IF(B1207="","",IF(ISBLANK(X1207),"Недостаточно данных",IF(X1207&gt;='04_Настройки'!$B$24,"Высокий",IF(X1207&gt;='04_Настройки'!$B$25,"Средний","Низкий"))))</s:f>
        <s:v/>
      </s:c>
      <s:c r="Z1207" s="80">
        <s:f t="shared" si="8"/>
        <s:v>1197</s:v>
      </s:c>
      <s:c r="AA1207" s="93" t="str">
        <s:f>IF(B1207="","",IF(S1207&gt;1,"Проверить и объединить дубли",IF(W1207&lt;'04_Настройки'!$B$26,"Дополнить исходные данные",IF(AND(M1207&lt;&gt;"",M1207&lt;=2),"Проверить соответствие запросу и бизнесу",IF(AND(G1207&lt;&gt;"",G1207&lt;=IF(J1207="",'04_Настройки'!$B$14,J1207)),"Удерживать позицию и обновлять контент",IF(Y1207="Высокий",IF(O1207="","Создать или назначить посадочную страницу","Оптимизировать страницу и усилить содержание"),IF(Y1207="Средний","Включить в контент-план","Наблюдать или отложить")))))))</s:f>
        <s:v/>
      </s:c>
    </s:row>
    <s:row r="1208" ht="22.5" customHeight="1">
      <s:c r="A1208" s="70" t="str">
        <s:f t="shared" si="1"/>
        <s:v/>
      </s:c>
      <s:c r="B1208" s="71"/>
      <s:c r="C1208" s="71"/>
      <s:c r="D1208" s="71"/>
      <s:c r="E1208" s="95"/>
      <s:c r="F1208" s="77" t="str">
        <s:f>IF(ISBLANK(E1208),"",IF(E1208&gt;='04_Настройки'!$B$11,"ВЧ",IF(E1208&gt;='04_Настройки'!$B$12,"СЧ","НЧ")))</s:f>
      </s:c>
      <s:c r="G1208" s="78"/>
      <s:c r="H1208" s="78"/>
      <s:c r="I1208" s="80" t="str">
        <s:f t="shared" si="2"/>
        <s:v/>
      </s:c>
      <s:c r="J1208" s="78"/>
      <s:c r="K1208" s="81"/>
      <s:c r="L1208" s="78"/>
      <s:c r="M1208" s="78"/>
      <s:c r="N1208" s="78"/>
      <s:c r="O1208" s="83"/>
      <s:c r="P1208" s="84"/>
      <s:c r="Q1208" s="84"/>
      <s:c r="R1208" s="77" t="str">
        <s:f t="shared" si="3"/>
        <s:v/>
      </s:c>
      <s:c r="S1208" s="85" t="str">
        <s:f t="shared" si="4"/>
        <s:v/>
      </s:c>
      <s:c r="T1208" s="85" t="str">
        <s:f t="shared" si="5"/>
        <s:v/>
      </s:c>
      <s:c r="U1208" s="85" t="str">
        <s:f>IF(OR(B1208="",G1208=""),"",ROUND(MAX(0,MIN(100,(G1208-IF(J1208="",'04_Настройки'!$B$14,J1208))/(100-IF(J1208="",'04_Настройки'!$B$14,J1208))*100)),1))</s:f>
        <s:v/>
      </s:c>
      <s:c r="V1208" s="85" t="str">
        <s:f t="shared" si="6"/>
        <s:v/>
      </s:c>
      <s:c r="W1208" s="88" t="str">
        <s:f t="shared" si="7"/>
        <s:v/>
      </s:c>
      <s:c r="X1208" s="85" t="str">
        <s:f>IF(B1208="","",IF(W1208&lt;'04_Настройки'!$B$26,"",ROUND((IF(ISBLANK(T1208),0,T1208*'04_Настройки'!$B$16)+IF(ISBLANK(U1208),0,U1208*'04_Настройки'!$B$17)+IF(ISBLANK(V1208),0,V1208*'04_Настройки'!$B$18)+IF(ISBLANK(M1208),0,M1208/5*100*'04_Настройки'!$B$19)+IF(ISBLANK(N1208),0,N1208/5*100*'04_Настройки'!$B$20))/(IF(ISBLANK(T1208),0,'04_Настройки'!$B$16)+IF(ISBLANK(U1208),0,'04_Настройки'!$B$17)+IF(ISBLANK(V1208),0,'04_Настройки'!$B$18)+IF(ISBLANK(M1208),0,'04_Настройки'!$B$19)+IF(ISBLANK(N1208),0,'04_Настройки'!$B$20)),1)))</s:f>
        <s:v/>
      </s:c>
      <s:c r="Y1208" s="77" t="str">
        <s:f>IF(B1208="","",IF(ISBLANK(X1208),"Недостаточно данных",IF(X1208&gt;='04_Настройки'!$B$24,"Высокий",IF(X1208&gt;='04_Настройки'!$B$25,"Средний","Низкий"))))</s:f>
        <s:v/>
      </s:c>
      <s:c r="Z1208" s="80">
        <s:f t="shared" si="8"/>
        <s:v>1198</s:v>
      </s:c>
      <s:c r="AA1208" s="93" t="str">
        <s:f>IF(B1208="","",IF(S1208&gt;1,"Проверить и объединить дубли",IF(W1208&lt;'04_Настройки'!$B$26,"Дополнить исходные данные",IF(AND(M1208&lt;&gt;"",M1208&lt;=2),"Проверить соответствие запросу и бизнесу",IF(AND(G1208&lt;&gt;"",G1208&lt;=IF(J1208="",'04_Настройки'!$B$14,J1208)),"Удерживать позицию и обновлять контент",IF(Y1208="Высокий",IF(O1208="","Создать или назначить посадочную страницу","Оптимизировать страницу и усилить содержание"),IF(Y1208="Средний","Включить в контент-план","Наблюдать или отложить")))))))</s:f>
        <s:v/>
      </s:c>
    </s:row>
    <s:row r="1209" ht="22.5" customHeight="1">
      <s:c r="A1209" s="70" t="str">
        <s:f t="shared" si="1"/>
        <s:v/>
      </s:c>
      <s:c r="B1209" s="71"/>
      <s:c r="C1209" s="71"/>
      <s:c r="D1209" s="71"/>
      <s:c r="E1209" s="95"/>
      <s:c r="F1209" s="77" t="str">
        <s:f>IF(ISBLANK(E1209),"",IF(E1209&gt;='04_Настройки'!$B$11,"ВЧ",IF(E1209&gt;='04_Настройки'!$B$12,"СЧ","НЧ")))</s:f>
      </s:c>
      <s:c r="G1209" s="78"/>
      <s:c r="H1209" s="78"/>
      <s:c r="I1209" s="80" t="str">
        <s:f t="shared" si="2"/>
        <s:v/>
      </s:c>
      <s:c r="J1209" s="78"/>
      <s:c r="K1209" s="81"/>
      <s:c r="L1209" s="78"/>
      <s:c r="M1209" s="78"/>
      <s:c r="N1209" s="78"/>
      <s:c r="O1209" s="83"/>
      <s:c r="P1209" s="84"/>
      <s:c r="Q1209" s="84"/>
      <s:c r="R1209" s="77" t="str">
        <s:f t="shared" si="3"/>
        <s:v/>
      </s:c>
      <s:c r="S1209" s="85" t="str">
        <s:f t="shared" si="4"/>
        <s:v/>
      </s:c>
      <s:c r="T1209" s="85" t="str">
        <s:f t="shared" si="5"/>
        <s:v/>
      </s:c>
      <s:c r="U1209" s="85" t="str">
        <s:f>IF(OR(B1209="",G1209=""),"",ROUND(MAX(0,MIN(100,(G1209-IF(J1209="",'04_Настройки'!$B$14,J1209))/(100-IF(J1209="",'04_Настройки'!$B$14,J1209))*100)),1))</s:f>
        <s:v/>
      </s:c>
      <s:c r="V1209" s="85" t="str">
        <s:f t="shared" si="6"/>
        <s:v/>
      </s:c>
      <s:c r="W1209" s="88" t="str">
        <s:f t="shared" si="7"/>
        <s:v/>
      </s:c>
      <s:c r="X1209" s="85" t="str">
        <s:f>IF(B1209="","",IF(W1209&lt;'04_Настройки'!$B$26,"",ROUND((IF(ISBLANK(T1209),0,T1209*'04_Настройки'!$B$16)+IF(ISBLANK(U1209),0,U1209*'04_Настройки'!$B$17)+IF(ISBLANK(V1209),0,V1209*'04_Настройки'!$B$18)+IF(ISBLANK(M1209),0,M1209/5*100*'04_Настройки'!$B$19)+IF(ISBLANK(N1209),0,N1209/5*100*'04_Настройки'!$B$20))/(IF(ISBLANK(T1209),0,'04_Настройки'!$B$16)+IF(ISBLANK(U1209),0,'04_Настройки'!$B$17)+IF(ISBLANK(V1209),0,'04_Настройки'!$B$18)+IF(ISBLANK(M1209),0,'04_Настройки'!$B$19)+IF(ISBLANK(N1209),0,'04_Настройки'!$B$20)),1)))</s:f>
        <s:v/>
      </s:c>
      <s:c r="Y1209" s="77" t="str">
        <s:f>IF(B1209="","",IF(ISBLANK(X1209),"Недостаточно данных",IF(X1209&gt;='04_Настройки'!$B$24,"Высокий",IF(X1209&gt;='04_Настройки'!$B$25,"Средний","Низкий"))))</s:f>
        <s:v/>
      </s:c>
      <s:c r="Z1209" s="80">
        <s:f t="shared" si="8"/>
        <s:v>1199</s:v>
      </s:c>
      <s:c r="AA1209" s="93" t="str">
        <s:f>IF(B1209="","",IF(S1209&gt;1,"Проверить и объединить дубли",IF(W1209&lt;'04_Настройки'!$B$26,"Дополнить исходные данные",IF(AND(M1209&lt;&gt;"",M1209&lt;=2),"Проверить соответствие запросу и бизнесу",IF(AND(G1209&lt;&gt;"",G1209&lt;=IF(J1209="",'04_Настройки'!$B$14,J1209)),"Удерживать позицию и обновлять контент",IF(Y1209="Высокий",IF(O1209="","Создать или назначить посадочную страницу","Оптимизировать страницу и усилить содержание"),IF(Y1209="Средний","Включить в контент-план","Наблюдать или отложить")))))))</s:f>
        <s:v/>
      </s:c>
    </s:row>
    <s:row r="1210" ht="22.5" customHeight="1">
      <s:c r="A1210" s="70" t="str">
        <s:f t="shared" si="1"/>
        <s:v/>
      </s:c>
      <s:c r="B1210" s="71"/>
      <s:c r="C1210" s="71"/>
      <s:c r="D1210" s="71"/>
      <s:c r="E1210" s="95"/>
      <s:c r="F1210" s="77" t="str">
        <s:f>IF(ISBLANK(E1210),"",IF(E1210&gt;='04_Настройки'!$B$11,"ВЧ",IF(E1210&gt;='04_Настройки'!$B$12,"СЧ","НЧ")))</s:f>
      </s:c>
      <s:c r="G1210" s="78"/>
      <s:c r="H1210" s="78"/>
      <s:c r="I1210" s="80" t="str">
        <s:f t="shared" si="2"/>
        <s:v/>
      </s:c>
      <s:c r="J1210" s="78"/>
      <s:c r="K1210" s="81"/>
      <s:c r="L1210" s="78"/>
      <s:c r="M1210" s="78"/>
      <s:c r="N1210" s="78"/>
      <s:c r="O1210" s="83"/>
      <s:c r="P1210" s="84"/>
      <s:c r="Q1210" s="84"/>
      <s:c r="R1210" s="77" t="str">
        <s:f t="shared" si="3"/>
        <s:v/>
      </s:c>
      <s:c r="S1210" s="85" t="str">
        <s:f t="shared" si="4"/>
        <s:v/>
      </s:c>
      <s:c r="T1210" s="85" t="str">
        <s:f t="shared" si="5"/>
        <s:v/>
      </s:c>
      <s:c r="U1210" s="85" t="str">
        <s:f>IF(OR(B1210="",G1210=""),"",ROUND(MAX(0,MIN(100,(G1210-IF(J1210="",'04_Настройки'!$B$14,J1210))/(100-IF(J1210="",'04_Настройки'!$B$14,J1210))*100)),1))</s:f>
        <s:v/>
      </s:c>
      <s:c r="V1210" s="85" t="str">
        <s:f t="shared" si="6"/>
        <s:v/>
      </s:c>
      <s:c r="W1210" s="88" t="str">
        <s:f t="shared" si="7"/>
        <s:v/>
      </s:c>
      <s:c r="X1210" s="85" t="str">
        <s:f>IF(B1210="","",IF(W1210&lt;'04_Настройки'!$B$26,"",ROUND((IF(ISBLANK(T1210),0,T1210*'04_Настройки'!$B$16)+IF(ISBLANK(U1210),0,U1210*'04_Настройки'!$B$17)+IF(ISBLANK(V1210),0,V1210*'04_Настройки'!$B$18)+IF(ISBLANK(M1210),0,M1210/5*100*'04_Настройки'!$B$19)+IF(ISBLANK(N1210),0,N1210/5*100*'04_Настройки'!$B$20))/(IF(ISBLANK(T1210),0,'04_Настройки'!$B$16)+IF(ISBLANK(U1210),0,'04_Настройки'!$B$17)+IF(ISBLANK(V1210),0,'04_Настройки'!$B$18)+IF(ISBLANK(M1210),0,'04_Настройки'!$B$19)+IF(ISBLANK(N1210),0,'04_Настройки'!$B$20)),1)))</s:f>
        <s:v/>
      </s:c>
      <s:c r="Y1210" s="77" t="str">
        <s:f>IF(B1210="","",IF(ISBLANK(X1210),"Недостаточно данных",IF(X1210&gt;='04_Настройки'!$B$24,"Высокий",IF(X1210&gt;='04_Настройки'!$B$25,"Средний","Низкий"))))</s:f>
        <s:v/>
      </s:c>
      <s:c r="Z1210" s="80">
        <s:f t="shared" si="8"/>
        <s:v>1200</s:v>
      </s:c>
      <s:c r="AA1210" s="93" t="str">
        <s:f>IF(B1210="","",IF(S1210&gt;1,"Проверить и объединить дубли",IF(W1210&lt;'04_Настройки'!$B$26,"Дополнить исходные данные",IF(AND(M1210&lt;&gt;"",M1210&lt;=2),"Проверить соответствие запросу и бизнесу",IF(AND(G1210&lt;&gt;"",G1210&lt;=IF(J1210="",'04_Настройки'!$B$14,J1210)),"Удерживать позицию и обновлять контент",IF(Y1210="Высокий",IF(O1210="","Создать или назначить посадочную страницу","Оптимизировать страницу и усилить содержание"),IF(Y1210="Средний","Включить в контент-план","Наблюдать или отложить")))))))</s:f>
        <s:v/>
      </s:c>
    </s:row>
    <s:row r="1211" ht="22.5" customHeight="1">
      <s:c r="A1211" s="70" t="str">
        <s:f t="shared" si="1"/>
        <s:v/>
      </s:c>
      <s:c r="B1211" s="71"/>
      <s:c r="C1211" s="71"/>
      <s:c r="D1211" s="71"/>
      <s:c r="E1211" s="95"/>
      <s:c r="F1211" s="77" t="str">
        <s:f>IF(ISBLANK(E1211),"",IF(E1211&gt;='04_Настройки'!$B$11,"ВЧ",IF(E1211&gt;='04_Настройки'!$B$12,"СЧ","НЧ")))</s:f>
      </s:c>
      <s:c r="G1211" s="78"/>
      <s:c r="H1211" s="78"/>
      <s:c r="I1211" s="80" t="str">
        <s:f t="shared" si="2"/>
        <s:v/>
      </s:c>
      <s:c r="J1211" s="78"/>
      <s:c r="K1211" s="81"/>
      <s:c r="L1211" s="78"/>
      <s:c r="M1211" s="78"/>
      <s:c r="N1211" s="78"/>
      <s:c r="O1211" s="83"/>
      <s:c r="P1211" s="84"/>
      <s:c r="Q1211" s="84"/>
      <s:c r="R1211" s="77" t="str">
        <s:f t="shared" si="3"/>
        <s:v/>
      </s:c>
      <s:c r="S1211" s="85" t="str">
        <s:f t="shared" si="4"/>
        <s:v/>
      </s:c>
      <s:c r="T1211" s="85" t="str">
        <s:f t="shared" si="5"/>
        <s:v/>
      </s:c>
      <s:c r="U1211" s="85" t="str">
        <s:f>IF(OR(B1211="",G1211=""),"",ROUND(MAX(0,MIN(100,(G1211-IF(J1211="",'04_Настройки'!$B$14,J1211))/(100-IF(J1211="",'04_Настройки'!$B$14,J1211))*100)),1))</s:f>
        <s:v/>
      </s:c>
      <s:c r="V1211" s="85" t="str">
        <s:f t="shared" si="6"/>
        <s:v/>
      </s:c>
      <s:c r="W1211" s="88" t="str">
        <s:f t="shared" si="7"/>
        <s:v/>
      </s:c>
      <s:c r="X1211" s="85" t="str">
        <s:f>IF(B1211="","",IF(W1211&lt;'04_Настройки'!$B$26,"",ROUND((IF(ISBLANK(T1211),0,T1211*'04_Настройки'!$B$16)+IF(ISBLANK(U1211),0,U1211*'04_Настройки'!$B$17)+IF(ISBLANK(V1211),0,V1211*'04_Настройки'!$B$18)+IF(ISBLANK(M1211),0,M1211/5*100*'04_Настройки'!$B$19)+IF(ISBLANK(N1211),0,N1211/5*100*'04_Настройки'!$B$20))/(IF(ISBLANK(T1211),0,'04_Настройки'!$B$16)+IF(ISBLANK(U1211),0,'04_Настройки'!$B$17)+IF(ISBLANK(V1211),0,'04_Настройки'!$B$18)+IF(ISBLANK(M1211),0,'04_Настройки'!$B$19)+IF(ISBLANK(N1211),0,'04_Настройки'!$B$20)),1)))</s:f>
        <s:v/>
      </s:c>
      <s:c r="Y1211" s="77" t="str">
        <s:f>IF(B1211="","",IF(ISBLANK(X1211),"Недостаточно данных",IF(X1211&gt;='04_Настройки'!$B$24,"Высокий",IF(X1211&gt;='04_Настройки'!$B$25,"Средний","Низкий"))))</s:f>
        <s:v/>
      </s:c>
      <s:c r="Z1211" s="80">
        <s:f t="shared" si="8"/>
        <s:v>1201</s:v>
      </s:c>
      <s:c r="AA1211" s="93" t="str">
        <s:f>IF(B1211="","",IF(S1211&gt;1,"Проверить и объединить дубли",IF(W1211&lt;'04_Настройки'!$B$26,"Дополнить исходные данные",IF(AND(M1211&lt;&gt;"",M1211&lt;=2),"Проверить соответствие запросу и бизнесу",IF(AND(G1211&lt;&gt;"",G1211&lt;=IF(J1211="",'04_Настройки'!$B$14,J1211)),"Удерживать позицию и обновлять контент",IF(Y1211="Высокий",IF(O1211="","Создать или назначить посадочную страницу","Оптимизировать страницу и усилить содержание"),IF(Y1211="Средний","Включить в контент-план","Наблюдать или отложить")))))))</s:f>
        <s:v/>
      </s:c>
    </s:row>
    <s:row r="1212" ht="22.5" customHeight="1">
      <s:c r="A1212" s="70" t="str">
        <s:f t="shared" si="1"/>
        <s:v/>
      </s:c>
      <s:c r="B1212" s="71"/>
      <s:c r="C1212" s="71"/>
      <s:c r="D1212" s="71"/>
      <s:c r="E1212" s="95"/>
      <s:c r="F1212" s="77" t="str">
        <s:f>IF(ISBLANK(E1212),"",IF(E1212&gt;='04_Настройки'!$B$11,"ВЧ",IF(E1212&gt;='04_Настройки'!$B$12,"СЧ","НЧ")))</s:f>
      </s:c>
      <s:c r="G1212" s="78"/>
      <s:c r="H1212" s="78"/>
      <s:c r="I1212" s="80" t="str">
        <s:f t="shared" si="2"/>
        <s:v/>
      </s:c>
      <s:c r="J1212" s="78"/>
      <s:c r="K1212" s="81"/>
      <s:c r="L1212" s="78"/>
      <s:c r="M1212" s="78"/>
      <s:c r="N1212" s="78"/>
      <s:c r="O1212" s="83"/>
      <s:c r="P1212" s="84"/>
      <s:c r="Q1212" s="84"/>
      <s:c r="R1212" s="77" t="str">
        <s:f t="shared" si="3"/>
        <s:v/>
      </s:c>
      <s:c r="S1212" s="85" t="str">
        <s:f t="shared" si="4"/>
        <s:v/>
      </s:c>
      <s:c r="T1212" s="85" t="str">
        <s:f t="shared" si="5"/>
        <s:v/>
      </s:c>
      <s:c r="U1212" s="85" t="str">
        <s:f>IF(OR(B1212="",G1212=""),"",ROUND(MAX(0,MIN(100,(G1212-IF(J1212="",'04_Настройки'!$B$14,J1212))/(100-IF(J1212="",'04_Настройки'!$B$14,J1212))*100)),1))</s:f>
        <s:v/>
      </s:c>
      <s:c r="V1212" s="85" t="str">
        <s:f t="shared" si="6"/>
        <s:v/>
      </s:c>
      <s:c r="W1212" s="88" t="str">
        <s:f t="shared" si="7"/>
        <s:v/>
      </s:c>
      <s:c r="X1212" s="85" t="str">
        <s:f>IF(B1212="","",IF(W1212&lt;'04_Настройки'!$B$26,"",ROUND((IF(ISBLANK(T1212),0,T1212*'04_Настройки'!$B$16)+IF(ISBLANK(U1212),0,U1212*'04_Настройки'!$B$17)+IF(ISBLANK(V1212),0,V1212*'04_Настройки'!$B$18)+IF(ISBLANK(M1212),0,M1212/5*100*'04_Настройки'!$B$19)+IF(ISBLANK(N1212),0,N1212/5*100*'04_Настройки'!$B$20))/(IF(ISBLANK(T1212),0,'04_Настройки'!$B$16)+IF(ISBLANK(U1212),0,'04_Настройки'!$B$17)+IF(ISBLANK(V1212),0,'04_Настройки'!$B$18)+IF(ISBLANK(M1212),0,'04_Настройки'!$B$19)+IF(ISBLANK(N1212),0,'04_Настройки'!$B$20)),1)))</s:f>
        <s:v/>
      </s:c>
      <s:c r="Y1212" s="77" t="str">
        <s:f>IF(B1212="","",IF(ISBLANK(X1212),"Недостаточно данных",IF(X1212&gt;='04_Настройки'!$B$24,"Высокий",IF(X1212&gt;='04_Настройки'!$B$25,"Средний","Низкий"))))</s:f>
        <s:v/>
      </s:c>
      <s:c r="Z1212" s="80">
        <s:f t="shared" si="8"/>
        <s:v>1202</s:v>
      </s:c>
      <s:c r="AA1212" s="93" t="str">
        <s:f>IF(B1212="","",IF(S1212&gt;1,"Проверить и объединить дубли",IF(W1212&lt;'04_Настройки'!$B$26,"Дополнить исходные данные",IF(AND(M1212&lt;&gt;"",M1212&lt;=2),"Проверить соответствие запросу и бизнесу",IF(AND(G1212&lt;&gt;"",G1212&lt;=IF(J1212="",'04_Настройки'!$B$14,J1212)),"Удерживать позицию и обновлять контент",IF(Y1212="Высокий",IF(O1212="","Создать или назначить посадочную страницу","Оптимизировать страницу и усилить содержание"),IF(Y1212="Средний","Включить в контент-план","Наблюдать или отложить")))))))</s:f>
        <s:v/>
      </s:c>
    </s:row>
    <s:row r="1213" ht="22.5" customHeight="1">
      <s:c r="A1213" s="70" t="str">
        <s:f t="shared" si="1"/>
        <s:v/>
      </s:c>
      <s:c r="B1213" s="71"/>
      <s:c r="C1213" s="71"/>
      <s:c r="D1213" s="71"/>
      <s:c r="E1213" s="95"/>
      <s:c r="F1213" s="77" t="str">
        <s:f>IF(ISBLANK(E1213),"",IF(E1213&gt;='04_Настройки'!$B$11,"ВЧ",IF(E1213&gt;='04_Настройки'!$B$12,"СЧ","НЧ")))</s:f>
      </s:c>
      <s:c r="G1213" s="78"/>
      <s:c r="H1213" s="78"/>
      <s:c r="I1213" s="80" t="str">
        <s:f t="shared" si="2"/>
        <s:v/>
      </s:c>
      <s:c r="J1213" s="78"/>
      <s:c r="K1213" s="81"/>
      <s:c r="L1213" s="78"/>
      <s:c r="M1213" s="78"/>
      <s:c r="N1213" s="78"/>
      <s:c r="O1213" s="83"/>
      <s:c r="P1213" s="84"/>
      <s:c r="Q1213" s="84"/>
      <s:c r="R1213" s="77" t="str">
        <s:f t="shared" si="3"/>
        <s:v/>
      </s:c>
      <s:c r="S1213" s="85" t="str">
        <s:f t="shared" si="4"/>
        <s:v/>
      </s:c>
      <s:c r="T1213" s="85" t="str">
        <s:f t="shared" si="5"/>
        <s:v/>
      </s:c>
      <s:c r="U1213" s="85" t="str">
        <s:f>IF(OR(B1213="",G1213=""),"",ROUND(MAX(0,MIN(100,(G1213-IF(J1213="",'04_Настройки'!$B$14,J1213))/(100-IF(J1213="",'04_Настройки'!$B$14,J1213))*100)),1))</s:f>
        <s:v/>
      </s:c>
      <s:c r="V1213" s="85" t="str">
        <s:f t="shared" si="6"/>
        <s:v/>
      </s:c>
      <s:c r="W1213" s="88" t="str">
        <s:f t="shared" si="7"/>
        <s:v/>
      </s:c>
      <s:c r="X1213" s="85" t="str">
        <s:f>IF(B1213="","",IF(W1213&lt;'04_Настройки'!$B$26,"",ROUND((IF(ISBLANK(T1213),0,T1213*'04_Настройки'!$B$16)+IF(ISBLANK(U1213),0,U1213*'04_Настройки'!$B$17)+IF(ISBLANK(V1213),0,V1213*'04_Настройки'!$B$18)+IF(ISBLANK(M1213),0,M1213/5*100*'04_Настройки'!$B$19)+IF(ISBLANK(N1213),0,N1213/5*100*'04_Настройки'!$B$20))/(IF(ISBLANK(T1213),0,'04_Настройки'!$B$16)+IF(ISBLANK(U1213),0,'04_Настройки'!$B$17)+IF(ISBLANK(V1213),0,'04_Настройки'!$B$18)+IF(ISBLANK(M1213),0,'04_Настройки'!$B$19)+IF(ISBLANK(N1213),0,'04_Настройки'!$B$20)),1)))</s:f>
        <s:v/>
      </s:c>
      <s:c r="Y1213" s="77" t="str">
        <s:f>IF(B1213="","",IF(ISBLANK(X1213),"Недостаточно данных",IF(X1213&gt;='04_Настройки'!$B$24,"Высокий",IF(X1213&gt;='04_Настройки'!$B$25,"Средний","Низкий"))))</s:f>
        <s:v/>
      </s:c>
      <s:c r="Z1213" s="80">
        <s:f t="shared" si="8"/>
        <s:v>1203</s:v>
      </s:c>
      <s:c r="AA1213" s="93" t="str">
        <s:f>IF(B1213="","",IF(S1213&gt;1,"Проверить и объединить дубли",IF(W1213&lt;'04_Настройки'!$B$26,"Дополнить исходные данные",IF(AND(M1213&lt;&gt;"",M1213&lt;=2),"Проверить соответствие запросу и бизнесу",IF(AND(G1213&lt;&gt;"",G1213&lt;=IF(J1213="",'04_Настройки'!$B$14,J1213)),"Удерживать позицию и обновлять контент",IF(Y1213="Высокий",IF(O1213="","Создать или назначить посадочную страницу","Оптимизировать страницу и усилить содержание"),IF(Y1213="Средний","Включить в контент-план","Наблюдать или отложить")))))))</s:f>
        <s:v/>
      </s:c>
    </s:row>
    <s:row r="1214" ht="22.5" customHeight="1">
      <s:c r="A1214" s="70" t="str">
        <s:f t="shared" si="1"/>
        <s:v/>
      </s:c>
      <s:c r="B1214" s="71"/>
      <s:c r="C1214" s="71"/>
      <s:c r="D1214" s="71"/>
      <s:c r="E1214" s="95"/>
      <s:c r="F1214" s="77" t="str">
        <s:f>IF(ISBLANK(E1214),"",IF(E1214&gt;='04_Настройки'!$B$11,"ВЧ",IF(E1214&gt;='04_Настройки'!$B$12,"СЧ","НЧ")))</s:f>
      </s:c>
      <s:c r="G1214" s="78"/>
      <s:c r="H1214" s="78"/>
      <s:c r="I1214" s="80" t="str">
        <s:f t="shared" si="2"/>
        <s:v/>
      </s:c>
      <s:c r="J1214" s="78"/>
      <s:c r="K1214" s="81"/>
      <s:c r="L1214" s="78"/>
      <s:c r="M1214" s="78"/>
      <s:c r="N1214" s="78"/>
      <s:c r="O1214" s="83"/>
      <s:c r="P1214" s="84"/>
      <s:c r="Q1214" s="84"/>
      <s:c r="R1214" s="77" t="str">
        <s:f t="shared" si="3"/>
        <s:v/>
      </s:c>
      <s:c r="S1214" s="85" t="str">
        <s:f t="shared" si="4"/>
        <s:v/>
      </s:c>
      <s:c r="T1214" s="85" t="str">
        <s:f t="shared" si="5"/>
        <s:v/>
      </s:c>
      <s:c r="U1214" s="85" t="str">
        <s:f>IF(OR(B1214="",G1214=""),"",ROUND(MAX(0,MIN(100,(G1214-IF(J1214="",'04_Настройки'!$B$14,J1214))/(100-IF(J1214="",'04_Настройки'!$B$14,J1214))*100)),1))</s:f>
        <s:v/>
      </s:c>
      <s:c r="V1214" s="85" t="str">
        <s:f t="shared" si="6"/>
        <s:v/>
      </s:c>
      <s:c r="W1214" s="88" t="str">
        <s:f t="shared" si="7"/>
        <s:v/>
      </s:c>
      <s:c r="X1214" s="85" t="str">
        <s:f>IF(B1214="","",IF(W1214&lt;'04_Настройки'!$B$26,"",ROUND((IF(ISBLANK(T1214),0,T1214*'04_Настройки'!$B$16)+IF(ISBLANK(U1214),0,U1214*'04_Настройки'!$B$17)+IF(ISBLANK(V1214),0,V1214*'04_Настройки'!$B$18)+IF(ISBLANK(M1214),0,M1214/5*100*'04_Настройки'!$B$19)+IF(ISBLANK(N1214),0,N1214/5*100*'04_Настройки'!$B$20))/(IF(ISBLANK(T1214),0,'04_Настройки'!$B$16)+IF(ISBLANK(U1214),0,'04_Настройки'!$B$17)+IF(ISBLANK(V1214),0,'04_Настройки'!$B$18)+IF(ISBLANK(M1214),0,'04_Настройки'!$B$19)+IF(ISBLANK(N1214),0,'04_Настройки'!$B$20)),1)))</s:f>
        <s:v/>
      </s:c>
      <s:c r="Y1214" s="77" t="str">
        <s:f>IF(B1214="","",IF(ISBLANK(X1214),"Недостаточно данных",IF(X1214&gt;='04_Настройки'!$B$24,"Высокий",IF(X1214&gt;='04_Настройки'!$B$25,"Средний","Низкий"))))</s:f>
        <s:v/>
      </s:c>
      <s:c r="Z1214" s="80">
        <s:f t="shared" si="8"/>
        <s:v>1204</s:v>
      </s:c>
      <s:c r="AA1214" s="93" t="str">
        <s:f>IF(B1214="","",IF(S1214&gt;1,"Проверить и объединить дубли",IF(W1214&lt;'04_Настройки'!$B$26,"Дополнить исходные данные",IF(AND(M1214&lt;&gt;"",M1214&lt;=2),"Проверить соответствие запросу и бизнесу",IF(AND(G1214&lt;&gt;"",G1214&lt;=IF(J1214="",'04_Настройки'!$B$14,J1214)),"Удерживать позицию и обновлять контент",IF(Y1214="Высокий",IF(O1214="","Создать или назначить посадочную страницу","Оптимизировать страницу и усилить содержание"),IF(Y1214="Средний","Включить в контент-план","Наблюдать или отложить")))))))</s:f>
        <s:v/>
      </s:c>
    </s:row>
    <s:row r="1215" ht="22.5" customHeight="1">
      <s:c r="A1215" s="70" t="str">
        <s:f t="shared" si="1"/>
        <s:v/>
      </s:c>
      <s:c r="B1215" s="71"/>
      <s:c r="C1215" s="71"/>
      <s:c r="D1215" s="71"/>
      <s:c r="E1215" s="95"/>
      <s:c r="F1215" s="77" t="str">
        <s:f>IF(ISBLANK(E1215),"",IF(E1215&gt;='04_Настройки'!$B$11,"ВЧ",IF(E1215&gt;='04_Настройки'!$B$12,"СЧ","НЧ")))</s:f>
      </s:c>
      <s:c r="G1215" s="78"/>
      <s:c r="H1215" s="78"/>
      <s:c r="I1215" s="80" t="str">
        <s:f t="shared" si="2"/>
        <s:v/>
      </s:c>
      <s:c r="J1215" s="78"/>
      <s:c r="K1215" s="81"/>
      <s:c r="L1215" s="78"/>
      <s:c r="M1215" s="78"/>
      <s:c r="N1215" s="78"/>
      <s:c r="O1215" s="83"/>
      <s:c r="P1215" s="84"/>
      <s:c r="Q1215" s="84"/>
      <s:c r="R1215" s="77" t="str">
        <s:f t="shared" si="3"/>
        <s:v/>
      </s:c>
      <s:c r="S1215" s="85" t="str">
        <s:f t="shared" si="4"/>
        <s:v/>
      </s:c>
      <s:c r="T1215" s="85" t="str">
        <s:f t="shared" si="5"/>
        <s:v/>
      </s:c>
      <s:c r="U1215" s="85" t="str">
        <s:f>IF(OR(B1215="",G1215=""),"",ROUND(MAX(0,MIN(100,(G1215-IF(J1215="",'04_Настройки'!$B$14,J1215))/(100-IF(J1215="",'04_Настройки'!$B$14,J1215))*100)),1))</s:f>
        <s:v/>
      </s:c>
      <s:c r="V1215" s="85" t="str">
        <s:f t="shared" si="6"/>
        <s:v/>
      </s:c>
      <s:c r="W1215" s="88" t="str">
        <s:f t="shared" si="7"/>
        <s:v/>
      </s:c>
      <s:c r="X1215" s="85" t="str">
        <s:f>IF(B1215="","",IF(W1215&lt;'04_Настройки'!$B$26,"",ROUND((IF(ISBLANK(T1215),0,T1215*'04_Настройки'!$B$16)+IF(ISBLANK(U1215),0,U1215*'04_Настройки'!$B$17)+IF(ISBLANK(V1215),0,V1215*'04_Настройки'!$B$18)+IF(ISBLANK(M1215),0,M1215/5*100*'04_Настройки'!$B$19)+IF(ISBLANK(N1215),0,N1215/5*100*'04_Настройки'!$B$20))/(IF(ISBLANK(T1215),0,'04_Настройки'!$B$16)+IF(ISBLANK(U1215),0,'04_Настройки'!$B$17)+IF(ISBLANK(V1215),0,'04_Настройки'!$B$18)+IF(ISBLANK(M1215),0,'04_Настройки'!$B$19)+IF(ISBLANK(N1215),0,'04_Настройки'!$B$20)),1)))</s:f>
        <s:v/>
      </s:c>
      <s:c r="Y1215" s="77" t="str">
        <s:f>IF(B1215="","",IF(ISBLANK(X1215),"Недостаточно данных",IF(X1215&gt;='04_Настройки'!$B$24,"Высокий",IF(X1215&gt;='04_Настройки'!$B$25,"Средний","Низкий"))))</s:f>
        <s:v/>
      </s:c>
      <s:c r="Z1215" s="80">
        <s:f t="shared" si="8"/>
        <s:v>1205</s:v>
      </s:c>
      <s:c r="AA1215" s="93" t="str">
        <s:f>IF(B1215="","",IF(S1215&gt;1,"Проверить и объединить дубли",IF(W1215&lt;'04_Настройки'!$B$26,"Дополнить исходные данные",IF(AND(M1215&lt;&gt;"",M1215&lt;=2),"Проверить соответствие запросу и бизнесу",IF(AND(G1215&lt;&gt;"",G1215&lt;=IF(J1215="",'04_Настройки'!$B$14,J1215)),"Удерживать позицию и обновлять контент",IF(Y1215="Высокий",IF(O1215="","Создать или назначить посадочную страницу","Оптимизировать страницу и усилить содержание"),IF(Y1215="Средний","Включить в контент-план","Наблюдать или отложить")))))))</s:f>
        <s:v/>
      </s:c>
    </s:row>
    <s:row r="1216" ht="22.5" customHeight="1">
      <s:c r="A1216" s="70" t="str">
        <s:f t="shared" si="1"/>
        <s:v/>
      </s:c>
      <s:c r="B1216" s="71"/>
      <s:c r="C1216" s="71"/>
      <s:c r="D1216" s="71"/>
      <s:c r="E1216" s="95"/>
      <s:c r="F1216" s="77" t="str">
        <s:f>IF(ISBLANK(E1216),"",IF(E1216&gt;='04_Настройки'!$B$11,"ВЧ",IF(E1216&gt;='04_Настройки'!$B$12,"СЧ","НЧ")))</s:f>
      </s:c>
      <s:c r="G1216" s="78"/>
      <s:c r="H1216" s="78"/>
      <s:c r="I1216" s="80" t="str">
        <s:f t="shared" si="2"/>
        <s:v/>
      </s:c>
      <s:c r="J1216" s="78"/>
      <s:c r="K1216" s="81"/>
      <s:c r="L1216" s="78"/>
      <s:c r="M1216" s="78"/>
      <s:c r="N1216" s="78"/>
      <s:c r="O1216" s="83"/>
      <s:c r="P1216" s="84"/>
      <s:c r="Q1216" s="84"/>
      <s:c r="R1216" s="77" t="str">
        <s:f t="shared" si="3"/>
        <s:v/>
      </s:c>
      <s:c r="S1216" s="85" t="str">
        <s:f t="shared" si="4"/>
        <s:v/>
      </s:c>
      <s:c r="T1216" s="85" t="str">
        <s:f t="shared" si="5"/>
        <s:v/>
      </s:c>
      <s:c r="U1216" s="85" t="str">
        <s:f>IF(OR(B1216="",G1216=""),"",ROUND(MAX(0,MIN(100,(G1216-IF(J1216="",'04_Настройки'!$B$14,J1216))/(100-IF(J1216="",'04_Настройки'!$B$14,J1216))*100)),1))</s:f>
        <s:v/>
      </s:c>
      <s:c r="V1216" s="85" t="str">
        <s:f t="shared" si="6"/>
        <s:v/>
      </s:c>
      <s:c r="W1216" s="88" t="str">
        <s:f t="shared" si="7"/>
        <s:v/>
      </s:c>
      <s:c r="X1216" s="85" t="str">
        <s:f>IF(B1216="","",IF(W1216&lt;'04_Настройки'!$B$26,"",ROUND((IF(ISBLANK(T1216),0,T1216*'04_Настройки'!$B$16)+IF(ISBLANK(U1216),0,U1216*'04_Настройки'!$B$17)+IF(ISBLANK(V1216),0,V1216*'04_Настройки'!$B$18)+IF(ISBLANK(M1216),0,M1216/5*100*'04_Настройки'!$B$19)+IF(ISBLANK(N1216),0,N1216/5*100*'04_Настройки'!$B$20))/(IF(ISBLANK(T1216),0,'04_Настройки'!$B$16)+IF(ISBLANK(U1216),0,'04_Настройки'!$B$17)+IF(ISBLANK(V1216),0,'04_Настройки'!$B$18)+IF(ISBLANK(M1216),0,'04_Настройки'!$B$19)+IF(ISBLANK(N1216),0,'04_Настройки'!$B$20)),1)))</s:f>
        <s:v/>
      </s:c>
      <s:c r="Y1216" s="77" t="str">
        <s:f>IF(B1216="","",IF(ISBLANK(X1216),"Недостаточно данных",IF(X1216&gt;='04_Настройки'!$B$24,"Высокий",IF(X1216&gt;='04_Настройки'!$B$25,"Средний","Низкий"))))</s:f>
        <s:v/>
      </s:c>
      <s:c r="Z1216" s="80">
        <s:f t="shared" si="8"/>
        <s:v>1206</s:v>
      </s:c>
      <s:c r="AA1216" s="93" t="str">
        <s:f>IF(B1216="","",IF(S1216&gt;1,"Проверить и объединить дубли",IF(W1216&lt;'04_Настройки'!$B$26,"Дополнить исходные данные",IF(AND(M1216&lt;&gt;"",M1216&lt;=2),"Проверить соответствие запросу и бизнесу",IF(AND(G1216&lt;&gt;"",G1216&lt;=IF(J1216="",'04_Настройки'!$B$14,J1216)),"Удерживать позицию и обновлять контент",IF(Y1216="Высокий",IF(O1216="","Создать или назначить посадочную страницу","Оптимизировать страницу и усилить содержание"),IF(Y1216="Средний","Включить в контент-план","Наблюдать или отложить")))))))</s:f>
        <s:v/>
      </s:c>
    </s:row>
    <s:row r="1217" ht="22.5" customHeight="1">
      <s:c r="A1217" s="70" t="str">
        <s:f t="shared" si="1"/>
        <s:v/>
      </s:c>
      <s:c r="B1217" s="71"/>
      <s:c r="C1217" s="71"/>
      <s:c r="D1217" s="71"/>
      <s:c r="E1217" s="95"/>
      <s:c r="F1217" s="77" t="str">
        <s:f>IF(ISBLANK(E1217),"",IF(E1217&gt;='04_Настройки'!$B$11,"ВЧ",IF(E1217&gt;='04_Настройки'!$B$12,"СЧ","НЧ")))</s:f>
      </s:c>
      <s:c r="G1217" s="78"/>
      <s:c r="H1217" s="78"/>
      <s:c r="I1217" s="80" t="str">
        <s:f t="shared" si="2"/>
        <s:v/>
      </s:c>
      <s:c r="J1217" s="78"/>
      <s:c r="K1217" s="81"/>
      <s:c r="L1217" s="78"/>
      <s:c r="M1217" s="78"/>
      <s:c r="N1217" s="78"/>
      <s:c r="O1217" s="83"/>
      <s:c r="P1217" s="84"/>
      <s:c r="Q1217" s="84"/>
      <s:c r="R1217" s="77" t="str">
        <s:f t="shared" si="3"/>
        <s:v/>
      </s:c>
      <s:c r="S1217" s="85" t="str">
        <s:f t="shared" si="4"/>
        <s:v/>
      </s:c>
      <s:c r="T1217" s="85" t="str">
        <s:f t="shared" si="5"/>
        <s:v/>
      </s:c>
      <s:c r="U1217" s="85" t="str">
        <s:f>IF(OR(B1217="",G1217=""),"",ROUND(MAX(0,MIN(100,(G1217-IF(J1217="",'04_Настройки'!$B$14,J1217))/(100-IF(J1217="",'04_Настройки'!$B$14,J1217))*100)),1))</s:f>
        <s:v/>
      </s:c>
      <s:c r="V1217" s="85" t="str">
        <s:f t="shared" si="6"/>
        <s:v/>
      </s:c>
      <s:c r="W1217" s="88" t="str">
        <s:f t="shared" si="7"/>
        <s:v/>
      </s:c>
      <s:c r="X1217" s="85" t="str">
        <s:f>IF(B1217="","",IF(W1217&lt;'04_Настройки'!$B$26,"",ROUND((IF(ISBLANK(T1217),0,T1217*'04_Настройки'!$B$16)+IF(ISBLANK(U1217),0,U1217*'04_Настройки'!$B$17)+IF(ISBLANK(V1217),0,V1217*'04_Настройки'!$B$18)+IF(ISBLANK(M1217),0,M1217/5*100*'04_Настройки'!$B$19)+IF(ISBLANK(N1217),0,N1217/5*100*'04_Настройки'!$B$20))/(IF(ISBLANK(T1217),0,'04_Настройки'!$B$16)+IF(ISBLANK(U1217),0,'04_Настройки'!$B$17)+IF(ISBLANK(V1217),0,'04_Настройки'!$B$18)+IF(ISBLANK(M1217),0,'04_Настройки'!$B$19)+IF(ISBLANK(N1217),0,'04_Настройки'!$B$20)),1)))</s:f>
        <s:v/>
      </s:c>
      <s:c r="Y1217" s="77" t="str">
        <s:f>IF(B1217="","",IF(ISBLANK(X1217),"Недостаточно данных",IF(X1217&gt;='04_Настройки'!$B$24,"Высокий",IF(X1217&gt;='04_Настройки'!$B$25,"Средний","Низкий"))))</s:f>
        <s:v/>
      </s:c>
      <s:c r="Z1217" s="80">
        <s:f t="shared" si="8"/>
        <s:v>1207</s:v>
      </s:c>
      <s:c r="AA1217" s="93" t="str">
        <s:f>IF(B1217="","",IF(S1217&gt;1,"Проверить и объединить дубли",IF(W1217&lt;'04_Настройки'!$B$26,"Дополнить исходные данные",IF(AND(M1217&lt;&gt;"",M1217&lt;=2),"Проверить соответствие запросу и бизнесу",IF(AND(G1217&lt;&gt;"",G1217&lt;=IF(J1217="",'04_Настройки'!$B$14,J1217)),"Удерживать позицию и обновлять контент",IF(Y1217="Высокий",IF(O1217="","Создать или назначить посадочную страницу","Оптимизировать страницу и усилить содержание"),IF(Y1217="Средний","Включить в контент-план","Наблюдать или отложить")))))))</s:f>
        <s:v/>
      </s:c>
    </s:row>
    <s:row r="1218" ht="22.5" customHeight="1">
      <s:c r="A1218" s="70" t="str">
        <s:f t="shared" si="1"/>
        <s:v/>
      </s:c>
      <s:c r="B1218" s="71"/>
      <s:c r="C1218" s="71"/>
      <s:c r="D1218" s="71"/>
      <s:c r="E1218" s="95"/>
      <s:c r="F1218" s="77" t="str">
        <s:f>IF(ISBLANK(E1218),"",IF(E1218&gt;='04_Настройки'!$B$11,"ВЧ",IF(E1218&gt;='04_Настройки'!$B$12,"СЧ","НЧ")))</s:f>
      </s:c>
      <s:c r="G1218" s="78"/>
      <s:c r="H1218" s="78"/>
      <s:c r="I1218" s="80" t="str">
        <s:f t="shared" si="2"/>
        <s:v/>
      </s:c>
      <s:c r="J1218" s="78"/>
      <s:c r="K1218" s="81"/>
      <s:c r="L1218" s="78"/>
      <s:c r="M1218" s="78"/>
      <s:c r="N1218" s="78"/>
      <s:c r="O1218" s="83"/>
      <s:c r="P1218" s="84"/>
      <s:c r="Q1218" s="84"/>
      <s:c r="R1218" s="77" t="str">
        <s:f t="shared" si="3"/>
        <s:v/>
      </s:c>
      <s:c r="S1218" s="85" t="str">
        <s:f t="shared" si="4"/>
        <s:v/>
      </s:c>
      <s:c r="T1218" s="85" t="str">
        <s:f t="shared" si="5"/>
        <s:v/>
      </s:c>
      <s:c r="U1218" s="85" t="str">
        <s:f>IF(OR(B1218="",G1218=""),"",ROUND(MAX(0,MIN(100,(G1218-IF(J1218="",'04_Настройки'!$B$14,J1218))/(100-IF(J1218="",'04_Настройки'!$B$14,J1218))*100)),1))</s:f>
        <s:v/>
      </s:c>
      <s:c r="V1218" s="85" t="str">
        <s:f t="shared" si="6"/>
        <s:v/>
      </s:c>
      <s:c r="W1218" s="88" t="str">
        <s:f t="shared" si="7"/>
        <s:v/>
      </s:c>
      <s:c r="X1218" s="85" t="str">
        <s:f>IF(B1218="","",IF(W1218&lt;'04_Настройки'!$B$26,"",ROUND((IF(ISBLANK(T1218),0,T1218*'04_Настройки'!$B$16)+IF(ISBLANK(U1218),0,U1218*'04_Настройки'!$B$17)+IF(ISBLANK(V1218),0,V1218*'04_Настройки'!$B$18)+IF(ISBLANK(M1218),0,M1218/5*100*'04_Настройки'!$B$19)+IF(ISBLANK(N1218),0,N1218/5*100*'04_Настройки'!$B$20))/(IF(ISBLANK(T1218),0,'04_Настройки'!$B$16)+IF(ISBLANK(U1218),0,'04_Настройки'!$B$17)+IF(ISBLANK(V1218),0,'04_Настройки'!$B$18)+IF(ISBLANK(M1218),0,'04_Настройки'!$B$19)+IF(ISBLANK(N1218),0,'04_Настройки'!$B$20)),1)))</s:f>
        <s:v/>
      </s:c>
      <s:c r="Y1218" s="77" t="str">
        <s:f>IF(B1218="","",IF(ISBLANK(X1218),"Недостаточно данных",IF(X1218&gt;='04_Настройки'!$B$24,"Высокий",IF(X1218&gt;='04_Настройки'!$B$25,"Средний","Низкий"))))</s:f>
        <s:v/>
      </s:c>
      <s:c r="Z1218" s="80">
        <s:f t="shared" si="8"/>
        <s:v>1208</s:v>
      </s:c>
      <s:c r="AA1218" s="93" t="str">
        <s:f>IF(B1218="","",IF(S1218&gt;1,"Проверить и объединить дубли",IF(W1218&lt;'04_Настройки'!$B$26,"Дополнить исходные данные",IF(AND(M1218&lt;&gt;"",M1218&lt;=2),"Проверить соответствие запросу и бизнесу",IF(AND(G1218&lt;&gt;"",G1218&lt;=IF(J1218="",'04_Настройки'!$B$14,J1218)),"Удерживать позицию и обновлять контент",IF(Y1218="Высокий",IF(O1218="","Создать или назначить посадочную страницу","Оптимизировать страницу и усилить содержание"),IF(Y1218="Средний","Включить в контент-план","Наблюдать или отложить")))))))</s:f>
        <s:v/>
      </s:c>
    </s:row>
    <s:row r="1219" ht="22.5" customHeight="1">
      <s:c r="A1219" s="70" t="str">
        <s:f t="shared" si="1"/>
        <s:v/>
      </s:c>
      <s:c r="B1219" s="71"/>
      <s:c r="C1219" s="71"/>
      <s:c r="D1219" s="71"/>
      <s:c r="E1219" s="95"/>
      <s:c r="F1219" s="77" t="str">
        <s:f>IF(ISBLANK(E1219),"",IF(E1219&gt;='04_Настройки'!$B$11,"ВЧ",IF(E1219&gt;='04_Настройки'!$B$12,"СЧ","НЧ")))</s:f>
      </s:c>
      <s:c r="G1219" s="78"/>
      <s:c r="H1219" s="78"/>
      <s:c r="I1219" s="80" t="str">
        <s:f t="shared" si="2"/>
        <s:v/>
      </s:c>
      <s:c r="J1219" s="78"/>
      <s:c r="K1219" s="81"/>
      <s:c r="L1219" s="78"/>
      <s:c r="M1219" s="78"/>
      <s:c r="N1219" s="78"/>
      <s:c r="O1219" s="83"/>
      <s:c r="P1219" s="84"/>
      <s:c r="Q1219" s="84"/>
      <s:c r="R1219" s="77" t="str">
        <s:f t="shared" si="3"/>
        <s:v/>
      </s:c>
      <s:c r="S1219" s="85" t="str">
        <s:f t="shared" si="4"/>
        <s:v/>
      </s:c>
      <s:c r="T1219" s="85" t="str">
        <s:f t="shared" si="5"/>
        <s:v/>
      </s:c>
      <s:c r="U1219" s="85" t="str">
        <s:f>IF(OR(B1219="",G1219=""),"",ROUND(MAX(0,MIN(100,(G1219-IF(J1219="",'04_Настройки'!$B$14,J1219))/(100-IF(J1219="",'04_Настройки'!$B$14,J1219))*100)),1))</s:f>
        <s:v/>
      </s:c>
      <s:c r="V1219" s="85" t="str">
        <s:f t="shared" si="6"/>
        <s:v/>
      </s:c>
      <s:c r="W1219" s="88" t="str">
        <s:f t="shared" si="7"/>
        <s:v/>
      </s:c>
      <s:c r="X1219" s="85" t="str">
        <s:f>IF(B1219="","",IF(W1219&lt;'04_Настройки'!$B$26,"",ROUND((IF(ISBLANK(T1219),0,T1219*'04_Настройки'!$B$16)+IF(ISBLANK(U1219),0,U1219*'04_Настройки'!$B$17)+IF(ISBLANK(V1219),0,V1219*'04_Настройки'!$B$18)+IF(ISBLANK(M1219),0,M1219/5*100*'04_Настройки'!$B$19)+IF(ISBLANK(N1219),0,N1219/5*100*'04_Настройки'!$B$20))/(IF(ISBLANK(T1219),0,'04_Настройки'!$B$16)+IF(ISBLANK(U1219),0,'04_Настройки'!$B$17)+IF(ISBLANK(V1219),0,'04_Настройки'!$B$18)+IF(ISBLANK(M1219),0,'04_Настройки'!$B$19)+IF(ISBLANK(N1219),0,'04_Настройки'!$B$20)),1)))</s:f>
        <s:v/>
      </s:c>
      <s:c r="Y1219" s="77" t="str">
        <s:f>IF(B1219="","",IF(ISBLANK(X1219),"Недостаточно данных",IF(X1219&gt;='04_Настройки'!$B$24,"Высокий",IF(X1219&gt;='04_Настройки'!$B$25,"Средний","Низкий"))))</s:f>
        <s:v/>
      </s:c>
      <s:c r="Z1219" s="80">
        <s:f t="shared" si="8"/>
        <s:v>1209</s:v>
      </s:c>
      <s:c r="AA1219" s="93" t="str">
        <s:f>IF(B1219="","",IF(S1219&gt;1,"Проверить и объединить дубли",IF(W1219&lt;'04_Настройки'!$B$26,"Дополнить исходные данные",IF(AND(M1219&lt;&gt;"",M1219&lt;=2),"Проверить соответствие запросу и бизнесу",IF(AND(G1219&lt;&gt;"",G1219&lt;=IF(J1219="",'04_Настройки'!$B$14,J1219)),"Удерживать позицию и обновлять контент",IF(Y1219="Высокий",IF(O1219="","Создать или назначить посадочную страницу","Оптимизировать страницу и усилить содержание"),IF(Y1219="Средний","Включить в контент-план","Наблюдать или отложить")))))))</s:f>
        <s:v/>
      </s:c>
    </s:row>
    <s:row r="1220" ht="22.5" customHeight="1">
      <s:c r="A1220" s="70" t="str">
        <s:f t="shared" si="1"/>
        <s:v/>
      </s:c>
      <s:c r="B1220" s="71"/>
      <s:c r="C1220" s="71"/>
      <s:c r="D1220" s="71"/>
      <s:c r="E1220" s="95"/>
      <s:c r="F1220" s="77" t="str">
        <s:f>IF(ISBLANK(E1220),"",IF(E1220&gt;='04_Настройки'!$B$11,"ВЧ",IF(E1220&gt;='04_Настройки'!$B$12,"СЧ","НЧ")))</s:f>
      </s:c>
      <s:c r="G1220" s="78"/>
      <s:c r="H1220" s="78"/>
      <s:c r="I1220" s="80" t="str">
        <s:f t="shared" si="2"/>
        <s:v/>
      </s:c>
      <s:c r="J1220" s="78"/>
      <s:c r="K1220" s="81"/>
      <s:c r="L1220" s="78"/>
      <s:c r="M1220" s="78"/>
      <s:c r="N1220" s="78"/>
      <s:c r="O1220" s="83"/>
      <s:c r="P1220" s="84"/>
      <s:c r="Q1220" s="84"/>
      <s:c r="R1220" s="77" t="str">
        <s:f t="shared" si="3"/>
        <s:v/>
      </s:c>
      <s:c r="S1220" s="85" t="str">
        <s:f t="shared" si="4"/>
        <s:v/>
      </s:c>
      <s:c r="T1220" s="85" t="str">
        <s:f t="shared" si="5"/>
        <s:v/>
      </s:c>
      <s:c r="U1220" s="85" t="str">
        <s:f>IF(OR(B1220="",G1220=""),"",ROUND(MAX(0,MIN(100,(G1220-IF(J1220="",'04_Настройки'!$B$14,J1220))/(100-IF(J1220="",'04_Настройки'!$B$14,J1220))*100)),1))</s:f>
        <s:v/>
      </s:c>
      <s:c r="V1220" s="85" t="str">
        <s:f t="shared" si="6"/>
        <s:v/>
      </s:c>
      <s:c r="W1220" s="88" t="str">
        <s:f t="shared" si="7"/>
        <s:v/>
      </s:c>
      <s:c r="X1220" s="85" t="str">
        <s:f>IF(B1220="","",IF(W1220&lt;'04_Настройки'!$B$26,"",ROUND((IF(ISBLANK(T1220),0,T1220*'04_Настройки'!$B$16)+IF(ISBLANK(U1220),0,U1220*'04_Настройки'!$B$17)+IF(ISBLANK(V1220),0,V1220*'04_Настройки'!$B$18)+IF(ISBLANK(M1220),0,M1220/5*100*'04_Настройки'!$B$19)+IF(ISBLANK(N1220),0,N1220/5*100*'04_Настройки'!$B$20))/(IF(ISBLANK(T1220),0,'04_Настройки'!$B$16)+IF(ISBLANK(U1220),0,'04_Настройки'!$B$17)+IF(ISBLANK(V1220),0,'04_Настройки'!$B$18)+IF(ISBLANK(M1220),0,'04_Настройки'!$B$19)+IF(ISBLANK(N1220),0,'04_Настройки'!$B$20)),1)))</s:f>
        <s:v/>
      </s:c>
      <s:c r="Y1220" s="77" t="str">
        <s:f>IF(B1220="","",IF(ISBLANK(X1220),"Недостаточно данных",IF(X1220&gt;='04_Настройки'!$B$24,"Высокий",IF(X1220&gt;='04_Настройки'!$B$25,"Средний","Низкий"))))</s:f>
        <s:v/>
      </s:c>
      <s:c r="Z1220" s="80">
        <s:f t="shared" si="8"/>
        <s:v>1210</s:v>
      </s:c>
      <s:c r="AA1220" s="93" t="str">
        <s:f>IF(B1220="","",IF(S1220&gt;1,"Проверить и объединить дубли",IF(W1220&lt;'04_Настройки'!$B$26,"Дополнить исходные данные",IF(AND(M1220&lt;&gt;"",M1220&lt;=2),"Проверить соответствие запросу и бизнесу",IF(AND(G1220&lt;&gt;"",G1220&lt;=IF(J1220="",'04_Настройки'!$B$14,J1220)),"Удерживать позицию и обновлять контент",IF(Y1220="Высокий",IF(O1220="","Создать или назначить посадочную страницу","Оптимизировать страницу и усилить содержание"),IF(Y1220="Средний","Включить в контент-план","Наблюдать или отложить")))))))</s:f>
        <s:v/>
      </s:c>
    </s:row>
    <s:row r="1221" ht="22.5" customHeight="1">
      <s:c r="A1221" s="70" t="str">
        <s:f t="shared" si="1"/>
        <s:v/>
      </s:c>
      <s:c r="B1221" s="71"/>
      <s:c r="C1221" s="71"/>
      <s:c r="D1221" s="71"/>
      <s:c r="E1221" s="95"/>
      <s:c r="F1221" s="77" t="str">
        <s:f>IF(ISBLANK(E1221),"",IF(E1221&gt;='04_Настройки'!$B$11,"ВЧ",IF(E1221&gt;='04_Настройки'!$B$12,"СЧ","НЧ")))</s:f>
      </s:c>
      <s:c r="G1221" s="78"/>
      <s:c r="H1221" s="78"/>
      <s:c r="I1221" s="80" t="str">
        <s:f t="shared" si="2"/>
        <s:v/>
      </s:c>
      <s:c r="J1221" s="78"/>
      <s:c r="K1221" s="81"/>
      <s:c r="L1221" s="78"/>
      <s:c r="M1221" s="78"/>
      <s:c r="N1221" s="78"/>
      <s:c r="O1221" s="83"/>
      <s:c r="P1221" s="84"/>
      <s:c r="Q1221" s="84"/>
      <s:c r="R1221" s="77" t="str">
        <s:f t="shared" si="3"/>
        <s:v/>
      </s:c>
      <s:c r="S1221" s="85" t="str">
        <s:f t="shared" si="4"/>
        <s:v/>
      </s:c>
      <s:c r="T1221" s="85" t="str">
        <s:f t="shared" si="5"/>
        <s:v/>
      </s:c>
      <s:c r="U1221" s="85" t="str">
        <s:f>IF(OR(B1221="",G1221=""),"",ROUND(MAX(0,MIN(100,(G1221-IF(J1221="",'04_Настройки'!$B$14,J1221))/(100-IF(J1221="",'04_Настройки'!$B$14,J1221))*100)),1))</s:f>
        <s:v/>
      </s:c>
      <s:c r="V1221" s="85" t="str">
        <s:f t="shared" si="6"/>
        <s:v/>
      </s:c>
      <s:c r="W1221" s="88" t="str">
        <s:f t="shared" si="7"/>
        <s:v/>
      </s:c>
      <s:c r="X1221" s="85" t="str">
        <s:f>IF(B1221="","",IF(W1221&lt;'04_Настройки'!$B$26,"",ROUND((IF(ISBLANK(T1221),0,T1221*'04_Настройки'!$B$16)+IF(ISBLANK(U1221),0,U1221*'04_Настройки'!$B$17)+IF(ISBLANK(V1221),0,V1221*'04_Настройки'!$B$18)+IF(ISBLANK(M1221),0,M1221/5*100*'04_Настройки'!$B$19)+IF(ISBLANK(N1221),0,N1221/5*100*'04_Настройки'!$B$20))/(IF(ISBLANK(T1221),0,'04_Настройки'!$B$16)+IF(ISBLANK(U1221),0,'04_Настройки'!$B$17)+IF(ISBLANK(V1221),0,'04_Настройки'!$B$18)+IF(ISBLANK(M1221),0,'04_Настройки'!$B$19)+IF(ISBLANK(N1221),0,'04_Настройки'!$B$20)),1)))</s:f>
        <s:v/>
      </s:c>
      <s:c r="Y1221" s="77" t="str">
        <s:f>IF(B1221="","",IF(ISBLANK(X1221),"Недостаточно данных",IF(X1221&gt;='04_Настройки'!$B$24,"Высокий",IF(X1221&gt;='04_Настройки'!$B$25,"Средний","Низкий"))))</s:f>
        <s:v/>
      </s:c>
      <s:c r="Z1221" s="80">
        <s:f t="shared" si="8"/>
        <s:v>1211</s:v>
      </s:c>
      <s:c r="AA1221" s="93" t="str">
        <s:f>IF(B1221="","",IF(S1221&gt;1,"Проверить и объединить дубли",IF(W1221&lt;'04_Настройки'!$B$26,"Дополнить исходные данные",IF(AND(M1221&lt;&gt;"",M1221&lt;=2),"Проверить соответствие запросу и бизнесу",IF(AND(G1221&lt;&gt;"",G1221&lt;=IF(J1221="",'04_Настройки'!$B$14,J1221)),"Удерживать позицию и обновлять контент",IF(Y1221="Высокий",IF(O1221="","Создать или назначить посадочную страницу","Оптимизировать страницу и усилить содержание"),IF(Y1221="Средний","Включить в контент-план","Наблюдать или отложить")))))))</s:f>
        <s:v/>
      </s:c>
    </s:row>
    <s:row r="1222" ht="22.5" customHeight="1">
      <s:c r="A1222" s="70" t="str">
        <s:f t="shared" si="1"/>
        <s:v/>
      </s:c>
      <s:c r="B1222" s="71"/>
      <s:c r="C1222" s="71"/>
      <s:c r="D1222" s="71"/>
      <s:c r="E1222" s="95"/>
      <s:c r="F1222" s="77" t="str">
        <s:f>IF(ISBLANK(E1222),"",IF(E1222&gt;='04_Настройки'!$B$11,"ВЧ",IF(E1222&gt;='04_Настройки'!$B$12,"СЧ","НЧ")))</s:f>
      </s:c>
      <s:c r="G1222" s="78"/>
      <s:c r="H1222" s="78"/>
      <s:c r="I1222" s="80" t="str">
        <s:f t="shared" si="2"/>
        <s:v/>
      </s:c>
      <s:c r="J1222" s="78"/>
      <s:c r="K1222" s="81"/>
      <s:c r="L1222" s="78"/>
      <s:c r="M1222" s="78"/>
      <s:c r="N1222" s="78"/>
      <s:c r="O1222" s="83"/>
      <s:c r="P1222" s="84"/>
      <s:c r="Q1222" s="84"/>
      <s:c r="R1222" s="77" t="str">
        <s:f t="shared" si="3"/>
        <s:v/>
      </s:c>
      <s:c r="S1222" s="85" t="str">
        <s:f t="shared" si="4"/>
        <s:v/>
      </s:c>
      <s:c r="T1222" s="85" t="str">
        <s:f t="shared" si="5"/>
        <s:v/>
      </s:c>
      <s:c r="U1222" s="85" t="str">
        <s:f>IF(OR(B1222="",G1222=""),"",ROUND(MAX(0,MIN(100,(G1222-IF(J1222="",'04_Настройки'!$B$14,J1222))/(100-IF(J1222="",'04_Настройки'!$B$14,J1222))*100)),1))</s:f>
        <s:v/>
      </s:c>
      <s:c r="V1222" s="85" t="str">
        <s:f t="shared" si="6"/>
        <s:v/>
      </s:c>
      <s:c r="W1222" s="88" t="str">
        <s:f t="shared" si="7"/>
        <s:v/>
      </s:c>
      <s:c r="X1222" s="85" t="str">
        <s:f>IF(B1222="","",IF(W1222&lt;'04_Настройки'!$B$26,"",ROUND((IF(ISBLANK(T1222),0,T1222*'04_Настройки'!$B$16)+IF(ISBLANK(U1222),0,U1222*'04_Настройки'!$B$17)+IF(ISBLANK(V1222),0,V1222*'04_Настройки'!$B$18)+IF(ISBLANK(M1222),0,M1222/5*100*'04_Настройки'!$B$19)+IF(ISBLANK(N1222),0,N1222/5*100*'04_Настройки'!$B$20))/(IF(ISBLANK(T1222),0,'04_Настройки'!$B$16)+IF(ISBLANK(U1222),0,'04_Настройки'!$B$17)+IF(ISBLANK(V1222),0,'04_Настройки'!$B$18)+IF(ISBLANK(M1222),0,'04_Настройки'!$B$19)+IF(ISBLANK(N1222),0,'04_Настройки'!$B$20)),1)))</s:f>
        <s:v/>
      </s:c>
      <s:c r="Y1222" s="77" t="str">
        <s:f>IF(B1222="","",IF(ISBLANK(X1222),"Недостаточно данных",IF(X1222&gt;='04_Настройки'!$B$24,"Высокий",IF(X1222&gt;='04_Настройки'!$B$25,"Средний","Низкий"))))</s:f>
        <s:v/>
      </s:c>
      <s:c r="Z1222" s="80">
        <s:f t="shared" si="8"/>
        <s:v>1212</s:v>
      </s:c>
      <s:c r="AA1222" s="93" t="str">
        <s:f>IF(B1222="","",IF(S1222&gt;1,"Проверить и объединить дубли",IF(W1222&lt;'04_Настройки'!$B$26,"Дополнить исходные данные",IF(AND(M1222&lt;&gt;"",M1222&lt;=2),"Проверить соответствие запросу и бизнесу",IF(AND(G1222&lt;&gt;"",G1222&lt;=IF(J1222="",'04_Настройки'!$B$14,J1222)),"Удерживать позицию и обновлять контент",IF(Y1222="Высокий",IF(O1222="","Создать или назначить посадочную страницу","Оптимизировать страницу и усилить содержание"),IF(Y1222="Средний","Включить в контент-план","Наблюдать или отложить")))))))</s:f>
        <s:v/>
      </s:c>
    </s:row>
    <s:row r="1223" ht="22.5" customHeight="1">
      <s:c r="A1223" s="70" t="str">
        <s:f t="shared" si="1"/>
        <s:v/>
      </s:c>
      <s:c r="B1223" s="71"/>
      <s:c r="C1223" s="71"/>
      <s:c r="D1223" s="71"/>
      <s:c r="E1223" s="95"/>
      <s:c r="F1223" s="77" t="str">
        <s:f>IF(ISBLANK(E1223),"",IF(E1223&gt;='04_Настройки'!$B$11,"ВЧ",IF(E1223&gt;='04_Настройки'!$B$12,"СЧ","НЧ")))</s:f>
      </s:c>
      <s:c r="G1223" s="78"/>
      <s:c r="H1223" s="78"/>
      <s:c r="I1223" s="80" t="str">
        <s:f t="shared" si="2"/>
        <s:v/>
      </s:c>
      <s:c r="J1223" s="78"/>
      <s:c r="K1223" s="81"/>
      <s:c r="L1223" s="78"/>
      <s:c r="M1223" s="78"/>
      <s:c r="N1223" s="78"/>
      <s:c r="O1223" s="83"/>
      <s:c r="P1223" s="84"/>
      <s:c r="Q1223" s="84"/>
      <s:c r="R1223" s="77" t="str">
        <s:f t="shared" si="3"/>
        <s:v/>
      </s:c>
      <s:c r="S1223" s="85" t="str">
        <s:f t="shared" si="4"/>
        <s:v/>
      </s:c>
      <s:c r="T1223" s="85" t="str">
        <s:f t="shared" si="5"/>
        <s:v/>
      </s:c>
      <s:c r="U1223" s="85" t="str">
        <s:f>IF(OR(B1223="",G1223=""),"",ROUND(MAX(0,MIN(100,(G1223-IF(J1223="",'04_Настройки'!$B$14,J1223))/(100-IF(J1223="",'04_Настройки'!$B$14,J1223))*100)),1))</s:f>
        <s:v/>
      </s:c>
      <s:c r="V1223" s="85" t="str">
        <s:f t="shared" si="6"/>
        <s:v/>
      </s:c>
      <s:c r="W1223" s="88" t="str">
        <s:f t="shared" si="7"/>
        <s:v/>
      </s:c>
      <s:c r="X1223" s="85" t="str">
        <s:f>IF(B1223="","",IF(W1223&lt;'04_Настройки'!$B$26,"",ROUND((IF(ISBLANK(T1223),0,T1223*'04_Настройки'!$B$16)+IF(ISBLANK(U1223),0,U1223*'04_Настройки'!$B$17)+IF(ISBLANK(V1223),0,V1223*'04_Настройки'!$B$18)+IF(ISBLANK(M1223),0,M1223/5*100*'04_Настройки'!$B$19)+IF(ISBLANK(N1223),0,N1223/5*100*'04_Настройки'!$B$20))/(IF(ISBLANK(T1223),0,'04_Настройки'!$B$16)+IF(ISBLANK(U1223),0,'04_Настройки'!$B$17)+IF(ISBLANK(V1223),0,'04_Настройки'!$B$18)+IF(ISBLANK(M1223),0,'04_Настройки'!$B$19)+IF(ISBLANK(N1223),0,'04_Настройки'!$B$20)),1)))</s:f>
        <s:v/>
      </s:c>
      <s:c r="Y1223" s="77" t="str">
        <s:f>IF(B1223="","",IF(ISBLANK(X1223),"Недостаточно данных",IF(X1223&gt;='04_Настройки'!$B$24,"Высокий",IF(X1223&gt;='04_Настройки'!$B$25,"Средний","Низкий"))))</s:f>
        <s:v/>
      </s:c>
      <s:c r="Z1223" s="80">
        <s:f t="shared" si="8"/>
        <s:v>1213</s:v>
      </s:c>
      <s:c r="AA1223" s="93" t="str">
        <s:f>IF(B1223="","",IF(S1223&gt;1,"Проверить и объединить дубли",IF(W1223&lt;'04_Настройки'!$B$26,"Дополнить исходные данные",IF(AND(M1223&lt;&gt;"",M1223&lt;=2),"Проверить соответствие запросу и бизнесу",IF(AND(G1223&lt;&gt;"",G1223&lt;=IF(J1223="",'04_Настройки'!$B$14,J1223)),"Удерживать позицию и обновлять контент",IF(Y1223="Высокий",IF(O1223="","Создать или назначить посадочную страницу","Оптимизировать страницу и усилить содержание"),IF(Y1223="Средний","Включить в контент-план","Наблюдать или отложить")))))))</s:f>
        <s:v/>
      </s:c>
    </s:row>
    <s:row r="1224" ht="22.5" customHeight="1">
      <s:c r="A1224" s="70" t="str">
        <s:f t="shared" si="1"/>
        <s:v/>
      </s:c>
      <s:c r="B1224" s="71"/>
      <s:c r="C1224" s="71"/>
      <s:c r="D1224" s="71"/>
      <s:c r="E1224" s="95"/>
      <s:c r="F1224" s="77" t="str">
        <s:f>IF(ISBLANK(E1224),"",IF(E1224&gt;='04_Настройки'!$B$11,"ВЧ",IF(E1224&gt;='04_Настройки'!$B$12,"СЧ","НЧ")))</s:f>
      </s:c>
      <s:c r="G1224" s="78"/>
      <s:c r="H1224" s="78"/>
      <s:c r="I1224" s="80" t="str">
        <s:f t="shared" si="2"/>
        <s:v/>
      </s:c>
      <s:c r="J1224" s="78"/>
      <s:c r="K1224" s="81"/>
      <s:c r="L1224" s="78"/>
      <s:c r="M1224" s="78"/>
      <s:c r="N1224" s="78"/>
      <s:c r="O1224" s="83"/>
      <s:c r="P1224" s="84"/>
      <s:c r="Q1224" s="84"/>
      <s:c r="R1224" s="77" t="str">
        <s:f t="shared" si="3"/>
        <s:v/>
      </s:c>
      <s:c r="S1224" s="85" t="str">
        <s:f t="shared" si="4"/>
        <s:v/>
      </s:c>
      <s:c r="T1224" s="85" t="str">
        <s:f t="shared" si="5"/>
        <s:v/>
      </s:c>
      <s:c r="U1224" s="85" t="str">
        <s:f>IF(OR(B1224="",G1224=""),"",ROUND(MAX(0,MIN(100,(G1224-IF(J1224="",'04_Настройки'!$B$14,J1224))/(100-IF(J1224="",'04_Настройки'!$B$14,J1224))*100)),1))</s:f>
        <s:v/>
      </s:c>
      <s:c r="V1224" s="85" t="str">
        <s:f t="shared" si="6"/>
        <s:v/>
      </s:c>
      <s:c r="W1224" s="88" t="str">
        <s:f t="shared" si="7"/>
        <s:v/>
      </s:c>
      <s:c r="X1224" s="85" t="str">
        <s:f>IF(B1224="","",IF(W1224&lt;'04_Настройки'!$B$26,"",ROUND((IF(ISBLANK(T1224),0,T1224*'04_Настройки'!$B$16)+IF(ISBLANK(U1224),0,U1224*'04_Настройки'!$B$17)+IF(ISBLANK(V1224),0,V1224*'04_Настройки'!$B$18)+IF(ISBLANK(M1224),0,M1224/5*100*'04_Настройки'!$B$19)+IF(ISBLANK(N1224),0,N1224/5*100*'04_Настройки'!$B$20))/(IF(ISBLANK(T1224),0,'04_Настройки'!$B$16)+IF(ISBLANK(U1224),0,'04_Настройки'!$B$17)+IF(ISBLANK(V1224),0,'04_Настройки'!$B$18)+IF(ISBLANK(M1224),0,'04_Настройки'!$B$19)+IF(ISBLANK(N1224),0,'04_Настройки'!$B$20)),1)))</s:f>
        <s:v/>
      </s:c>
      <s:c r="Y1224" s="77" t="str">
        <s:f>IF(B1224="","",IF(ISBLANK(X1224),"Недостаточно данных",IF(X1224&gt;='04_Настройки'!$B$24,"Высокий",IF(X1224&gt;='04_Настройки'!$B$25,"Средний","Низкий"))))</s:f>
        <s:v/>
      </s:c>
      <s:c r="Z1224" s="80">
        <s:f t="shared" si="8"/>
        <s:v>1214</s:v>
      </s:c>
      <s:c r="AA1224" s="93" t="str">
        <s:f>IF(B1224="","",IF(S1224&gt;1,"Проверить и объединить дубли",IF(W1224&lt;'04_Настройки'!$B$26,"Дополнить исходные данные",IF(AND(M1224&lt;&gt;"",M1224&lt;=2),"Проверить соответствие запросу и бизнесу",IF(AND(G1224&lt;&gt;"",G1224&lt;=IF(J1224="",'04_Настройки'!$B$14,J1224)),"Удерживать позицию и обновлять контент",IF(Y1224="Высокий",IF(O1224="","Создать или назначить посадочную страницу","Оптимизировать страницу и усилить содержание"),IF(Y1224="Средний","Включить в контент-план","Наблюдать или отложить")))))))</s:f>
        <s:v/>
      </s:c>
    </s:row>
    <s:row r="1225" ht="22.5" customHeight="1">
      <s:c r="A1225" s="70" t="str">
        <s:f t="shared" si="1"/>
        <s:v/>
      </s:c>
      <s:c r="B1225" s="71"/>
      <s:c r="C1225" s="71"/>
      <s:c r="D1225" s="71"/>
      <s:c r="E1225" s="95"/>
      <s:c r="F1225" s="77" t="str">
        <s:f>IF(ISBLANK(E1225),"",IF(E1225&gt;='04_Настройки'!$B$11,"ВЧ",IF(E1225&gt;='04_Настройки'!$B$12,"СЧ","НЧ")))</s:f>
      </s:c>
      <s:c r="G1225" s="78"/>
      <s:c r="H1225" s="78"/>
      <s:c r="I1225" s="80" t="str">
        <s:f t="shared" si="2"/>
        <s:v/>
      </s:c>
      <s:c r="J1225" s="78"/>
      <s:c r="K1225" s="81"/>
      <s:c r="L1225" s="78"/>
      <s:c r="M1225" s="78"/>
      <s:c r="N1225" s="78"/>
      <s:c r="O1225" s="83"/>
      <s:c r="P1225" s="84"/>
      <s:c r="Q1225" s="84"/>
      <s:c r="R1225" s="77" t="str">
        <s:f t="shared" si="3"/>
        <s:v/>
      </s:c>
      <s:c r="S1225" s="85" t="str">
        <s:f t="shared" si="4"/>
        <s:v/>
      </s:c>
      <s:c r="T1225" s="85" t="str">
        <s:f t="shared" si="5"/>
        <s:v/>
      </s:c>
      <s:c r="U1225" s="85" t="str">
        <s:f>IF(OR(B1225="",G1225=""),"",ROUND(MAX(0,MIN(100,(G1225-IF(J1225="",'04_Настройки'!$B$14,J1225))/(100-IF(J1225="",'04_Настройки'!$B$14,J1225))*100)),1))</s:f>
        <s:v/>
      </s:c>
      <s:c r="V1225" s="85" t="str">
        <s:f t="shared" si="6"/>
        <s:v/>
      </s:c>
      <s:c r="W1225" s="88" t="str">
        <s:f t="shared" si="7"/>
        <s:v/>
      </s:c>
      <s:c r="X1225" s="85" t="str">
        <s:f>IF(B1225="","",IF(W1225&lt;'04_Настройки'!$B$26,"",ROUND((IF(ISBLANK(T1225),0,T1225*'04_Настройки'!$B$16)+IF(ISBLANK(U1225),0,U1225*'04_Настройки'!$B$17)+IF(ISBLANK(V1225),0,V1225*'04_Настройки'!$B$18)+IF(ISBLANK(M1225),0,M1225/5*100*'04_Настройки'!$B$19)+IF(ISBLANK(N1225),0,N1225/5*100*'04_Настройки'!$B$20))/(IF(ISBLANK(T1225),0,'04_Настройки'!$B$16)+IF(ISBLANK(U1225),0,'04_Настройки'!$B$17)+IF(ISBLANK(V1225),0,'04_Настройки'!$B$18)+IF(ISBLANK(M1225),0,'04_Настройки'!$B$19)+IF(ISBLANK(N1225),0,'04_Настройки'!$B$20)),1)))</s:f>
        <s:v/>
      </s:c>
      <s:c r="Y1225" s="77" t="str">
        <s:f>IF(B1225="","",IF(ISBLANK(X1225),"Недостаточно данных",IF(X1225&gt;='04_Настройки'!$B$24,"Высокий",IF(X1225&gt;='04_Настройки'!$B$25,"Средний","Низкий"))))</s:f>
        <s:v/>
      </s:c>
      <s:c r="Z1225" s="80">
        <s:f t="shared" si="8"/>
        <s:v>1215</s:v>
      </s:c>
      <s:c r="AA1225" s="93" t="str">
        <s:f>IF(B1225="","",IF(S1225&gt;1,"Проверить и объединить дубли",IF(W1225&lt;'04_Настройки'!$B$26,"Дополнить исходные данные",IF(AND(M1225&lt;&gt;"",M1225&lt;=2),"Проверить соответствие запросу и бизнесу",IF(AND(G1225&lt;&gt;"",G1225&lt;=IF(J1225="",'04_Настройки'!$B$14,J1225)),"Удерживать позицию и обновлять контент",IF(Y1225="Высокий",IF(O1225="","Создать или назначить посадочную страницу","Оптимизировать страницу и усилить содержание"),IF(Y1225="Средний","Включить в контент-план","Наблюдать или отложить")))))))</s:f>
        <s:v/>
      </s:c>
    </s:row>
    <s:row r="1226" ht="22.5" customHeight="1">
      <s:c r="A1226" s="70" t="str">
        <s:f t="shared" si="1"/>
        <s:v/>
      </s:c>
      <s:c r="B1226" s="71"/>
      <s:c r="C1226" s="71"/>
      <s:c r="D1226" s="71"/>
      <s:c r="E1226" s="95"/>
      <s:c r="F1226" s="77" t="str">
        <s:f>IF(ISBLANK(E1226),"",IF(E1226&gt;='04_Настройки'!$B$11,"ВЧ",IF(E1226&gt;='04_Настройки'!$B$12,"СЧ","НЧ")))</s:f>
      </s:c>
      <s:c r="G1226" s="78"/>
      <s:c r="H1226" s="78"/>
      <s:c r="I1226" s="80" t="str">
        <s:f t="shared" si="2"/>
        <s:v/>
      </s:c>
      <s:c r="J1226" s="78"/>
      <s:c r="K1226" s="81"/>
      <s:c r="L1226" s="78"/>
      <s:c r="M1226" s="78"/>
      <s:c r="N1226" s="78"/>
      <s:c r="O1226" s="83"/>
      <s:c r="P1226" s="84"/>
      <s:c r="Q1226" s="84"/>
      <s:c r="R1226" s="77" t="str">
        <s:f t="shared" si="3"/>
        <s:v/>
      </s:c>
      <s:c r="S1226" s="85" t="str">
        <s:f t="shared" si="4"/>
        <s:v/>
      </s:c>
      <s:c r="T1226" s="85" t="str">
        <s:f t="shared" si="5"/>
        <s:v/>
      </s:c>
      <s:c r="U1226" s="85" t="str">
        <s:f>IF(OR(B1226="",G1226=""),"",ROUND(MAX(0,MIN(100,(G1226-IF(J1226="",'04_Настройки'!$B$14,J1226))/(100-IF(J1226="",'04_Настройки'!$B$14,J1226))*100)),1))</s:f>
        <s:v/>
      </s:c>
      <s:c r="V1226" s="85" t="str">
        <s:f t="shared" si="6"/>
        <s:v/>
      </s:c>
      <s:c r="W1226" s="88" t="str">
        <s:f t="shared" si="7"/>
        <s:v/>
      </s:c>
      <s:c r="X1226" s="85" t="str">
        <s:f>IF(B1226="","",IF(W1226&lt;'04_Настройки'!$B$26,"",ROUND((IF(ISBLANK(T1226),0,T1226*'04_Настройки'!$B$16)+IF(ISBLANK(U1226),0,U1226*'04_Настройки'!$B$17)+IF(ISBLANK(V1226),0,V1226*'04_Настройки'!$B$18)+IF(ISBLANK(M1226),0,M1226/5*100*'04_Настройки'!$B$19)+IF(ISBLANK(N1226),0,N1226/5*100*'04_Настройки'!$B$20))/(IF(ISBLANK(T1226),0,'04_Настройки'!$B$16)+IF(ISBLANK(U1226),0,'04_Настройки'!$B$17)+IF(ISBLANK(V1226),0,'04_Настройки'!$B$18)+IF(ISBLANK(M1226),0,'04_Настройки'!$B$19)+IF(ISBLANK(N1226),0,'04_Настройки'!$B$20)),1)))</s:f>
        <s:v/>
      </s:c>
      <s:c r="Y1226" s="77" t="str">
        <s:f>IF(B1226="","",IF(ISBLANK(X1226),"Недостаточно данных",IF(X1226&gt;='04_Настройки'!$B$24,"Высокий",IF(X1226&gt;='04_Настройки'!$B$25,"Средний","Низкий"))))</s:f>
        <s:v/>
      </s:c>
      <s:c r="Z1226" s="80">
        <s:f t="shared" si="8"/>
        <s:v>1216</s:v>
      </s:c>
      <s:c r="AA1226" s="93" t="str">
        <s:f>IF(B1226="","",IF(S1226&gt;1,"Проверить и объединить дубли",IF(W1226&lt;'04_Настройки'!$B$26,"Дополнить исходные данные",IF(AND(M1226&lt;&gt;"",M1226&lt;=2),"Проверить соответствие запросу и бизнесу",IF(AND(G1226&lt;&gt;"",G1226&lt;=IF(J1226="",'04_Настройки'!$B$14,J1226)),"Удерживать позицию и обновлять контент",IF(Y1226="Высокий",IF(O1226="","Создать или назначить посадочную страницу","Оптимизировать страницу и усилить содержание"),IF(Y1226="Средний","Включить в контент-план","Наблюдать или отложить")))))))</s:f>
        <s:v/>
      </s:c>
    </s:row>
    <s:row r="1227" ht="22.5" customHeight="1">
      <s:c r="A1227" s="70" t="str">
        <s:f t="shared" si="1"/>
        <s:v/>
      </s:c>
      <s:c r="B1227" s="71"/>
      <s:c r="C1227" s="71"/>
      <s:c r="D1227" s="71"/>
      <s:c r="E1227" s="95"/>
      <s:c r="F1227" s="77" t="str">
        <s:f>IF(ISBLANK(E1227),"",IF(E1227&gt;='04_Настройки'!$B$11,"ВЧ",IF(E1227&gt;='04_Настройки'!$B$12,"СЧ","НЧ")))</s:f>
      </s:c>
      <s:c r="G1227" s="78"/>
      <s:c r="H1227" s="78"/>
      <s:c r="I1227" s="80" t="str">
        <s:f t="shared" si="2"/>
        <s:v/>
      </s:c>
      <s:c r="J1227" s="78"/>
      <s:c r="K1227" s="81"/>
      <s:c r="L1227" s="78"/>
      <s:c r="M1227" s="78"/>
      <s:c r="N1227" s="78"/>
      <s:c r="O1227" s="83"/>
      <s:c r="P1227" s="84"/>
      <s:c r="Q1227" s="84"/>
      <s:c r="R1227" s="77" t="str">
        <s:f t="shared" si="3"/>
        <s:v/>
      </s:c>
      <s:c r="S1227" s="85" t="str">
        <s:f t="shared" si="4"/>
        <s:v/>
      </s:c>
      <s:c r="T1227" s="85" t="str">
        <s:f t="shared" si="5"/>
        <s:v/>
      </s:c>
      <s:c r="U1227" s="85" t="str">
        <s:f>IF(OR(B1227="",G1227=""),"",ROUND(MAX(0,MIN(100,(G1227-IF(J1227="",'04_Настройки'!$B$14,J1227))/(100-IF(J1227="",'04_Настройки'!$B$14,J1227))*100)),1))</s:f>
        <s:v/>
      </s:c>
      <s:c r="V1227" s="85" t="str">
        <s:f t="shared" si="6"/>
        <s:v/>
      </s:c>
      <s:c r="W1227" s="88" t="str">
        <s:f t="shared" si="7"/>
        <s:v/>
      </s:c>
      <s:c r="X1227" s="85" t="str">
        <s:f>IF(B1227="","",IF(W1227&lt;'04_Настройки'!$B$26,"",ROUND((IF(ISBLANK(T1227),0,T1227*'04_Настройки'!$B$16)+IF(ISBLANK(U1227),0,U1227*'04_Настройки'!$B$17)+IF(ISBLANK(V1227),0,V1227*'04_Настройки'!$B$18)+IF(ISBLANK(M1227),0,M1227/5*100*'04_Настройки'!$B$19)+IF(ISBLANK(N1227),0,N1227/5*100*'04_Настройки'!$B$20))/(IF(ISBLANK(T1227),0,'04_Настройки'!$B$16)+IF(ISBLANK(U1227),0,'04_Настройки'!$B$17)+IF(ISBLANK(V1227),0,'04_Настройки'!$B$18)+IF(ISBLANK(M1227),0,'04_Настройки'!$B$19)+IF(ISBLANK(N1227),0,'04_Настройки'!$B$20)),1)))</s:f>
        <s:v/>
      </s:c>
      <s:c r="Y1227" s="77" t="str">
        <s:f>IF(B1227="","",IF(ISBLANK(X1227),"Недостаточно данных",IF(X1227&gt;='04_Настройки'!$B$24,"Высокий",IF(X1227&gt;='04_Настройки'!$B$25,"Средний","Низкий"))))</s:f>
        <s:v/>
      </s:c>
      <s:c r="Z1227" s="80">
        <s:f t="shared" si="8"/>
        <s:v>1217</s:v>
      </s:c>
      <s:c r="AA1227" s="93" t="str">
        <s:f>IF(B1227="","",IF(S1227&gt;1,"Проверить и объединить дубли",IF(W1227&lt;'04_Настройки'!$B$26,"Дополнить исходные данные",IF(AND(M1227&lt;&gt;"",M1227&lt;=2),"Проверить соответствие запросу и бизнесу",IF(AND(G1227&lt;&gt;"",G1227&lt;=IF(J1227="",'04_Настройки'!$B$14,J1227)),"Удерживать позицию и обновлять контент",IF(Y1227="Высокий",IF(O1227="","Создать или назначить посадочную страницу","Оптимизировать страницу и усилить содержание"),IF(Y1227="Средний","Включить в контент-план","Наблюдать или отложить")))))))</s:f>
        <s:v/>
      </s:c>
    </s:row>
    <s:row r="1228" ht="22.5" customHeight="1">
      <s:c r="A1228" s="70" t="str">
        <s:f t="shared" si="1"/>
        <s:v/>
      </s:c>
      <s:c r="B1228" s="71"/>
      <s:c r="C1228" s="71"/>
      <s:c r="D1228" s="71"/>
      <s:c r="E1228" s="95"/>
      <s:c r="F1228" s="77" t="str">
        <s:f>IF(ISBLANK(E1228),"",IF(E1228&gt;='04_Настройки'!$B$11,"ВЧ",IF(E1228&gt;='04_Настройки'!$B$12,"СЧ","НЧ")))</s:f>
      </s:c>
      <s:c r="G1228" s="78"/>
      <s:c r="H1228" s="78"/>
      <s:c r="I1228" s="80" t="str">
        <s:f t="shared" si="2"/>
        <s:v/>
      </s:c>
      <s:c r="J1228" s="78"/>
      <s:c r="K1228" s="81"/>
      <s:c r="L1228" s="78"/>
      <s:c r="M1228" s="78"/>
      <s:c r="N1228" s="78"/>
      <s:c r="O1228" s="83"/>
      <s:c r="P1228" s="84"/>
      <s:c r="Q1228" s="84"/>
      <s:c r="R1228" s="77" t="str">
        <s:f t="shared" si="3"/>
        <s:v/>
      </s:c>
      <s:c r="S1228" s="85" t="str">
        <s:f t="shared" si="4"/>
        <s:v/>
      </s:c>
      <s:c r="T1228" s="85" t="str">
        <s:f t="shared" si="5"/>
        <s:v/>
      </s:c>
      <s:c r="U1228" s="85" t="str">
        <s:f>IF(OR(B1228="",G1228=""),"",ROUND(MAX(0,MIN(100,(G1228-IF(J1228="",'04_Настройки'!$B$14,J1228))/(100-IF(J1228="",'04_Настройки'!$B$14,J1228))*100)),1))</s:f>
        <s:v/>
      </s:c>
      <s:c r="V1228" s="85" t="str">
        <s:f t="shared" si="6"/>
        <s:v/>
      </s:c>
      <s:c r="W1228" s="88" t="str">
        <s:f t="shared" si="7"/>
        <s:v/>
      </s:c>
      <s:c r="X1228" s="85" t="str">
        <s:f>IF(B1228="","",IF(W1228&lt;'04_Настройки'!$B$26,"",ROUND((IF(ISBLANK(T1228),0,T1228*'04_Настройки'!$B$16)+IF(ISBLANK(U1228),0,U1228*'04_Настройки'!$B$17)+IF(ISBLANK(V1228),0,V1228*'04_Настройки'!$B$18)+IF(ISBLANK(M1228),0,M1228/5*100*'04_Настройки'!$B$19)+IF(ISBLANK(N1228),0,N1228/5*100*'04_Настройки'!$B$20))/(IF(ISBLANK(T1228),0,'04_Настройки'!$B$16)+IF(ISBLANK(U1228),0,'04_Настройки'!$B$17)+IF(ISBLANK(V1228),0,'04_Настройки'!$B$18)+IF(ISBLANK(M1228),0,'04_Настройки'!$B$19)+IF(ISBLANK(N1228),0,'04_Настройки'!$B$20)),1)))</s:f>
        <s:v/>
      </s:c>
      <s:c r="Y1228" s="77" t="str">
        <s:f>IF(B1228="","",IF(ISBLANK(X1228),"Недостаточно данных",IF(X1228&gt;='04_Настройки'!$B$24,"Высокий",IF(X1228&gt;='04_Настройки'!$B$25,"Средний","Низкий"))))</s:f>
        <s:v/>
      </s:c>
      <s:c r="Z1228" s="80">
        <s:f t="shared" si="8"/>
        <s:v>1218</s:v>
      </s:c>
      <s:c r="AA1228" s="93" t="str">
        <s:f>IF(B1228="","",IF(S1228&gt;1,"Проверить и объединить дубли",IF(W1228&lt;'04_Настройки'!$B$26,"Дополнить исходные данные",IF(AND(M1228&lt;&gt;"",M1228&lt;=2),"Проверить соответствие запросу и бизнесу",IF(AND(G1228&lt;&gt;"",G1228&lt;=IF(J1228="",'04_Настройки'!$B$14,J1228)),"Удерживать позицию и обновлять контент",IF(Y1228="Высокий",IF(O1228="","Создать или назначить посадочную страницу","Оптимизировать страницу и усилить содержание"),IF(Y1228="Средний","Включить в контент-план","Наблюдать или отложить")))))))</s:f>
        <s:v/>
      </s:c>
    </s:row>
    <s:row r="1229" ht="22.5" customHeight="1">
      <s:c r="A1229" s="70" t="str">
        <s:f t="shared" si="1"/>
        <s:v/>
      </s:c>
      <s:c r="B1229" s="71"/>
      <s:c r="C1229" s="71"/>
      <s:c r="D1229" s="71"/>
      <s:c r="E1229" s="95"/>
      <s:c r="F1229" s="77" t="str">
        <s:f>IF(ISBLANK(E1229),"",IF(E1229&gt;='04_Настройки'!$B$11,"ВЧ",IF(E1229&gt;='04_Настройки'!$B$12,"СЧ","НЧ")))</s:f>
      </s:c>
      <s:c r="G1229" s="78"/>
      <s:c r="H1229" s="78"/>
      <s:c r="I1229" s="80" t="str">
        <s:f t="shared" si="2"/>
        <s:v/>
      </s:c>
      <s:c r="J1229" s="78"/>
      <s:c r="K1229" s="81"/>
      <s:c r="L1229" s="78"/>
      <s:c r="M1229" s="78"/>
      <s:c r="N1229" s="78"/>
      <s:c r="O1229" s="83"/>
      <s:c r="P1229" s="84"/>
      <s:c r="Q1229" s="84"/>
      <s:c r="R1229" s="77" t="str">
        <s:f t="shared" si="3"/>
        <s:v/>
      </s:c>
      <s:c r="S1229" s="85" t="str">
        <s:f t="shared" si="4"/>
        <s:v/>
      </s:c>
      <s:c r="T1229" s="85" t="str">
        <s:f t="shared" si="5"/>
        <s:v/>
      </s:c>
      <s:c r="U1229" s="85" t="str">
        <s:f>IF(OR(B1229="",G1229=""),"",ROUND(MAX(0,MIN(100,(G1229-IF(J1229="",'04_Настройки'!$B$14,J1229))/(100-IF(J1229="",'04_Настройки'!$B$14,J1229))*100)),1))</s:f>
        <s:v/>
      </s:c>
      <s:c r="V1229" s="85" t="str">
        <s:f t="shared" si="6"/>
        <s:v/>
      </s:c>
      <s:c r="W1229" s="88" t="str">
        <s:f t="shared" si="7"/>
        <s:v/>
      </s:c>
      <s:c r="X1229" s="85" t="str">
        <s:f>IF(B1229="","",IF(W1229&lt;'04_Настройки'!$B$26,"",ROUND((IF(ISBLANK(T1229),0,T1229*'04_Настройки'!$B$16)+IF(ISBLANK(U1229),0,U1229*'04_Настройки'!$B$17)+IF(ISBLANK(V1229),0,V1229*'04_Настройки'!$B$18)+IF(ISBLANK(M1229),0,M1229/5*100*'04_Настройки'!$B$19)+IF(ISBLANK(N1229),0,N1229/5*100*'04_Настройки'!$B$20))/(IF(ISBLANK(T1229),0,'04_Настройки'!$B$16)+IF(ISBLANK(U1229),0,'04_Настройки'!$B$17)+IF(ISBLANK(V1229),0,'04_Настройки'!$B$18)+IF(ISBLANK(M1229),0,'04_Настройки'!$B$19)+IF(ISBLANK(N1229),0,'04_Настройки'!$B$20)),1)))</s:f>
        <s:v/>
      </s:c>
      <s:c r="Y1229" s="77" t="str">
        <s:f>IF(B1229="","",IF(ISBLANK(X1229),"Недостаточно данных",IF(X1229&gt;='04_Настройки'!$B$24,"Высокий",IF(X1229&gt;='04_Настройки'!$B$25,"Средний","Низкий"))))</s:f>
        <s:v/>
      </s:c>
      <s:c r="Z1229" s="80">
        <s:f t="shared" si="8"/>
        <s:v>1219</s:v>
      </s:c>
      <s:c r="AA1229" s="93" t="str">
        <s:f>IF(B1229="","",IF(S1229&gt;1,"Проверить и объединить дубли",IF(W1229&lt;'04_Настройки'!$B$26,"Дополнить исходные данные",IF(AND(M1229&lt;&gt;"",M1229&lt;=2),"Проверить соответствие запросу и бизнесу",IF(AND(G1229&lt;&gt;"",G1229&lt;=IF(J1229="",'04_Настройки'!$B$14,J1229)),"Удерживать позицию и обновлять контент",IF(Y1229="Высокий",IF(O1229="","Создать или назначить посадочную страницу","Оптимизировать страницу и усилить содержание"),IF(Y1229="Средний","Включить в контент-план","Наблюдать или отложить")))))))</s:f>
        <s:v/>
      </s:c>
    </s:row>
    <s:row r="1230" ht="22.5" customHeight="1">
      <s:c r="A1230" s="70" t="str">
        <s:f t="shared" si="1"/>
        <s:v/>
      </s:c>
      <s:c r="B1230" s="71"/>
      <s:c r="C1230" s="71"/>
      <s:c r="D1230" s="71"/>
      <s:c r="E1230" s="95"/>
      <s:c r="F1230" s="77" t="str">
        <s:f>IF(ISBLANK(E1230),"",IF(E1230&gt;='04_Настройки'!$B$11,"ВЧ",IF(E1230&gt;='04_Настройки'!$B$12,"СЧ","НЧ")))</s:f>
      </s:c>
      <s:c r="G1230" s="78"/>
      <s:c r="H1230" s="78"/>
      <s:c r="I1230" s="80" t="str">
        <s:f t="shared" si="2"/>
        <s:v/>
      </s:c>
      <s:c r="J1230" s="78"/>
      <s:c r="K1230" s="81"/>
      <s:c r="L1230" s="78"/>
      <s:c r="M1230" s="78"/>
      <s:c r="N1230" s="78"/>
      <s:c r="O1230" s="83"/>
      <s:c r="P1230" s="84"/>
      <s:c r="Q1230" s="84"/>
      <s:c r="R1230" s="77" t="str">
        <s:f t="shared" si="3"/>
        <s:v/>
      </s:c>
      <s:c r="S1230" s="85" t="str">
        <s:f t="shared" si="4"/>
        <s:v/>
      </s:c>
      <s:c r="T1230" s="85" t="str">
        <s:f t="shared" si="5"/>
        <s:v/>
      </s:c>
      <s:c r="U1230" s="85" t="str">
        <s:f>IF(OR(B1230="",G1230=""),"",ROUND(MAX(0,MIN(100,(G1230-IF(J1230="",'04_Настройки'!$B$14,J1230))/(100-IF(J1230="",'04_Настройки'!$B$14,J1230))*100)),1))</s:f>
        <s:v/>
      </s:c>
      <s:c r="V1230" s="85" t="str">
        <s:f t="shared" si="6"/>
        <s:v/>
      </s:c>
      <s:c r="W1230" s="88" t="str">
        <s:f t="shared" si="7"/>
        <s:v/>
      </s:c>
      <s:c r="X1230" s="85" t="str">
        <s:f>IF(B1230="","",IF(W1230&lt;'04_Настройки'!$B$26,"",ROUND((IF(ISBLANK(T1230),0,T1230*'04_Настройки'!$B$16)+IF(ISBLANK(U1230),0,U1230*'04_Настройки'!$B$17)+IF(ISBLANK(V1230),0,V1230*'04_Настройки'!$B$18)+IF(ISBLANK(M1230),0,M1230/5*100*'04_Настройки'!$B$19)+IF(ISBLANK(N1230),0,N1230/5*100*'04_Настройки'!$B$20))/(IF(ISBLANK(T1230),0,'04_Настройки'!$B$16)+IF(ISBLANK(U1230),0,'04_Настройки'!$B$17)+IF(ISBLANK(V1230),0,'04_Настройки'!$B$18)+IF(ISBLANK(M1230),0,'04_Настройки'!$B$19)+IF(ISBLANK(N1230),0,'04_Настройки'!$B$20)),1)))</s:f>
        <s:v/>
      </s:c>
      <s:c r="Y1230" s="77" t="str">
        <s:f>IF(B1230="","",IF(ISBLANK(X1230),"Недостаточно данных",IF(X1230&gt;='04_Настройки'!$B$24,"Высокий",IF(X1230&gt;='04_Настройки'!$B$25,"Средний","Низкий"))))</s:f>
        <s:v/>
      </s:c>
      <s:c r="Z1230" s="80">
        <s:f t="shared" si="8"/>
        <s:v>1220</s:v>
      </s:c>
      <s:c r="AA1230" s="93" t="str">
        <s:f>IF(B1230="","",IF(S1230&gt;1,"Проверить и объединить дубли",IF(W1230&lt;'04_Настройки'!$B$26,"Дополнить исходные данные",IF(AND(M1230&lt;&gt;"",M1230&lt;=2),"Проверить соответствие запросу и бизнесу",IF(AND(G1230&lt;&gt;"",G1230&lt;=IF(J1230="",'04_Настройки'!$B$14,J1230)),"Удерживать позицию и обновлять контент",IF(Y1230="Высокий",IF(O1230="","Создать или назначить посадочную страницу","Оптимизировать страницу и усилить содержание"),IF(Y1230="Средний","Включить в контент-план","Наблюдать или отложить")))))))</s:f>
        <s:v/>
      </s:c>
    </s:row>
    <s:row r="1231" ht="22.5" customHeight="1">
      <s:c r="A1231" s="70" t="str">
        <s:f t="shared" si="1"/>
        <s:v/>
      </s:c>
      <s:c r="B1231" s="71"/>
      <s:c r="C1231" s="71"/>
      <s:c r="D1231" s="71"/>
      <s:c r="E1231" s="95"/>
      <s:c r="F1231" s="77" t="str">
        <s:f>IF(ISBLANK(E1231),"",IF(E1231&gt;='04_Настройки'!$B$11,"ВЧ",IF(E1231&gt;='04_Настройки'!$B$12,"СЧ","НЧ")))</s:f>
      </s:c>
      <s:c r="G1231" s="78"/>
      <s:c r="H1231" s="78"/>
      <s:c r="I1231" s="80" t="str">
        <s:f t="shared" si="2"/>
        <s:v/>
      </s:c>
      <s:c r="J1231" s="78"/>
      <s:c r="K1231" s="81"/>
      <s:c r="L1231" s="78"/>
      <s:c r="M1231" s="78"/>
      <s:c r="N1231" s="78"/>
      <s:c r="O1231" s="83"/>
      <s:c r="P1231" s="84"/>
      <s:c r="Q1231" s="84"/>
      <s:c r="R1231" s="77" t="str">
        <s:f t="shared" si="3"/>
        <s:v/>
      </s:c>
      <s:c r="S1231" s="85" t="str">
        <s:f t="shared" si="4"/>
        <s:v/>
      </s:c>
      <s:c r="T1231" s="85" t="str">
        <s:f t="shared" si="5"/>
        <s:v/>
      </s:c>
      <s:c r="U1231" s="85" t="str">
        <s:f>IF(OR(B1231="",G1231=""),"",ROUND(MAX(0,MIN(100,(G1231-IF(J1231="",'04_Настройки'!$B$14,J1231))/(100-IF(J1231="",'04_Настройки'!$B$14,J1231))*100)),1))</s:f>
        <s:v/>
      </s:c>
      <s:c r="V1231" s="85" t="str">
        <s:f t="shared" si="6"/>
        <s:v/>
      </s:c>
      <s:c r="W1231" s="88" t="str">
        <s:f t="shared" si="7"/>
        <s:v/>
      </s:c>
      <s:c r="X1231" s="85" t="str">
        <s:f>IF(B1231="","",IF(W1231&lt;'04_Настройки'!$B$26,"",ROUND((IF(ISBLANK(T1231),0,T1231*'04_Настройки'!$B$16)+IF(ISBLANK(U1231),0,U1231*'04_Настройки'!$B$17)+IF(ISBLANK(V1231),0,V1231*'04_Настройки'!$B$18)+IF(ISBLANK(M1231),0,M1231/5*100*'04_Настройки'!$B$19)+IF(ISBLANK(N1231),0,N1231/5*100*'04_Настройки'!$B$20))/(IF(ISBLANK(T1231),0,'04_Настройки'!$B$16)+IF(ISBLANK(U1231),0,'04_Настройки'!$B$17)+IF(ISBLANK(V1231),0,'04_Настройки'!$B$18)+IF(ISBLANK(M1231),0,'04_Настройки'!$B$19)+IF(ISBLANK(N1231),0,'04_Настройки'!$B$20)),1)))</s:f>
        <s:v/>
      </s:c>
      <s:c r="Y1231" s="77" t="str">
        <s:f>IF(B1231="","",IF(ISBLANK(X1231),"Недостаточно данных",IF(X1231&gt;='04_Настройки'!$B$24,"Высокий",IF(X1231&gt;='04_Настройки'!$B$25,"Средний","Низкий"))))</s:f>
        <s:v/>
      </s:c>
      <s:c r="Z1231" s="80">
        <s:f t="shared" si="8"/>
        <s:v>1221</s:v>
      </s:c>
      <s:c r="AA1231" s="93" t="str">
        <s:f>IF(B1231="","",IF(S1231&gt;1,"Проверить и объединить дубли",IF(W1231&lt;'04_Настройки'!$B$26,"Дополнить исходные данные",IF(AND(M1231&lt;&gt;"",M1231&lt;=2),"Проверить соответствие запросу и бизнесу",IF(AND(G1231&lt;&gt;"",G1231&lt;=IF(J1231="",'04_Настройки'!$B$14,J1231)),"Удерживать позицию и обновлять контент",IF(Y1231="Высокий",IF(O1231="","Создать или назначить посадочную страницу","Оптимизировать страницу и усилить содержание"),IF(Y1231="Средний","Включить в контент-план","Наблюдать или отложить")))))))</s:f>
        <s:v/>
      </s:c>
    </s:row>
    <s:row r="1232" ht="22.5" customHeight="1">
      <s:c r="A1232" s="70" t="str">
        <s:f t="shared" si="1"/>
        <s:v/>
      </s:c>
      <s:c r="B1232" s="71"/>
      <s:c r="C1232" s="71"/>
      <s:c r="D1232" s="71"/>
      <s:c r="E1232" s="95"/>
      <s:c r="F1232" s="77" t="str">
        <s:f>IF(ISBLANK(E1232),"",IF(E1232&gt;='04_Настройки'!$B$11,"ВЧ",IF(E1232&gt;='04_Настройки'!$B$12,"СЧ","НЧ")))</s:f>
      </s:c>
      <s:c r="G1232" s="78"/>
      <s:c r="H1232" s="78"/>
      <s:c r="I1232" s="80" t="str">
        <s:f t="shared" si="2"/>
        <s:v/>
      </s:c>
      <s:c r="J1232" s="78"/>
      <s:c r="K1232" s="81"/>
      <s:c r="L1232" s="78"/>
      <s:c r="M1232" s="78"/>
      <s:c r="N1232" s="78"/>
      <s:c r="O1232" s="83"/>
      <s:c r="P1232" s="84"/>
      <s:c r="Q1232" s="84"/>
      <s:c r="R1232" s="77" t="str">
        <s:f t="shared" si="3"/>
        <s:v/>
      </s:c>
      <s:c r="S1232" s="85" t="str">
        <s:f t="shared" si="4"/>
        <s:v/>
      </s:c>
      <s:c r="T1232" s="85" t="str">
        <s:f t="shared" si="5"/>
        <s:v/>
      </s:c>
      <s:c r="U1232" s="85" t="str">
        <s:f>IF(OR(B1232="",G1232=""),"",ROUND(MAX(0,MIN(100,(G1232-IF(J1232="",'04_Настройки'!$B$14,J1232))/(100-IF(J1232="",'04_Настройки'!$B$14,J1232))*100)),1))</s:f>
        <s:v/>
      </s:c>
      <s:c r="V1232" s="85" t="str">
        <s:f t="shared" si="6"/>
        <s:v/>
      </s:c>
      <s:c r="W1232" s="88" t="str">
        <s:f t="shared" si="7"/>
        <s:v/>
      </s:c>
      <s:c r="X1232" s="85" t="str">
        <s:f>IF(B1232="","",IF(W1232&lt;'04_Настройки'!$B$26,"",ROUND((IF(ISBLANK(T1232),0,T1232*'04_Настройки'!$B$16)+IF(ISBLANK(U1232),0,U1232*'04_Настройки'!$B$17)+IF(ISBLANK(V1232),0,V1232*'04_Настройки'!$B$18)+IF(ISBLANK(M1232),0,M1232/5*100*'04_Настройки'!$B$19)+IF(ISBLANK(N1232),0,N1232/5*100*'04_Настройки'!$B$20))/(IF(ISBLANK(T1232),0,'04_Настройки'!$B$16)+IF(ISBLANK(U1232),0,'04_Настройки'!$B$17)+IF(ISBLANK(V1232),0,'04_Настройки'!$B$18)+IF(ISBLANK(M1232),0,'04_Настройки'!$B$19)+IF(ISBLANK(N1232),0,'04_Настройки'!$B$20)),1)))</s:f>
        <s:v/>
      </s:c>
      <s:c r="Y1232" s="77" t="str">
        <s:f>IF(B1232="","",IF(ISBLANK(X1232),"Недостаточно данных",IF(X1232&gt;='04_Настройки'!$B$24,"Высокий",IF(X1232&gt;='04_Настройки'!$B$25,"Средний","Низкий"))))</s:f>
        <s:v/>
      </s:c>
      <s:c r="Z1232" s="80">
        <s:f t="shared" si="8"/>
        <s:v>1222</s:v>
      </s:c>
      <s:c r="AA1232" s="93" t="str">
        <s:f>IF(B1232="","",IF(S1232&gt;1,"Проверить и объединить дубли",IF(W1232&lt;'04_Настройки'!$B$26,"Дополнить исходные данные",IF(AND(M1232&lt;&gt;"",M1232&lt;=2),"Проверить соответствие запросу и бизнесу",IF(AND(G1232&lt;&gt;"",G1232&lt;=IF(J1232="",'04_Настройки'!$B$14,J1232)),"Удерживать позицию и обновлять контент",IF(Y1232="Высокий",IF(O1232="","Создать или назначить посадочную страницу","Оптимизировать страницу и усилить содержание"),IF(Y1232="Средний","Включить в контент-план","Наблюдать или отложить")))))))</s:f>
        <s:v/>
      </s:c>
    </s:row>
    <s:row r="1233" ht="22.5" customHeight="1">
      <s:c r="A1233" s="70" t="str">
        <s:f t="shared" si="1"/>
        <s:v/>
      </s:c>
      <s:c r="B1233" s="71"/>
      <s:c r="C1233" s="71"/>
      <s:c r="D1233" s="71"/>
      <s:c r="E1233" s="95"/>
      <s:c r="F1233" s="77" t="str">
        <s:f>IF(ISBLANK(E1233),"",IF(E1233&gt;='04_Настройки'!$B$11,"ВЧ",IF(E1233&gt;='04_Настройки'!$B$12,"СЧ","НЧ")))</s:f>
      </s:c>
      <s:c r="G1233" s="78"/>
      <s:c r="H1233" s="78"/>
      <s:c r="I1233" s="80" t="str">
        <s:f t="shared" si="2"/>
        <s:v/>
      </s:c>
      <s:c r="J1233" s="78"/>
      <s:c r="K1233" s="81"/>
      <s:c r="L1233" s="78"/>
      <s:c r="M1233" s="78"/>
      <s:c r="N1233" s="78"/>
      <s:c r="O1233" s="83"/>
      <s:c r="P1233" s="84"/>
      <s:c r="Q1233" s="84"/>
      <s:c r="R1233" s="77" t="str">
        <s:f t="shared" si="3"/>
        <s:v/>
      </s:c>
      <s:c r="S1233" s="85" t="str">
        <s:f t="shared" si="4"/>
        <s:v/>
      </s:c>
      <s:c r="T1233" s="85" t="str">
        <s:f t="shared" si="5"/>
        <s:v/>
      </s:c>
      <s:c r="U1233" s="85" t="str">
        <s:f>IF(OR(B1233="",G1233=""),"",ROUND(MAX(0,MIN(100,(G1233-IF(J1233="",'04_Настройки'!$B$14,J1233))/(100-IF(J1233="",'04_Настройки'!$B$14,J1233))*100)),1))</s:f>
        <s:v/>
      </s:c>
      <s:c r="V1233" s="85" t="str">
        <s:f t="shared" si="6"/>
        <s:v/>
      </s:c>
      <s:c r="W1233" s="88" t="str">
        <s:f t="shared" si="7"/>
        <s:v/>
      </s:c>
      <s:c r="X1233" s="85" t="str">
        <s:f>IF(B1233="","",IF(W1233&lt;'04_Настройки'!$B$26,"",ROUND((IF(ISBLANK(T1233),0,T1233*'04_Настройки'!$B$16)+IF(ISBLANK(U1233),0,U1233*'04_Настройки'!$B$17)+IF(ISBLANK(V1233),0,V1233*'04_Настройки'!$B$18)+IF(ISBLANK(M1233),0,M1233/5*100*'04_Настройки'!$B$19)+IF(ISBLANK(N1233),0,N1233/5*100*'04_Настройки'!$B$20))/(IF(ISBLANK(T1233),0,'04_Настройки'!$B$16)+IF(ISBLANK(U1233),0,'04_Настройки'!$B$17)+IF(ISBLANK(V1233),0,'04_Настройки'!$B$18)+IF(ISBLANK(M1233),0,'04_Настройки'!$B$19)+IF(ISBLANK(N1233),0,'04_Настройки'!$B$20)),1)))</s:f>
        <s:v/>
      </s:c>
      <s:c r="Y1233" s="77" t="str">
        <s:f>IF(B1233="","",IF(ISBLANK(X1233),"Недостаточно данных",IF(X1233&gt;='04_Настройки'!$B$24,"Высокий",IF(X1233&gt;='04_Настройки'!$B$25,"Средний","Низкий"))))</s:f>
        <s:v/>
      </s:c>
      <s:c r="Z1233" s="80">
        <s:f t="shared" si="8"/>
        <s:v>1223</s:v>
      </s:c>
      <s:c r="AA1233" s="93" t="str">
        <s:f>IF(B1233="","",IF(S1233&gt;1,"Проверить и объединить дубли",IF(W1233&lt;'04_Настройки'!$B$26,"Дополнить исходные данные",IF(AND(M1233&lt;&gt;"",M1233&lt;=2),"Проверить соответствие запросу и бизнесу",IF(AND(G1233&lt;&gt;"",G1233&lt;=IF(J1233="",'04_Настройки'!$B$14,J1233)),"Удерживать позицию и обновлять контент",IF(Y1233="Высокий",IF(O1233="","Создать или назначить посадочную страницу","Оптимизировать страницу и усилить содержание"),IF(Y1233="Средний","Включить в контент-план","Наблюдать или отложить")))))))</s:f>
        <s:v/>
      </s:c>
    </s:row>
    <s:row r="1234" ht="22.5" customHeight="1">
      <s:c r="A1234" s="70" t="str">
        <s:f t="shared" si="1"/>
        <s:v/>
      </s:c>
      <s:c r="B1234" s="71"/>
      <s:c r="C1234" s="71"/>
      <s:c r="D1234" s="71"/>
      <s:c r="E1234" s="95"/>
      <s:c r="F1234" s="77" t="str">
        <s:f>IF(ISBLANK(E1234),"",IF(E1234&gt;='04_Настройки'!$B$11,"ВЧ",IF(E1234&gt;='04_Настройки'!$B$12,"СЧ","НЧ")))</s:f>
      </s:c>
      <s:c r="G1234" s="78"/>
      <s:c r="H1234" s="78"/>
      <s:c r="I1234" s="80" t="str">
        <s:f t="shared" si="2"/>
        <s:v/>
      </s:c>
      <s:c r="J1234" s="78"/>
      <s:c r="K1234" s="81"/>
      <s:c r="L1234" s="78"/>
      <s:c r="M1234" s="78"/>
      <s:c r="N1234" s="78"/>
      <s:c r="O1234" s="83"/>
      <s:c r="P1234" s="84"/>
      <s:c r="Q1234" s="84"/>
      <s:c r="R1234" s="77" t="str">
        <s:f t="shared" si="3"/>
        <s:v/>
      </s:c>
      <s:c r="S1234" s="85" t="str">
        <s:f t="shared" si="4"/>
        <s:v/>
      </s:c>
      <s:c r="T1234" s="85" t="str">
        <s:f t="shared" si="5"/>
        <s:v/>
      </s:c>
      <s:c r="U1234" s="85" t="str">
        <s:f>IF(OR(B1234="",G1234=""),"",ROUND(MAX(0,MIN(100,(G1234-IF(J1234="",'04_Настройки'!$B$14,J1234))/(100-IF(J1234="",'04_Настройки'!$B$14,J1234))*100)),1))</s:f>
        <s:v/>
      </s:c>
      <s:c r="V1234" s="85" t="str">
        <s:f t="shared" si="6"/>
        <s:v/>
      </s:c>
      <s:c r="W1234" s="88" t="str">
        <s:f t="shared" si="7"/>
        <s:v/>
      </s:c>
      <s:c r="X1234" s="85" t="str">
        <s:f>IF(B1234="","",IF(W1234&lt;'04_Настройки'!$B$26,"",ROUND((IF(ISBLANK(T1234),0,T1234*'04_Настройки'!$B$16)+IF(ISBLANK(U1234),0,U1234*'04_Настройки'!$B$17)+IF(ISBLANK(V1234),0,V1234*'04_Настройки'!$B$18)+IF(ISBLANK(M1234),0,M1234/5*100*'04_Настройки'!$B$19)+IF(ISBLANK(N1234),0,N1234/5*100*'04_Настройки'!$B$20))/(IF(ISBLANK(T1234),0,'04_Настройки'!$B$16)+IF(ISBLANK(U1234),0,'04_Настройки'!$B$17)+IF(ISBLANK(V1234),0,'04_Настройки'!$B$18)+IF(ISBLANK(M1234),0,'04_Настройки'!$B$19)+IF(ISBLANK(N1234),0,'04_Настройки'!$B$20)),1)))</s:f>
        <s:v/>
      </s:c>
      <s:c r="Y1234" s="77" t="str">
        <s:f>IF(B1234="","",IF(ISBLANK(X1234),"Недостаточно данных",IF(X1234&gt;='04_Настройки'!$B$24,"Высокий",IF(X1234&gt;='04_Настройки'!$B$25,"Средний","Низкий"))))</s:f>
        <s:v/>
      </s:c>
      <s:c r="Z1234" s="80">
        <s:f t="shared" si="8"/>
        <s:v>1224</s:v>
      </s:c>
      <s:c r="AA1234" s="93" t="str">
        <s:f>IF(B1234="","",IF(S1234&gt;1,"Проверить и объединить дубли",IF(W1234&lt;'04_Настройки'!$B$26,"Дополнить исходные данные",IF(AND(M1234&lt;&gt;"",M1234&lt;=2),"Проверить соответствие запросу и бизнесу",IF(AND(G1234&lt;&gt;"",G1234&lt;=IF(J1234="",'04_Настройки'!$B$14,J1234)),"Удерживать позицию и обновлять контент",IF(Y1234="Высокий",IF(O1234="","Создать или назначить посадочную страницу","Оптимизировать страницу и усилить содержание"),IF(Y1234="Средний","Включить в контент-план","Наблюдать или отложить")))))))</s:f>
        <s:v/>
      </s:c>
    </s:row>
    <s:row r="1235" ht="22.5" customHeight="1">
      <s:c r="A1235" s="70" t="str">
        <s:f t="shared" si="1"/>
        <s:v/>
      </s:c>
      <s:c r="B1235" s="71"/>
      <s:c r="C1235" s="71"/>
      <s:c r="D1235" s="71"/>
      <s:c r="E1235" s="95"/>
      <s:c r="F1235" s="77" t="str">
        <s:f>IF(ISBLANK(E1235),"",IF(E1235&gt;='04_Настройки'!$B$11,"ВЧ",IF(E1235&gt;='04_Настройки'!$B$12,"СЧ","НЧ")))</s:f>
      </s:c>
      <s:c r="G1235" s="78"/>
      <s:c r="H1235" s="78"/>
      <s:c r="I1235" s="80" t="str">
        <s:f t="shared" si="2"/>
        <s:v/>
      </s:c>
      <s:c r="J1235" s="78"/>
      <s:c r="K1235" s="81"/>
      <s:c r="L1235" s="78"/>
      <s:c r="M1235" s="78"/>
      <s:c r="N1235" s="78"/>
      <s:c r="O1235" s="83"/>
      <s:c r="P1235" s="84"/>
      <s:c r="Q1235" s="84"/>
      <s:c r="R1235" s="77" t="str">
        <s:f t="shared" si="3"/>
        <s:v/>
      </s:c>
      <s:c r="S1235" s="85" t="str">
        <s:f t="shared" si="4"/>
        <s:v/>
      </s:c>
      <s:c r="T1235" s="85" t="str">
        <s:f t="shared" si="5"/>
        <s:v/>
      </s:c>
      <s:c r="U1235" s="85" t="str">
        <s:f>IF(OR(B1235="",G1235=""),"",ROUND(MAX(0,MIN(100,(G1235-IF(J1235="",'04_Настройки'!$B$14,J1235))/(100-IF(J1235="",'04_Настройки'!$B$14,J1235))*100)),1))</s:f>
        <s:v/>
      </s:c>
      <s:c r="V1235" s="85" t="str">
        <s:f t="shared" si="6"/>
        <s:v/>
      </s:c>
      <s:c r="W1235" s="88" t="str">
        <s:f t="shared" si="7"/>
        <s:v/>
      </s:c>
      <s:c r="X1235" s="85" t="str">
        <s:f>IF(B1235="","",IF(W1235&lt;'04_Настройки'!$B$26,"",ROUND((IF(ISBLANK(T1235),0,T1235*'04_Настройки'!$B$16)+IF(ISBLANK(U1235),0,U1235*'04_Настройки'!$B$17)+IF(ISBLANK(V1235),0,V1235*'04_Настройки'!$B$18)+IF(ISBLANK(M1235),0,M1235/5*100*'04_Настройки'!$B$19)+IF(ISBLANK(N1235),0,N1235/5*100*'04_Настройки'!$B$20))/(IF(ISBLANK(T1235),0,'04_Настройки'!$B$16)+IF(ISBLANK(U1235),0,'04_Настройки'!$B$17)+IF(ISBLANK(V1235),0,'04_Настройки'!$B$18)+IF(ISBLANK(M1235),0,'04_Настройки'!$B$19)+IF(ISBLANK(N1235),0,'04_Настройки'!$B$20)),1)))</s:f>
        <s:v/>
      </s:c>
      <s:c r="Y1235" s="77" t="str">
        <s:f>IF(B1235="","",IF(ISBLANK(X1235),"Недостаточно данных",IF(X1235&gt;='04_Настройки'!$B$24,"Высокий",IF(X1235&gt;='04_Настройки'!$B$25,"Средний","Низкий"))))</s:f>
        <s:v/>
      </s:c>
      <s:c r="Z1235" s="80">
        <s:f t="shared" si="8"/>
        <s:v>1225</s:v>
      </s:c>
      <s:c r="AA1235" s="93" t="str">
        <s:f>IF(B1235="","",IF(S1235&gt;1,"Проверить и объединить дубли",IF(W1235&lt;'04_Настройки'!$B$26,"Дополнить исходные данные",IF(AND(M1235&lt;&gt;"",M1235&lt;=2),"Проверить соответствие запросу и бизнесу",IF(AND(G1235&lt;&gt;"",G1235&lt;=IF(J1235="",'04_Настройки'!$B$14,J1235)),"Удерживать позицию и обновлять контент",IF(Y1235="Высокий",IF(O1235="","Создать или назначить посадочную страницу","Оптимизировать страницу и усилить содержание"),IF(Y1235="Средний","Включить в контент-план","Наблюдать или отложить")))))))</s:f>
        <s:v/>
      </s:c>
    </s:row>
    <s:row r="1236" ht="22.5" customHeight="1">
      <s:c r="A1236" s="70" t="str">
        <s:f t="shared" si="1"/>
        <s:v/>
      </s:c>
      <s:c r="B1236" s="71"/>
      <s:c r="C1236" s="71"/>
      <s:c r="D1236" s="71"/>
      <s:c r="E1236" s="95"/>
      <s:c r="F1236" s="77" t="str">
        <s:f>IF(ISBLANK(E1236),"",IF(E1236&gt;='04_Настройки'!$B$11,"ВЧ",IF(E1236&gt;='04_Настройки'!$B$12,"СЧ","НЧ")))</s:f>
      </s:c>
      <s:c r="G1236" s="78"/>
      <s:c r="H1236" s="78"/>
      <s:c r="I1236" s="80" t="str">
        <s:f t="shared" si="2"/>
        <s:v/>
      </s:c>
      <s:c r="J1236" s="78"/>
      <s:c r="K1236" s="81"/>
      <s:c r="L1236" s="78"/>
      <s:c r="M1236" s="78"/>
      <s:c r="N1236" s="78"/>
      <s:c r="O1236" s="83"/>
      <s:c r="P1236" s="84"/>
      <s:c r="Q1236" s="84"/>
      <s:c r="R1236" s="77" t="str">
        <s:f t="shared" si="3"/>
        <s:v/>
      </s:c>
      <s:c r="S1236" s="85" t="str">
        <s:f t="shared" si="4"/>
        <s:v/>
      </s:c>
      <s:c r="T1236" s="85" t="str">
        <s:f t="shared" si="5"/>
        <s:v/>
      </s:c>
      <s:c r="U1236" s="85" t="str">
        <s:f>IF(OR(B1236="",G1236=""),"",ROUND(MAX(0,MIN(100,(G1236-IF(J1236="",'04_Настройки'!$B$14,J1236))/(100-IF(J1236="",'04_Настройки'!$B$14,J1236))*100)),1))</s:f>
        <s:v/>
      </s:c>
      <s:c r="V1236" s="85" t="str">
        <s:f t="shared" si="6"/>
        <s:v/>
      </s:c>
      <s:c r="W1236" s="88" t="str">
        <s:f t="shared" si="7"/>
        <s:v/>
      </s:c>
      <s:c r="X1236" s="85" t="str">
        <s:f>IF(B1236="","",IF(W1236&lt;'04_Настройки'!$B$26,"",ROUND((IF(ISBLANK(T1236),0,T1236*'04_Настройки'!$B$16)+IF(ISBLANK(U1236),0,U1236*'04_Настройки'!$B$17)+IF(ISBLANK(V1236),0,V1236*'04_Настройки'!$B$18)+IF(ISBLANK(M1236),0,M1236/5*100*'04_Настройки'!$B$19)+IF(ISBLANK(N1236),0,N1236/5*100*'04_Настройки'!$B$20))/(IF(ISBLANK(T1236),0,'04_Настройки'!$B$16)+IF(ISBLANK(U1236),0,'04_Настройки'!$B$17)+IF(ISBLANK(V1236),0,'04_Настройки'!$B$18)+IF(ISBLANK(M1236),0,'04_Настройки'!$B$19)+IF(ISBLANK(N1236),0,'04_Настройки'!$B$20)),1)))</s:f>
        <s:v/>
      </s:c>
      <s:c r="Y1236" s="77" t="str">
        <s:f>IF(B1236="","",IF(ISBLANK(X1236),"Недостаточно данных",IF(X1236&gt;='04_Настройки'!$B$24,"Высокий",IF(X1236&gt;='04_Настройки'!$B$25,"Средний","Низкий"))))</s:f>
        <s:v/>
      </s:c>
      <s:c r="Z1236" s="80">
        <s:f t="shared" si="8"/>
        <s:v>1226</s:v>
      </s:c>
      <s:c r="AA1236" s="93" t="str">
        <s:f>IF(B1236="","",IF(S1236&gt;1,"Проверить и объединить дубли",IF(W1236&lt;'04_Настройки'!$B$26,"Дополнить исходные данные",IF(AND(M1236&lt;&gt;"",M1236&lt;=2),"Проверить соответствие запросу и бизнесу",IF(AND(G1236&lt;&gt;"",G1236&lt;=IF(J1236="",'04_Настройки'!$B$14,J1236)),"Удерживать позицию и обновлять контент",IF(Y1236="Высокий",IF(O1236="","Создать или назначить посадочную страницу","Оптимизировать страницу и усилить содержание"),IF(Y1236="Средний","Включить в контент-план","Наблюдать или отложить")))))))</s:f>
        <s:v/>
      </s:c>
    </s:row>
    <s:row r="1237" ht="22.5" customHeight="1">
      <s:c r="A1237" s="70" t="str">
        <s:f t="shared" si="1"/>
        <s:v/>
      </s:c>
      <s:c r="B1237" s="71"/>
      <s:c r="C1237" s="71"/>
      <s:c r="D1237" s="71"/>
      <s:c r="E1237" s="95"/>
      <s:c r="F1237" s="77" t="str">
        <s:f>IF(ISBLANK(E1237),"",IF(E1237&gt;='04_Настройки'!$B$11,"ВЧ",IF(E1237&gt;='04_Настройки'!$B$12,"СЧ","НЧ")))</s:f>
      </s:c>
      <s:c r="G1237" s="78"/>
      <s:c r="H1237" s="78"/>
      <s:c r="I1237" s="80" t="str">
        <s:f t="shared" si="2"/>
        <s:v/>
      </s:c>
      <s:c r="J1237" s="78"/>
      <s:c r="K1237" s="81"/>
      <s:c r="L1237" s="78"/>
      <s:c r="M1237" s="78"/>
      <s:c r="N1237" s="78"/>
      <s:c r="O1237" s="83"/>
      <s:c r="P1237" s="84"/>
      <s:c r="Q1237" s="84"/>
      <s:c r="R1237" s="77" t="str">
        <s:f t="shared" si="3"/>
        <s:v/>
      </s:c>
      <s:c r="S1237" s="85" t="str">
        <s:f t="shared" si="4"/>
        <s:v/>
      </s:c>
      <s:c r="T1237" s="85" t="str">
        <s:f t="shared" si="5"/>
        <s:v/>
      </s:c>
      <s:c r="U1237" s="85" t="str">
        <s:f>IF(OR(B1237="",G1237=""),"",ROUND(MAX(0,MIN(100,(G1237-IF(J1237="",'04_Настройки'!$B$14,J1237))/(100-IF(J1237="",'04_Настройки'!$B$14,J1237))*100)),1))</s:f>
        <s:v/>
      </s:c>
      <s:c r="V1237" s="85" t="str">
        <s:f t="shared" si="6"/>
        <s:v/>
      </s:c>
      <s:c r="W1237" s="88" t="str">
        <s:f t="shared" si="7"/>
        <s:v/>
      </s:c>
      <s:c r="X1237" s="85" t="str">
        <s:f>IF(B1237="","",IF(W1237&lt;'04_Настройки'!$B$26,"",ROUND((IF(ISBLANK(T1237),0,T1237*'04_Настройки'!$B$16)+IF(ISBLANK(U1237),0,U1237*'04_Настройки'!$B$17)+IF(ISBLANK(V1237),0,V1237*'04_Настройки'!$B$18)+IF(ISBLANK(M1237),0,M1237/5*100*'04_Настройки'!$B$19)+IF(ISBLANK(N1237),0,N1237/5*100*'04_Настройки'!$B$20))/(IF(ISBLANK(T1237),0,'04_Настройки'!$B$16)+IF(ISBLANK(U1237),0,'04_Настройки'!$B$17)+IF(ISBLANK(V1237),0,'04_Настройки'!$B$18)+IF(ISBLANK(M1237),0,'04_Настройки'!$B$19)+IF(ISBLANK(N1237),0,'04_Настройки'!$B$20)),1)))</s:f>
        <s:v/>
      </s:c>
      <s:c r="Y1237" s="77" t="str">
        <s:f>IF(B1237="","",IF(ISBLANK(X1237),"Недостаточно данных",IF(X1237&gt;='04_Настройки'!$B$24,"Высокий",IF(X1237&gt;='04_Настройки'!$B$25,"Средний","Низкий"))))</s:f>
        <s:v/>
      </s:c>
      <s:c r="Z1237" s="80">
        <s:f t="shared" si="8"/>
        <s:v>1227</s:v>
      </s:c>
      <s:c r="AA1237" s="93" t="str">
        <s:f>IF(B1237="","",IF(S1237&gt;1,"Проверить и объединить дубли",IF(W1237&lt;'04_Настройки'!$B$26,"Дополнить исходные данные",IF(AND(M1237&lt;&gt;"",M1237&lt;=2),"Проверить соответствие запросу и бизнесу",IF(AND(G1237&lt;&gt;"",G1237&lt;=IF(J1237="",'04_Настройки'!$B$14,J1237)),"Удерживать позицию и обновлять контент",IF(Y1237="Высокий",IF(O1237="","Создать или назначить посадочную страницу","Оптимизировать страницу и усилить содержание"),IF(Y1237="Средний","Включить в контент-план","Наблюдать или отложить")))))))</s:f>
        <s:v/>
      </s:c>
    </s:row>
    <s:row r="1238" ht="22.5" customHeight="1">
      <s:c r="A1238" s="70" t="str">
        <s:f t="shared" si="1"/>
        <s:v/>
      </s:c>
      <s:c r="B1238" s="71"/>
      <s:c r="C1238" s="71"/>
      <s:c r="D1238" s="71"/>
      <s:c r="E1238" s="95"/>
      <s:c r="F1238" s="77" t="str">
        <s:f>IF(ISBLANK(E1238),"",IF(E1238&gt;='04_Настройки'!$B$11,"ВЧ",IF(E1238&gt;='04_Настройки'!$B$12,"СЧ","НЧ")))</s:f>
      </s:c>
      <s:c r="G1238" s="78"/>
      <s:c r="H1238" s="78"/>
      <s:c r="I1238" s="80" t="str">
        <s:f t="shared" si="2"/>
        <s:v/>
      </s:c>
      <s:c r="J1238" s="78"/>
      <s:c r="K1238" s="81"/>
      <s:c r="L1238" s="78"/>
      <s:c r="M1238" s="78"/>
      <s:c r="N1238" s="78"/>
      <s:c r="O1238" s="83"/>
      <s:c r="P1238" s="84"/>
      <s:c r="Q1238" s="84"/>
      <s:c r="R1238" s="77" t="str">
        <s:f t="shared" si="3"/>
        <s:v/>
      </s:c>
      <s:c r="S1238" s="85" t="str">
        <s:f t="shared" si="4"/>
        <s:v/>
      </s:c>
      <s:c r="T1238" s="85" t="str">
        <s:f t="shared" si="5"/>
        <s:v/>
      </s:c>
      <s:c r="U1238" s="85" t="str">
        <s:f>IF(OR(B1238="",G1238=""),"",ROUND(MAX(0,MIN(100,(G1238-IF(J1238="",'04_Настройки'!$B$14,J1238))/(100-IF(J1238="",'04_Настройки'!$B$14,J1238))*100)),1))</s:f>
        <s:v/>
      </s:c>
      <s:c r="V1238" s="85" t="str">
        <s:f t="shared" si="6"/>
        <s:v/>
      </s:c>
      <s:c r="W1238" s="88" t="str">
        <s:f t="shared" si="7"/>
        <s:v/>
      </s:c>
      <s:c r="X1238" s="85" t="str">
        <s:f>IF(B1238="","",IF(W1238&lt;'04_Настройки'!$B$26,"",ROUND((IF(ISBLANK(T1238),0,T1238*'04_Настройки'!$B$16)+IF(ISBLANK(U1238),0,U1238*'04_Настройки'!$B$17)+IF(ISBLANK(V1238),0,V1238*'04_Настройки'!$B$18)+IF(ISBLANK(M1238),0,M1238/5*100*'04_Настройки'!$B$19)+IF(ISBLANK(N1238),0,N1238/5*100*'04_Настройки'!$B$20))/(IF(ISBLANK(T1238),0,'04_Настройки'!$B$16)+IF(ISBLANK(U1238),0,'04_Настройки'!$B$17)+IF(ISBLANK(V1238),0,'04_Настройки'!$B$18)+IF(ISBLANK(M1238),0,'04_Настройки'!$B$19)+IF(ISBLANK(N1238),0,'04_Настройки'!$B$20)),1)))</s:f>
        <s:v/>
      </s:c>
      <s:c r="Y1238" s="77" t="str">
        <s:f>IF(B1238="","",IF(ISBLANK(X1238),"Недостаточно данных",IF(X1238&gt;='04_Настройки'!$B$24,"Высокий",IF(X1238&gt;='04_Настройки'!$B$25,"Средний","Низкий"))))</s:f>
        <s:v/>
      </s:c>
      <s:c r="Z1238" s="80">
        <s:f t="shared" si="8"/>
        <s:v>1228</s:v>
      </s:c>
      <s:c r="AA1238" s="93" t="str">
        <s:f>IF(B1238="","",IF(S1238&gt;1,"Проверить и объединить дубли",IF(W1238&lt;'04_Настройки'!$B$26,"Дополнить исходные данные",IF(AND(M1238&lt;&gt;"",M1238&lt;=2),"Проверить соответствие запросу и бизнесу",IF(AND(G1238&lt;&gt;"",G1238&lt;=IF(J1238="",'04_Настройки'!$B$14,J1238)),"Удерживать позицию и обновлять контент",IF(Y1238="Высокий",IF(O1238="","Создать или назначить посадочную страницу","Оптимизировать страницу и усилить содержание"),IF(Y1238="Средний","Включить в контент-план","Наблюдать или отложить")))))))</s:f>
        <s:v/>
      </s:c>
    </s:row>
    <s:row r="1239" ht="22.5" customHeight="1">
      <s:c r="A1239" s="70" t="str">
        <s:f t="shared" si="1"/>
        <s:v/>
      </s:c>
      <s:c r="B1239" s="71"/>
      <s:c r="C1239" s="71"/>
      <s:c r="D1239" s="71"/>
      <s:c r="E1239" s="95"/>
      <s:c r="F1239" s="77" t="str">
        <s:f>IF(ISBLANK(E1239),"",IF(E1239&gt;='04_Настройки'!$B$11,"ВЧ",IF(E1239&gt;='04_Настройки'!$B$12,"СЧ","НЧ")))</s:f>
      </s:c>
      <s:c r="G1239" s="78"/>
      <s:c r="H1239" s="78"/>
      <s:c r="I1239" s="80" t="str">
        <s:f t="shared" si="2"/>
        <s:v/>
      </s:c>
      <s:c r="J1239" s="78"/>
      <s:c r="K1239" s="81"/>
      <s:c r="L1239" s="78"/>
      <s:c r="M1239" s="78"/>
      <s:c r="N1239" s="78"/>
      <s:c r="O1239" s="83"/>
      <s:c r="P1239" s="84"/>
      <s:c r="Q1239" s="84"/>
      <s:c r="R1239" s="77" t="str">
        <s:f t="shared" si="3"/>
        <s:v/>
      </s:c>
      <s:c r="S1239" s="85" t="str">
        <s:f t="shared" si="4"/>
        <s:v/>
      </s:c>
      <s:c r="T1239" s="85" t="str">
        <s:f t="shared" si="5"/>
        <s:v/>
      </s:c>
      <s:c r="U1239" s="85" t="str">
        <s:f>IF(OR(B1239="",G1239=""),"",ROUND(MAX(0,MIN(100,(G1239-IF(J1239="",'04_Настройки'!$B$14,J1239))/(100-IF(J1239="",'04_Настройки'!$B$14,J1239))*100)),1))</s:f>
        <s:v/>
      </s:c>
      <s:c r="V1239" s="85" t="str">
        <s:f t="shared" si="6"/>
        <s:v/>
      </s:c>
      <s:c r="W1239" s="88" t="str">
        <s:f t="shared" si="7"/>
        <s:v/>
      </s:c>
      <s:c r="X1239" s="85" t="str">
        <s:f>IF(B1239="","",IF(W1239&lt;'04_Настройки'!$B$26,"",ROUND((IF(ISBLANK(T1239),0,T1239*'04_Настройки'!$B$16)+IF(ISBLANK(U1239),0,U1239*'04_Настройки'!$B$17)+IF(ISBLANK(V1239),0,V1239*'04_Настройки'!$B$18)+IF(ISBLANK(M1239),0,M1239/5*100*'04_Настройки'!$B$19)+IF(ISBLANK(N1239),0,N1239/5*100*'04_Настройки'!$B$20))/(IF(ISBLANK(T1239),0,'04_Настройки'!$B$16)+IF(ISBLANK(U1239),0,'04_Настройки'!$B$17)+IF(ISBLANK(V1239),0,'04_Настройки'!$B$18)+IF(ISBLANK(M1239),0,'04_Настройки'!$B$19)+IF(ISBLANK(N1239),0,'04_Настройки'!$B$20)),1)))</s:f>
        <s:v/>
      </s:c>
      <s:c r="Y1239" s="77" t="str">
        <s:f>IF(B1239="","",IF(ISBLANK(X1239),"Недостаточно данных",IF(X1239&gt;='04_Настройки'!$B$24,"Высокий",IF(X1239&gt;='04_Настройки'!$B$25,"Средний","Низкий"))))</s:f>
        <s:v/>
      </s:c>
      <s:c r="Z1239" s="80">
        <s:f t="shared" si="8"/>
        <s:v>1229</s:v>
      </s:c>
      <s:c r="AA1239" s="93" t="str">
        <s:f>IF(B1239="","",IF(S1239&gt;1,"Проверить и объединить дубли",IF(W1239&lt;'04_Настройки'!$B$26,"Дополнить исходные данные",IF(AND(M1239&lt;&gt;"",M1239&lt;=2),"Проверить соответствие запросу и бизнесу",IF(AND(G1239&lt;&gt;"",G1239&lt;=IF(J1239="",'04_Настройки'!$B$14,J1239)),"Удерживать позицию и обновлять контент",IF(Y1239="Высокий",IF(O1239="","Создать или назначить посадочную страницу","Оптимизировать страницу и усилить содержание"),IF(Y1239="Средний","Включить в контент-план","Наблюдать или отложить")))))))</s:f>
        <s:v/>
      </s:c>
    </s:row>
    <s:row r="1240" ht="22.5" customHeight="1">
      <s:c r="A1240" s="70" t="str">
        <s:f t="shared" si="1"/>
        <s:v/>
      </s:c>
      <s:c r="B1240" s="71"/>
      <s:c r="C1240" s="71"/>
      <s:c r="D1240" s="71"/>
      <s:c r="E1240" s="95"/>
      <s:c r="F1240" s="77" t="str">
        <s:f>IF(ISBLANK(E1240),"",IF(E1240&gt;='04_Настройки'!$B$11,"ВЧ",IF(E1240&gt;='04_Настройки'!$B$12,"СЧ","НЧ")))</s:f>
      </s:c>
      <s:c r="G1240" s="78"/>
      <s:c r="H1240" s="78"/>
      <s:c r="I1240" s="80" t="str">
        <s:f t="shared" si="2"/>
        <s:v/>
      </s:c>
      <s:c r="J1240" s="78"/>
      <s:c r="K1240" s="81"/>
      <s:c r="L1240" s="78"/>
      <s:c r="M1240" s="78"/>
      <s:c r="N1240" s="78"/>
      <s:c r="O1240" s="83"/>
      <s:c r="P1240" s="84"/>
      <s:c r="Q1240" s="84"/>
      <s:c r="R1240" s="77" t="str">
        <s:f t="shared" si="3"/>
        <s:v/>
      </s:c>
      <s:c r="S1240" s="85" t="str">
        <s:f t="shared" si="4"/>
        <s:v/>
      </s:c>
      <s:c r="T1240" s="85" t="str">
        <s:f t="shared" si="5"/>
        <s:v/>
      </s:c>
      <s:c r="U1240" s="85" t="str">
        <s:f>IF(OR(B1240="",G1240=""),"",ROUND(MAX(0,MIN(100,(G1240-IF(J1240="",'04_Настройки'!$B$14,J1240))/(100-IF(J1240="",'04_Настройки'!$B$14,J1240))*100)),1))</s:f>
        <s:v/>
      </s:c>
      <s:c r="V1240" s="85" t="str">
        <s:f t="shared" si="6"/>
        <s:v/>
      </s:c>
      <s:c r="W1240" s="88" t="str">
        <s:f t="shared" si="7"/>
        <s:v/>
      </s:c>
      <s:c r="X1240" s="85" t="str">
        <s:f>IF(B1240="","",IF(W1240&lt;'04_Настройки'!$B$26,"",ROUND((IF(ISBLANK(T1240),0,T1240*'04_Настройки'!$B$16)+IF(ISBLANK(U1240),0,U1240*'04_Настройки'!$B$17)+IF(ISBLANK(V1240),0,V1240*'04_Настройки'!$B$18)+IF(ISBLANK(M1240),0,M1240/5*100*'04_Настройки'!$B$19)+IF(ISBLANK(N1240),0,N1240/5*100*'04_Настройки'!$B$20))/(IF(ISBLANK(T1240),0,'04_Настройки'!$B$16)+IF(ISBLANK(U1240),0,'04_Настройки'!$B$17)+IF(ISBLANK(V1240),0,'04_Настройки'!$B$18)+IF(ISBLANK(M1240),0,'04_Настройки'!$B$19)+IF(ISBLANK(N1240),0,'04_Настройки'!$B$20)),1)))</s:f>
        <s:v/>
      </s:c>
      <s:c r="Y1240" s="77" t="str">
        <s:f>IF(B1240="","",IF(ISBLANK(X1240),"Недостаточно данных",IF(X1240&gt;='04_Настройки'!$B$24,"Высокий",IF(X1240&gt;='04_Настройки'!$B$25,"Средний","Низкий"))))</s:f>
        <s:v/>
      </s:c>
      <s:c r="Z1240" s="80">
        <s:f t="shared" si="8"/>
        <s:v>1230</s:v>
      </s:c>
      <s:c r="AA1240" s="93" t="str">
        <s:f>IF(B1240="","",IF(S1240&gt;1,"Проверить и объединить дубли",IF(W1240&lt;'04_Настройки'!$B$26,"Дополнить исходные данные",IF(AND(M1240&lt;&gt;"",M1240&lt;=2),"Проверить соответствие запросу и бизнесу",IF(AND(G1240&lt;&gt;"",G1240&lt;=IF(J1240="",'04_Настройки'!$B$14,J1240)),"Удерживать позицию и обновлять контент",IF(Y1240="Высокий",IF(O1240="","Создать или назначить посадочную страницу","Оптимизировать страницу и усилить содержание"),IF(Y1240="Средний","Включить в контент-план","Наблюдать или отложить")))))))</s:f>
        <s:v/>
      </s:c>
    </s:row>
    <s:row r="1241" ht="22.5" customHeight="1">
      <s:c r="A1241" s="70" t="str">
        <s:f t="shared" si="1"/>
        <s:v/>
      </s:c>
      <s:c r="B1241" s="71"/>
      <s:c r="C1241" s="71"/>
      <s:c r="D1241" s="71"/>
      <s:c r="E1241" s="95"/>
      <s:c r="F1241" s="77" t="str">
        <s:f>IF(ISBLANK(E1241),"",IF(E1241&gt;='04_Настройки'!$B$11,"ВЧ",IF(E1241&gt;='04_Настройки'!$B$12,"СЧ","НЧ")))</s:f>
      </s:c>
      <s:c r="G1241" s="78"/>
      <s:c r="H1241" s="78"/>
      <s:c r="I1241" s="80" t="str">
        <s:f t="shared" si="2"/>
        <s:v/>
      </s:c>
      <s:c r="J1241" s="78"/>
      <s:c r="K1241" s="81"/>
      <s:c r="L1241" s="78"/>
      <s:c r="M1241" s="78"/>
      <s:c r="N1241" s="78"/>
      <s:c r="O1241" s="83"/>
      <s:c r="P1241" s="84"/>
      <s:c r="Q1241" s="84"/>
      <s:c r="R1241" s="77" t="str">
        <s:f t="shared" si="3"/>
        <s:v/>
      </s:c>
      <s:c r="S1241" s="85" t="str">
        <s:f t="shared" si="4"/>
        <s:v/>
      </s:c>
      <s:c r="T1241" s="85" t="str">
        <s:f t="shared" si="5"/>
        <s:v/>
      </s:c>
      <s:c r="U1241" s="85" t="str">
        <s:f>IF(OR(B1241="",G1241=""),"",ROUND(MAX(0,MIN(100,(G1241-IF(J1241="",'04_Настройки'!$B$14,J1241))/(100-IF(J1241="",'04_Настройки'!$B$14,J1241))*100)),1))</s:f>
        <s:v/>
      </s:c>
      <s:c r="V1241" s="85" t="str">
        <s:f t="shared" si="6"/>
        <s:v/>
      </s:c>
      <s:c r="W1241" s="88" t="str">
        <s:f t="shared" si="7"/>
        <s:v/>
      </s:c>
      <s:c r="X1241" s="85" t="str">
        <s:f>IF(B1241="","",IF(W1241&lt;'04_Настройки'!$B$26,"",ROUND((IF(ISBLANK(T1241),0,T1241*'04_Настройки'!$B$16)+IF(ISBLANK(U1241),0,U1241*'04_Настройки'!$B$17)+IF(ISBLANK(V1241),0,V1241*'04_Настройки'!$B$18)+IF(ISBLANK(M1241),0,M1241/5*100*'04_Настройки'!$B$19)+IF(ISBLANK(N1241),0,N1241/5*100*'04_Настройки'!$B$20))/(IF(ISBLANK(T1241),0,'04_Настройки'!$B$16)+IF(ISBLANK(U1241),0,'04_Настройки'!$B$17)+IF(ISBLANK(V1241),0,'04_Настройки'!$B$18)+IF(ISBLANK(M1241),0,'04_Настройки'!$B$19)+IF(ISBLANK(N1241),0,'04_Настройки'!$B$20)),1)))</s:f>
        <s:v/>
      </s:c>
      <s:c r="Y1241" s="77" t="str">
        <s:f>IF(B1241="","",IF(ISBLANK(X1241),"Недостаточно данных",IF(X1241&gt;='04_Настройки'!$B$24,"Высокий",IF(X1241&gt;='04_Настройки'!$B$25,"Средний","Низкий"))))</s:f>
        <s:v/>
      </s:c>
      <s:c r="Z1241" s="80">
        <s:f t="shared" si="8"/>
        <s:v>1231</s:v>
      </s:c>
      <s:c r="AA1241" s="93" t="str">
        <s:f>IF(B1241="","",IF(S1241&gt;1,"Проверить и объединить дубли",IF(W1241&lt;'04_Настройки'!$B$26,"Дополнить исходные данные",IF(AND(M1241&lt;&gt;"",M1241&lt;=2),"Проверить соответствие запросу и бизнесу",IF(AND(G1241&lt;&gt;"",G1241&lt;=IF(J1241="",'04_Настройки'!$B$14,J1241)),"Удерживать позицию и обновлять контент",IF(Y1241="Высокий",IF(O1241="","Создать или назначить посадочную страницу","Оптимизировать страницу и усилить содержание"),IF(Y1241="Средний","Включить в контент-план","Наблюдать или отложить")))))))</s:f>
        <s:v/>
      </s:c>
    </s:row>
    <s:row r="1242" ht="22.5" customHeight="1">
      <s:c r="A1242" s="70" t="str">
        <s:f t="shared" si="1"/>
        <s:v/>
      </s:c>
      <s:c r="B1242" s="71"/>
      <s:c r="C1242" s="71"/>
      <s:c r="D1242" s="71"/>
      <s:c r="E1242" s="95"/>
      <s:c r="F1242" s="77" t="str">
        <s:f>IF(ISBLANK(E1242),"",IF(E1242&gt;='04_Настройки'!$B$11,"ВЧ",IF(E1242&gt;='04_Настройки'!$B$12,"СЧ","НЧ")))</s:f>
      </s:c>
      <s:c r="G1242" s="78"/>
      <s:c r="H1242" s="78"/>
      <s:c r="I1242" s="80" t="str">
        <s:f t="shared" si="2"/>
        <s:v/>
      </s:c>
      <s:c r="J1242" s="78"/>
      <s:c r="K1242" s="81"/>
      <s:c r="L1242" s="78"/>
      <s:c r="M1242" s="78"/>
      <s:c r="N1242" s="78"/>
      <s:c r="O1242" s="83"/>
      <s:c r="P1242" s="84"/>
      <s:c r="Q1242" s="84"/>
      <s:c r="R1242" s="77" t="str">
        <s:f t="shared" si="3"/>
        <s:v/>
      </s:c>
      <s:c r="S1242" s="85" t="str">
        <s:f t="shared" si="4"/>
        <s:v/>
      </s:c>
      <s:c r="T1242" s="85" t="str">
        <s:f t="shared" si="5"/>
        <s:v/>
      </s:c>
      <s:c r="U1242" s="85" t="str">
        <s:f>IF(OR(B1242="",G1242=""),"",ROUND(MAX(0,MIN(100,(G1242-IF(J1242="",'04_Настройки'!$B$14,J1242))/(100-IF(J1242="",'04_Настройки'!$B$14,J1242))*100)),1))</s:f>
        <s:v/>
      </s:c>
      <s:c r="V1242" s="85" t="str">
        <s:f t="shared" si="6"/>
        <s:v/>
      </s:c>
      <s:c r="W1242" s="88" t="str">
        <s:f t="shared" si="7"/>
        <s:v/>
      </s:c>
      <s:c r="X1242" s="85" t="str">
        <s:f>IF(B1242="","",IF(W1242&lt;'04_Настройки'!$B$26,"",ROUND((IF(ISBLANK(T1242),0,T1242*'04_Настройки'!$B$16)+IF(ISBLANK(U1242),0,U1242*'04_Настройки'!$B$17)+IF(ISBLANK(V1242),0,V1242*'04_Настройки'!$B$18)+IF(ISBLANK(M1242),0,M1242/5*100*'04_Настройки'!$B$19)+IF(ISBLANK(N1242),0,N1242/5*100*'04_Настройки'!$B$20))/(IF(ISBLANK(T1242),0,'04_Настройки'!$B$16)+IF(ISBLANK(U1242),0,'04_Настройки'!$B$17)+IF(ISBLANK(V1242),0,'04_Настройки'!$B$18)+IF(ISBLANK(M1242),0,'04_Настройки'!$B$19)+IF(ISBLANK(N1242),0,'04_Настройки'!$B$20)),1)))</s:f>
        <s:v/>
      </s:c>
      <s:c r="Y1242" s="77" t="str">
        <s:f>IF(B1242="","",IF(ISBLANK(X1242),"Недостаточно данных",IF(X1242&gt;='04_Настройки'!$B$24,"Высокий",IF(X1242&gt;='04_Настройки'!$B$25,"Средний","Низкий"))))</s:f>
        <s:v/>
      </s:c>
      <s:c r="Z1242" s="80">
        <s:f t="shared" si="8"/>
        <s:v>1232</s:v>
      </s:c>
      <s:c r="AA1242" s="93" t="str">
        <s:f>IF(B1242="","",IF(S1242&gt;1,"Проверить и объединить дубли",IF(W1242&lt;'04_Настройки'!$B$26,"Дополнить исходные данные",IF(AND(M1242&lt;&gt;"",M1242&lt;=2),"Проверить соответствие запросу и бизнесу",IF(AND(G1242&lt;&gt;"",G1242&lt;=IF(J1242="",'04_Настройки'!$B$14,J1242)),"Удерживать позицию и обновлять контент",IF(Y1242="Высокий",IF(O1242="","Создать или назначить посадочную страницу","Оптимизировать страницу и усилить содержание"),IF(Y1242="Средний","Включить в контент-план","Наблюдать или отложить")))))))</s:f>
        <s:v/>
      </s:c>
    </s:row>
    <s:row r="1243" ht="22.5" customHeight="1">
      <s:c r="A1243" s="70" t="str">
        <s:f t="shared" si="1"/>
        <s:v/>
      </s:c>
      <s:c r="B1243" s="71"/>
      <s:c r="C1243" s="71"/>
      <s:c r="D1243" s="71"/>
      <s:c r="E1243" s="95"/>
      <s:c r="F1243" s="77" t="str">
        <s:f>IF(ISBLANK(E1243),"",IF(E1243&gt;='04_Настройки'!$B$11,"ВЧ",IF(E1243&gt;='04_Настройки'!$B$12,"СЧ","НЧ")))</s:f>
      </s:c>
      <s:c r="G1243" s="78"/>
      <s:c r="H1243" s="78"/>
      <s:c r="I1243" s="80" t="str">
        <s:f t="shared" si="2"/>
        <s:v/>
      </s:c>
      <s:c r="J1243" s="78"/>
      <s:c r="K1243" s="81"/>
      <s:c r="L1243" s="78"/>
      <s:c r="M1243" s="78"/>
      <s:c r="N1243" s="78"/>
      <s:c r="O1243" s="83"/>
      <s:c r="P1243" s="84"/>
      <s:c r="Q1243" s="84"/>
      <s:c r="R1243" s="77" t="str">
        <s:f t="shared" si="3"/>
        <s:v/>
      </s:c>
      <s:c r="S1243" s="85" t="str">
        <s:f t="shared" si="4"/>
        <s:v/>
      </s:c>
      <s:c r="T1243" s="85" t="str">
        <s:f t="shared" si="5"/>
        <s:v/>
      </s:c>
      <s:c r="U1243" s="85" t="str">
        <s:f>IF(OR(B1243="",G1243=""),"",ROUND(MAX(0,MIN(100,(G1243-IF(J1243="",'04_Настройки'!$B$14,J1243))/(100-IF(J1243="",'04_Настройки'!$B$14,J1243))*100)),1))</s:f>
        <s:v/>
      </s:c>
      <s:c r="V1243" s="85" t="str">
        <s:f t="shared" si="6"/>
        <s:v/>
      </s:c>
      <s:c r="W1243" s="88" t="str">
        <s:f t="shared" si="7"/>
        <s:v/>
      </s:c>
      <s:c r="X1243" s="85" t="str">
        <s:f>IF(B1243="","",IF(W1243&lt;'04_Настройки'!$B$26,"",ROUND((IF(ISBLANK(T1243),0,T1243*'04_Настройки'!$B$16)+IF(ISBLANK(U1243),0,U1243*'04_Настройки'!$B$17)+IF(ISBLANK(V1243),0,V1243*'04_Настройки'!$B$18)+IF(ISBLANK(M1243),0,M1243/5*100*'04_Настройки'!$B$19)+IF(ISBLANK(N1243),0,N1243/5*100*'04_Настройки'!$B$20))/(IF(ISBLANK(T1243),0,'04_Настройки'!$B$16)+IF(ISBLANK(U1243),0,'04_Настройки'!$B$17)+IF(ISBLANK(V1243),0,'04_Настройки'!$B$18)+IF(ISBLANK(M1243),0,'04_Настройки'!$B$19)+IF(ISBLANK(N1243),0,'04_Настройки'!$B$20)),1)))</s:f>
        <s:v/>
      </s:c>
      <s:c r="Y1243" s="77" t="str">
        <s:f>IF(B1243="","",IF(ISBLANK(X1243),"Недостаточно данных",IF(X1243&gt;='04_Настройки'!$B$24,"Высокий",IF(X1243&gt;='04_Настройки'!$B$25,"Средний","Низкий"))))</s:f>
        <s:v/>
      </s:c>
      <s:c r="Z1243" s="80">
        <s:f t="shared" si="8"/>
        <s:v>1233</s:v>
      </s:c>
      <s:c r="AA1243" s="93" t="str">
        <s:f>IF(B1243="","",IF(S1243&gt;1,"Проверить и объединить дубли",IF(W1243&lt;'04_Настройки'!$B$26,"Дополнить исходные данные",IF(AND(M1243&lt;&gt;"",M1243&lt;=2),"Проверить соответствие запросу и бизнесу",IF(AND(G1243&lt;&gt;"",G1243&lt;=IF(J1243="",'04_Настройки'!$B$14,J1243)),"Удерживать позицию и обновлять контент",IF(Y1243="Высокий",IF(O1243="","Создать или назначить посадочную страницу","Оптимизировать страницу и усилить содержание"),IF(Y1243="Средний","Включить в контент-план","Наблюдать или отложить")))))))</s:f>
        <s:v/>
      </s:c>
    </s:row>
    <s:row r="1244" ht="22.5" customHeight="1">
      <s:c r="A1244" s="70" t="str">
        <s:f t="shared" si="1"/>
        <s:v/>
      </s:c>
      <s:c r="B1244" s="71"/>
      <s:c r="C1244" s="71"/>
      <s:c r="D1244" s="71"/>
      <s:c r="E1244" s="95"/>
      <s:c r="F1244" s="77" t="str">
        <s:f>IF(ISBLANK(E1244),"",IF(E1244&gt;='04_Настройки'!$B$11,"ВЧ",IF(E1244&gt;='04_Настройки'!$B$12,"СЧ","НЧ")))</s:f>
      </s:c>
      <s:c r="G1244" s="78"/>
      <s:c r="H1244" s="78"/>
      <s:c r="I1244" s="80" t="str">
        <s:f t="shared" si="2"/>
        <s:v/>
      </s:c>
      <s:c r="J1244" s="78"/>
      <s:c r="K1244" s="81"/>
      <s:c r="L1244" s="78"/>
      <s:c r="M1244" s="78"/>
      <s:c r="N1244" s="78"/>
      <s:c r="O1244" s="83"/>
      <s:c r="P1244" s="84"/>
      <s:c r="Q1244" s="84"/>
      <s:c r="R1244" s="77" t="str">
        <s:f t="shared" si="3"/>
        <s:v/>
      </s:c>
      <s:c r="S1244" s="85" t="str">
        <s:f t="shared" si="4"/>
        <s:v/>
      </s:c>
      <s:c r="T1244" s="85" t="str">
        <s:f t="shared" si="5"/>
        <s:v/>
      </s:c>
      <s:c r="U1244" s="85" t="str">
        <s:f>IF(OR(B1244="",G1244=""),"",ROUND(MAX(0,MIN(100,(G1244-IF(J1244="",'04_Настройки'!$B$14,J1244))/(100-IF(J1244="",'04_Настройки'!$B$14,J1244))*100)),1))</s:f>
        <s:v/>
      </s:c>
      <s:c r="V1244" s="85" t="str">
        <s:f t="shared" si="6"/>
        <s:v/>
      </s:c>
      <s:c r="W1244" s="88" t="str">
        <s:f t="shared" si="7"/>
        <s:v/>
      </s:c>
      <s:c r="X1244" s="85" t="str">
        <s:f>IF(B1244="","",IF(W1244&lt;'04_Настройки'!$B$26,"",ROUND((IF(ISBLANK(T1244),0,T1244*'04_Настройки'!$B$16)+IF(ISBLANK(U1244),0,U1244*'04_Настройки'!$B$17)+IF(ISBLANK(V1244),0,V1244*'04_Настройки'!$B$18)+IF(ISBLANK(M1244),0,M1244/5*100*'04_Настройки'!$B$19)+IF(ISBLANK(N1244),0,N1244/5*100*'04_Настройки'!$B$20))/(IF(ISBLANK(T1244),0,'04_Настройки'!$B$16)+IF(ISBLANK(U1244),0,'04_Настройки'!$B$17)+IF(ISBLANK(V1244),0,'04_Настройки'!$B$18)+IF(ISBLANK(M1244),0,'04_Настройки'!$B$19)+IF(ISBLANK(N1244),0,'04_Настройки'!$B$20)),1)))</s:f>
        <s:v/>
      </s:c>
      <s:c r="Y1244" s="77" t="str">
        <s:f>IF(B1244="","",IF(ISBLANK(X1244),"Недостаточно данных",IF(X1244&gt;='04_Настройки'!$B$24,"Высокий",IF(X1244&gt;='04_Настройки'!$B$25,"Средний","Низкий"))))</s:f>
        <s:v/>
      </s:c>
      <s:c r="Z1244" s="80">
        <s:f t="shared" si="8"/>
        <s:v>1234</s:v>
      </s:c>
      <s:c r="AA1244" s="93" t="str">
        <s:f>IF(B1244="","",IF(S1244&gt;1,"Проверить и объединить дубли",IF(W1244&lt;'04_Настройки'!$B$26,"Дополнить исходные данные",IF(AND(M1244&lt;&gt;"",M1244&lt;=2),"Проверить соответствие запросу и бизнесу",IF(AND(G1244&lt;&gt;"",G1244&lt;=IF(J1244="",'04_Настройки'!$B$14,J1244)),"Удерживать позицию и обновлять контент",IF(Y1244="Высокий",IF(O1244="","Создать или назначить посадочную страницу","Оптимизировать страницу и усилить содержание"),IF(Y1244="Средний","Включить в контент-план","Наблюдать или отложить")))))))</s:f>
        <s:v/>
      </s:c>
    </s:row>
    <s:row r="1245" ht="22.5" customHeight="1">
      <s:c r="A1245" s="70" t="str">
        <s:f t="shared" si="1"/>
        <s:v/>
      </s:c>
      <s:c r="B1245" s="71"/>
      <s:c r="C1245" s="71"/>
      <s:c r="D1245" s="71"/>
      <s:c r="E1245" s="95"/>
      <s:c r="F1245" s="77" t="str">
        <s:f>IF(ISBLANK(E1245),"",IF(E1245&gt;='04_Настройки'!$B$11,"ВЧ",IF(E1245&gt;='04_Настройки'!$B$12,"СЧ","НЧ")))</s:f>
      </s:c>
      <s:c r="G1245" s="78"/>
      <s:c r="H1245" s="78"/>
      <s:c r="I1245" s="80" t="str">
        <s:f t="shared" si="2"/>
        <s:v/>
      </s:c>
      <s:c r="J1245" s="78"/>
      <s:c r="K1245" s="81"/>
      <s:c r="L1245" s="78"/>
      <s:c r="M1245" s="78"/>
      <s:c r="N1245" s="78"/>
      <s:c r="O1245" s="83"/>
      <s:c r="P1245" s="84"/>
      <s:c r="Q1245" s="84"/>
      <s:c r="R1245" s="77" t="str">
        <s:f t="shared" si="3"/>
        <s:v/>
      </s:c>
      <s:c r="S1245" s="85" t="str">
        <s:f t="shared" si="4"/>
        <s:v/>
      </s:c>
      <s:c r="T1245" s="85" t="str">
        <s:f t="shared" si="5"/>
        <s:v/>
      </s:c>
      <s:c r="U1245" s="85" t="str">
        <s:f>IF(OR(B1245="",G1245=""),"",ROUND(MAX(0,MIN(100,(G1245-IF(J1245="",'04_Настройки'!$B$14,J1245))/(100-IF(J1245="",'04_Настройки'!$B$14,J1245))*100)),1))</s:f>
        <s:v/>
      </s:c>
      <s:c r="V1245" s="85" t="str">
        <s:f t="shared" si="6"/>
        <s:v/>
      </s:c>
      <s:c r="W1245" s="88" t="str">
        <s:f t="shared" si="7"/>
        <s:v/>
      </s:c>
      <s:c r="X1245" s="85" t="str">
        <s:f>IF(B1245="","",IF(W1245&lt;'04_Настройки'!$B$26,"",ROUND((IF(ISBLANK(T1245),0,T1245*'04_Настройки'!$B$16)+IF(ISBLANK(U1245),0,U1245*'04_Настройки'!$B$17)+IF(ISBLANK(V1245),0,V1245*'04_Настройки'!$B$18)+IF(ISBLANK(M1245),0,M1245/5*100*'04_Настройки'!$B$19)+IF(ISBLANK(N1245),0,N1245/5*100*'04_Настройки'!$B$20))/(IF(ISBLANK(T1245),0,'04_Настройки'!$B$16)+IF(ISBLANK(U1245),0,'04_Настройки'!$B$17)+IF(ISBLANK(V1245),0,'04_Настройки'!$B$18)+IF(ISBLANK(M1245),0,'04_Настройки'!$B$19)+IF(ISBLANK(N1245),0,'04_Настройки'!$B$20)),1)))</s:f>
        <s:v/>
      </s:c>
      <s:c r="Y1245" s="77" t="str">
        <s:f>IF(B1245="","",IF(ISBLANK(X1245),"Недостаточно данных",IF(X1245&gt;='04_Настройки'!$B$24,"Высокий",IF(X1245&gt;='04_Настройки'!$B$25,"Средний","Низкий"))))</s:f>
        <s:v/>
      </s:c>
      <s:c r="Z1245" s="80">
        <s:f t="shared" si="8"/>
        <s:v>1235</s:v>
      </s:c>
      <s:c r="AA1245" s="93" t="str">
        <s:f>IF(B1245="","",IF(S1245&gt;1,"Проверить и объединить дубли",IF(W1245&lt;'04_Настройки'!$B$26,"Дополнить исходные данные",IF(AND(M1245&lt;&gt;"",M1245&lt;=2),"Проверить соответствие запросу и бизнесу",IF(AND(G1245&lt;&gt;"",G1245&lt;=IF(J1245="",'04_Настройки'!$B$14,J1245)),"Удерживать позицию и обновлять контент",IF(Y1245="Высокий",IF(O1245="","Создать или назначить посадочную страницу","Оптимизировать страницу и усилить содержание"),IF(Y1245="Средний","Включить в контент-план","Наблюдать или отложить")))))))</s:f>
        <s:v/>
      </s:c>
    </s:row>
    <s:row r="1246" ht="22.5" customHeight="1">
      <s:c r="A1246" s="70" t="str">
        <s:f t="shared" si="1"/>
        <s:v/>
      </s:c>
      <s:c r="B1246" s="71"/>
      <s:c r="C1246" s="71"/>
      <s:c r="D1246" s="71"/>
      <s:c r="E1246" s="95"/>
      <s:c r="F1246" s="77" t="str">
        <s:f>IF(ISBLANK(E1246),"",IF(E1246&gt;='04_Настройки'!$B$11,"ВЧ",IF(E1246&gt;='04_Настройки'!$B$12,"СЧ","НЧ")))</s:f>
      </s:c>
      <s:c r="G1246" s="78"/>
      <s:c r="H1246" s="78"/>
      <s:c r="I1246" s="80" t="str">
        <s:f t="shared" si="2"/>
        <s:v/>
      </s:c>
      <s:c r="J1246" s="78"/>
      <s:c r="K1246" s="81"/>
      <s:c r="L1246" s="78"/>
      <s:c r="M1246" s="78"/>
      <s:c r="N1246" s="78"/>
      <s:c r="O1246" s="83"/>
      <s:c r="P1246" s="84"/>
      <s:c r="Q1246" s="84"/>
      <s:c r="R1246" s="77" t="str">
        <s:f t="shared" si="3"/>
        <s:v/>
      </s:c>
      <s:c r="S1246" s="85" t="str">
        <s:f t="shared" si="4"/>
        <s:v/>
      </s:c>
      <s:c r="T1246" s="85" t="str">
        <s:f t="shared" si="5"/>
        <s:v/>
      </s:c>
      <s:c r="U1246" s="85" t="str">
        <s:f>IF(OR(B1246="",G1246=""),"",ROUND(MAX(0,MIN(100,(G1246-IF(J1246="",'04_Настройки'!$B$14,J1246))/(100-IF(J1246="",'04_Настройки'!$B$14,J1246))*100)),1))</s:f>
        <s:v/>
      </s:c>
      <s:c r="V1246" s="85" t="str">
        <s:f t="shared" si="6"/>
        <s:v/>
      </s:c>
      <s:c r="W1246" s="88" t="str">
        <s:f t="shared" si="7"/>
        <s:v/>
      </s:c>
      <s:c r="X1246" s="85" t="str">
        <s:f>IF(B1246="","",IF(W1246&lt;'04_Настройки'!$B$26,"",ROUND((IF(ISBLANK(T1246),0,T1246*'04_Настройки'!$B$16)+IF(ISBLANK(U1246),0,U1246*'04_Настройки'!$B$17)+IF(ISBLANK(V1246),0,V1246*'04_Настройки'!$B$18)+IF(ISBLANK(M1246),0,M1246/5*100*'04_Настройки'!$B$19)+IF(ISBLANK(N1246),0,N1246/5*100*'04_Настройки'!$B$20))/(IF(ISBLANK(T1246),0,'04_Настройки'!$B$16)+IF(ISBLANK(U1246),0,'04_Настройки'!$B$17)+IF(ISBLANK(V1246),0,'04_Настройки'!$B$18)+IF(ISBLANK(M1246),0,'04_Настройки'!$B$19)+IF(ISBLANK(N1246),0,'04_Настройки'!$B$20)),1)))</s:f>
        <s:v/>
      </s:c>
      <s:c r="Y1246" s="77" t="str">
        <s:f>IF(B1246="","",IF(ISBLANK(X1246),"Недостаточно данных",IF(X1246&gt;='04_Настройки'!$B$24,"Высокий",IF(X1246&gt;='04_Настройки'!$B$25,"Средний","Низкий"))))</s:f>
        <s:v/>
      </s:c>
      <s:c r="Z1246" s="80">
        <s:f t="shared" si="8"/>
        <s:v>1236</s:v>
      </s:c>
      <s:c r="AA1246" s="93" t="str">
        <s:f>IF(B1246="","",IF(S1246&gt;1,"Проверить и объединить дубли",IF(W1246&lt;'04_Настройки'!$B$26,"Дополнить исходные данные",IF(AND(M1246&lt;&gt;"",M1246&lt;=2),"Проверить соответствие запросу и бизнесу",IF(AND(G1246&lt;&gt;"",G1246&lt;=IF(J1246="",'04_Настройки'!$B$14,J1246)),"Удерживать позицию и обновлять контент",IF(Y1246="Высокий",IF(O1246="","Создать или назначить посадочную страницу","Оптимизировать страницу и усилить содержание"),IF(Y1246="Средний","Включить в контент-план","Наблюдать или отложить")))))))</s:f>
        <s:v/>
      </s:c>
    </s:row>
    <s:row r="1247" ht="22.5" customHeight="1">
      <s:c r="A1247" s="70" t="str">
        <s:f t="shared" si="1"/>
        <s:v/>
      </s:c>
      <s:c r="B1247" s="71"/>
      <s:c r="C1247" s="71"/>
      <s:c r="D1247" s="71"/>
      <s:c r="E1247" s="95"/>
      <s:c r="F1247" s="77" t="str">
        <s:f>IF(ISBLANK(E1247),"",IF(E1247&gt;='04_Настройки'!$B$11,"ВЧ",IF(E1247&gt;='04_Настройки'!$B$12,"СЧ","НЧ")))</s:f>
      </s:c>
      <s:c r="G1247" s="78"/>
      <s:c r="H1247" s="78"/>
      <s:c r="I1247" s="80" t="str">
        <s:f t="shared" si="2"/>
        <s:v/>
      </s:c>
      <s:c r="J1247" s="78"/>
      <s:c r="K1247" s="81"/>
      <s:c r="L1247" s="78"/>
      <s:c r="M1247" s="78"/>
      <s:c r="N1247" s="78"/>
      <s:c r="O1247" s="83"/>
      <s:c r="P1247" s="84"/>
      <s:c r="Q1247" s="84"/>
      <s:c r="R1247" s="77" t="str">
        <s:f t="shared" si="3"/>
        <s:v/>
      </s:c>
      <s:c r="S1247" s="85" t="str">
        <s:f t="shared" si="4"/>
        <s:v/>
      </s:c>
      <s:c r="T1247" s="85" t="str">
        <s:f t="shared" si="5"/>
        <s:v/>
      </s:c>
      <s:c r="U1247" s="85" t="str">
        <s:f>IF(OR(B1247="",G1247=""),"",ROUND(MAX(0,MIN(100,(G1247-IF(J1247="",'04_Настройки'!$B$14,J1247))/(100-IF(J1247="",'04_Настройки'!$B$14,J1247))*100)),1))</s:f>
        <s:v/>
      </s:c>
      <s:c r="V1247" s="85" t="str">
        <s:f t="shared" si="6"/>
        <s:v/>
      </s:c>
      <s:c r="W1247" s="88" t="str">
        <s:f t="shared" si="7"/>
        <s:v/>
      </s:c>
      <s:c r="X1247" s="85" t="str">
        <s:f>IF(B1247="","",IF(W1247&lt;'04_Настройки'!$B$26,"",ROUND((IF(ISBLANK(T1247),0,T1247*'04_Настройки'!$B$16)+IF(ISBLANK(U1247),0,U1247*'04_Настройки'!$B$17)+IF(ISBLANK(V1247),0,V1247*'04_Настройки'!$B$18)+IF(ISBLANK(M1247),0,M1247/5*100*'04_Настройки'!$B$19)+IF(ISBLANK(N1247),0,N1247/5*100*'04_Настройки'!$B$20))/(IF(ISBLANK(T1247),0,'04_Настройки'!$B$16)+IF(ISBLANK(U1247),0,'04_Настройки'!$B$17)+IF(ISBLANK(V1247),0,'04_Настройки'!$B$18)+IF(ISBLANK(M1247),0,'04_Настройки'!$B$19)+IF(ISBLANK(N1247),0,'04_Настройки'!$B$20)),1)))</s:f>
        <s:v/>
      </s:c>
      <s:c r="Y1247" s="77" t="str">
        <s:f>IF(B1247="","",IF(ISBLANK(X1247),"Недостаточно данных",IF(X1247&gt;='04_Настройки'!$B$24,"Высокий",IF(X1247&gt;='04_Настройки'!$B$25,"Средний","Низкий"))))</s:f>
        <s:v/>
      </s:c>
      <s:c r="Z1247" s="80">
        <s:f t="shared" si="8"/>
        <s:v>1237</s:v>
      </s:c>
      <s:c r="AA1247" s="93" t="str">
        <s:f>IF(B1247="","",IF(S1247&gt;1,"Проверить и объединить дубли",IF(W1247&lt;'04_Настройки'!$B$26,"Дополнить исходные данные",IF(AND(M1247&lt;&gt;"",M1247&lt;=2),"Проверить соответствие запросу и бизнесу",IF(AND(G1247&lt;&gt;"",G1247&lt;=IF(J1247="",'04_Настройки'!$B$14,J1247)),"Удерживать позицию и обновлять контент",IF(Y1247="Высокий",IF(O1247="","Создать или назначить посадочную страницу","Оптимизировать страницу и усилить содержание"),IF(Y1247="Средний","Включить в контент-план","Наблюдать или отложить")))))))</s:f>
        <s:v/>
      </s:c>
    </s:row>
    <s:row r="1248" ht="22.5" customHeight="1">
      <s:c r="A1248" s="70" t="str">
        <s:f t="shared" si="1"/>
        <s:v/>
      </s:c>
      <s:c r="B1248" s="71"/>
      <s:c r="C1248" s="71"/>
      <s:c r="D1248" s="71"/>
      <s:c r="E1248" s="95"/>
      <s:c r="F1248" s="77" t="str">
        <s:f>IF(ISBLANK(E1248),"",IF(E1248&gt;='04_Настройки'!$B$11,"ВЧ",IF(E1248&gt;='04_Настройки'!$B$12,"СЧ","НЧ")))</s:f>
      </s:c>
      <s:c r="G1248" s="78"/>
      <s:c r="H1248" s="78"/>
      <s:c r="I1248" s="80" t="str">
        <s:f t="shared" si="2"/>
        <s:v/>
      </s:c>
      <s:c r="J1248" s="78"/>
      <s:c r="K1248" s="81"/>
      <s:c r="L1248" s="78"/>
      <s:c r="M1248" s="78"/>
      <s:c r="N1248" s="78"/>
      <s:c r="O1248" s="83"/>
      <s:c r="P1248" s="84"/>
      <s:c r="Q1248" s="84"/>
      <s:c r="R1248" s="77" t="str">
        <s:f t="shared" si="3"/>
        <s:v/>
      </s:c>
      <s:c r="S1248" s="85" t="str">
        <s:f t="shared" si="4"/>
        <s:v/>
      </s:c>
      <s:c r="T1248" s="85" t="str">
        <s:f t="shared" si="5"/>
        <s:v/>
      </s:c>
      <s:c r="U1248" s="85" t="str">
        <s:f>IF(OR(B1248="",G1248=""),"",ROUND(MAX(0,MIN(100,(G1248-IF(J1248="",'04_Настройки'!$B$14,J1248))/(100-IF(J1248="",'04_Настройки'!$B$14,J1248))*100)),1))</s:f>
        <s:v/>
      </s:c>
      <s:c r="V1248" s="85" t="str">
        <s:f t="shared" si="6"/>
        <s:v/>
      </s:c>
      <s:c r="W1248" s="88" t="str">
        <s:f t="shared" si="7"/>
        <s:v/>
      </s:c>
      <s:c r="X1248" s="85" t="str">
        <s:f>IF(B1248="","",IF(W1248&lt;'04_Настройки'!$B$26,"",ROUND((IF(ISBLANK(T1248),0,T1248*'04_Настройки'!$B$16)+IF(ISBLANK(U1248),0,U1248*'04_Настройки'!$B$17)+IF(ISBLANK(V1248),0,V1248*'04_Настройки'!$B$18)+IF(ISBLANK(M1248),0,M1248/5*100*'04_Настройки'!$B$19)+IF(ISBLANK(N1248),0,N1248/5*100*'04_Настройки'!$B$20))/(IF(ISBLANK(T1248),0,'04_Настройки'!$B$16)+IF(ISBLANK(U1248),0,'04_Настройки'!$B$17)+IF(ISBLANK(V1248),0,'04_Настройки'!$B$18)+IF(ISBLANK(M1248),0,'04_Настройки'!$B$19)+IF(ISBLANK(N1248),0,'04_Настройки'!$B$20)),1)))</s:f>
        <s:v/>
      </s:c>
      <s:c r="Y1248" s="77" t="str">
        <s:f>IF(B1248="","",IF(ISBLANK(X1248),"Недостаточно данных",IF(X1248&gt;='04_Настройки'!$B$24,"Высокий",IF(X1248&gt;='04_Настройки'!$B$25,"Средний","Низкий"))))</s:f>
        <s:v/>
      </s:c>
      <s:c r="Z1248" s="80">
        <s:f t="shared" si="8"/>
        <s:v>1238</s:v>
      </s:c>
      <s:c r="AA1248" s="93" t="str">
        <s:f>IF(B1248="","",IF(S1248&gt;1,"Проверить и объединить дубли",IF(W1248&lt;'04_Настройки'!$B$26,"Дополнить исходные данные",IF(AND(M1248&lt;&gt;"",M1248&lt;=2),"Проверить соответствие запросу и бизнесу",IF(AND(G1248&lt;&gt;"",G1248&lt;=IF(J1248="",'04_Настройки'!$B$14,J1248)),"Удерживать позицию и обновлять контент",IF(Y1248="Высокий",IF(O1248="","Создать или назначить посадочную страницу","Оптимизировать страницу и усилить содержание"),IF(Y1248="Средний","Включить в контент-план","Наблюдать или отложить")))))))</s:f>
        <s:v/>
      </s:c>
    </s:row>
    <s:row r="1249" ht="22.5" customHeight="1">
      <s:c r="A1249" s="70" t="str">
        <s:f t="shared" si="1"/>
        <s:v/>
      </s:c>
      <s:c r="B1249" s="71"/>
      <s:c r="C1249" s="71"/>
      <s:c r="D1249" s="71"/>
      <s:c r="E1249" s="95"/>
      <s:c r="F1249" s="77" t="str">
        <s:f>IF(ISBLANK(E1249),"",IF(E1249&gt;='04_Настройки'!$B$11,"ВЧ",IF(E1249&gt;='04_Настройки'!$B$12,"СЧ","НЧ")))</s:f>
      </s:c>
      <s:c r="G1249" s="78"/>
      <s:c r="H1249" s="78"/>
      <s:c r="I1249" s="80" t="str">
        <s:f t="shared" si="2"/>
        <s:v/>
      </s:c>
      <s:c r="J1249" s="78"/>
      <s:c r="K1249" s="81"/>
      <s:c r="L1249" s="78"/>
      <s:c r="M1249" s="78"/>
      <s:c r="N1249" s="78"/>
      <s:c r="O1249" s="83"/>
      <s:c r="P1249" s="84"/>
      <s:c r="Q1249" s="84"/>
      <s:c r="R1249" s="77" t="str">
        <s:f t="shared" si="3"/>
        <s:v/>
      </s:c>
      <s:c r="S1249" s="85" t="str">
        <s:f t="shared" si="4"/>
        <s:v/>
      </s:c>
      <s:c r="T1249" s="85" t="str">
        <s:f t="shared" si="5"/>
        <s:v/>
      </s:c>
      <s:c r="U1249" s="85" t="str">
        <s:f>IF(OR(B1249="",G1249=""),"",ROUND(MAX(0,MIN(100,(G1249-IF(J1249="",'04_Настройки'!$B$14,J1249))/(100-IF(J1249="",'04_Настройки'!$B$14,J1249))*100)),1))</s:f>
        <s:v/>
      </s:c>
      <s:c r="V1249" s="85" t="str">
        <s:f t="shared" si="6"/>
        <s:v/>
      </s:c>
      <s:c r="W1249" s="88" t="str">
        <s:f t="shared" si="7"/>
        <s:v/>
      </s:c>
      <s:c r="X1249" s="85" t="str">
        <s:f>IF(B1249="","",IF(W1249&lt;'04_Настройки'!$B$26,"",ROUND((IF(ISBLANK(T1249),0,T1249*'04_Настройки'!$B$16)+IF(ISBLANK(U1249),0,U1249*'04_Настройки'!$B$17)+IF(ISBLANK(V1249),0,V1249*'04_Настройки'!$B$18)+IF(ISBLANK(M1249),0,M1249/5*100*'04_Настройки'!$B$19)+IF(ISBLANK(N1249),0,N1249/5*100*'04_Настройки'!$B$20))/(IF(ISBLANK(T1249),0,'04_Настройки'!$B$16)+IF(ISBLANK(U1249),0,'04_Настройки'!$B$17)+IF(ISBLANK(V1249),0,'04_Настройки'!$B$18)+IF(ISBLANK(M1249),0,'04_Настройки'!$B$19)+IF(ISBLANK(N1249),0,'04_Настройки'!$B$20)),1)))</s:f>
        <s:v/>
      </s:c>
      <s:c r="Y1249" s="77" t="str">
        <s:f>IF(B1249="","",IF(ISBLANK(X1249),"Недостаточно данных",IF(X1249&gt;='04_Настройки'!$B$24,"Высокий",IF(X1249&gt;='04_Настройки'!$B$25,"Средний","Низкий"))))</s:f>
        <s:v/>
      </s:c>
      <s:c r="Z1249" s="80">
        <s:f t="shared" si="8"/>
        <s:v>1239</s:v>
      </s:c>
      <s:c r="AA1249" s="93" t="str">
        <s:f>IF(B1249="","",IF(S1249&gt;1,"Проверить и объединить дубли",IF(W1249&lt;'04_Настройки'!$B$26,"Дополнить исходные данные",IF(AND(M1249&lt;&gt;"",M1249&lt;=2),"Проверить соответствие запросу и бизнесу",IF(AND(G1249&lt;&gt;"",G1249&lt;=IF(J1249="",'04_Настройки'!$B$14,J1249)),"Удерживать позицию и обновлять контент",IF(Y1249="Высокий",IF(O1249="","Создать или назначить посадочную страницу","Оптимизировать страницу и усилить содержание"),IF(Y1249="Средний","Включить в контент-план","Наблюдать или отложить")))))))</s:f>
        <s:v/>
      </s:c>
    </s:row>
    <s:row r="1250" ht="22.5" customHeight="1">
      <s:c r="A1250" s="70" t="str">
        <s:f t="shared" si="1"/>
        <s:v/>
      </s:c>
      <s:c r="B1250" s="71"/>
      <s:c r="C1250" s="71"/>
      <s:c r="D1250" s="71"/>
      <s:c r="E1250" s="95"/>
      <s:c r="F1250" s="77" t="str">
        <s:f>IF(ISBLANK(E1250),"",IF(E1250&gt;='04_Настройки'!$B$11,"ВЧ",IF(E1250&gt;='04_Настройки'!$B$12,"СЧ","НЧ")))</s:f>
      </s:c>
      <s:c r="G1250" s="78"/>
      <s:c r="H1250" s="78"/>
      <s:c r="I1250" s="80" t="str">
        <s:f t="shared" si="2"/>
        <s:v/>
      </s:c>
      <s:c r="J1250" s="78"/>
      <s:c r="K1250" s="81"/>
      <s:c r="L1250" s="78"/>
      <s:c r="M1250" s="78"/>
      <s:c r="N1250" s="78"/>
      <s:c r="O1250" s="83"/>
      <s:c r="P1250" s="84"/>
      <s:c r="Q1250" s="84"/>
      <s:c r="R1250" s="77" t="str">
        <s:f t="shared" si="3"/>
        <s:v/>
      </s:c>
      <s:c r="S1250" s="85" t="str">
        <s:f t="shared" si="4"/>
        <s:v/>
      </s:c>
      <s:c r="T1250" s="85" t="str">
        <s:f t="shared" si="5"/>
        <s:v/>
      </s:c>
      <s:c r="U1250" s="85" t="str">
        <s:f>IF(OR(B1250="",G1250=""),"",ROUND(MAX(0,MIN(100,(G1250-IF(J1250="",'04_Настройки'!$B$14,J1250))/(100-IF(J1250="",'04_Настройки'!$B$14,J1250))*100)),1))</s:f>
        <s:v/>
      </s:c>
      <s:c r="V1250" s="85" t="str">
        <s:f t="shared" si="6"/>
        <s:v/>
      </s:c>
      <s:c r="W1250" s="88" t="str">
        <s:f t="shared" si="7"/>
        <s:v/>
      </s:c>
      <s:c r="X1250" s="85" t="str">
        <s:f>IF(B1250="","",IF(W1250&lt;'04_Настройки'!$B$26,"",ROUND((IF(ISBLANK(T1250),0,T1250*'04_Настройки'!$B$16)+IF(ISBLANK(U1250),0,U1250*'04_Настройки'!$B$17)+IF(ISBLANK(V1250),0,V1250*'04_Настройки'!$B$18)+IF(ISBLANK(M1250),0,M1250/5*100*'04_Настройки'!$B$19)+IF(ISBLANK(N1250),0,N1250/5*100*'04_Настройки'!$B$20))/(IF(ISBLANK(T1250),0,'04_Настройки'!$B$16)+IF(ISBLANK(U1250),0,'04_Настройки'!$B$17)+IF(ISBLANK(V1250),0,'04_Настройки'!$B$18)+IF(ISBLANK(M1250),0,'04_Настройки'!$B$19)+IF(ISBLANK(N1250),0,'04_Настройки'!$B$20)),1)))</s:f>
        <s:v/>
      </s:c>
      <s:c r="Y1250" s="77" t="str">
        <s:f>IF(B1250="","",IF(ISBLANK(X1250),"Недостаточно данных",IF(X1250&gt;='04_Настройки'!$B$24,"Высокий",IF(X1250&gt;='04_Настройки'!$B$25,"Средний","Низкий"))))</s:f>
        <s:v/>
      </s:c>
      <s:c r="Z1250" s="80">
        <s:f t="shared" si="8"/>
        <s:v>1240</s:v>
      </s:c>
      <s:c r="AA1250" s="93" t="str">
        <s:f>IF(B1250="","",IF(S1250&gt;1,"Проверить и объединить дубли",IF(W1250&lt;'04_Настройки'!$B$26,"Дополнить исходные данные",IF(AND(M1250&lt;&gt;"",M1250&lt;=2),"Проверить соответствие запросу и бизнесу",IF(AND(G1250&lt;&gt;"",G1250&lt;=IF(J1250="",'04_Настройки'!$B$14,J1250)),"Удерживать позицию и обновлять контент",IF(Y1250="Высокий",IF(O1250="","Создать или назначить посадочную страницу","Оптимизировать страницу и усилить содержание"),IF(Y1250="Средний","Включить в контент-план","Наблюдать или отложить")))))))</s:f>
        <s:v/>
      </s:c>
    </s:row>
    <s:row r="1251" ht="22.5" customHeight="1">
      <s:c r="A1251" s="70" t="str">
        <s:f t="shared" si="1"/>
        <s:v/>
      </s:c>
      <s:c r="B1251" s="71"/>
      <s:c r="C1251" s="71"/>
      <s:c r="D1251" s="71"/>
      <s:c r="E1251" s="95"/>
      <s:c r="F1251" s="77" t="str">
        <s:f>IF(ISBLANK(E1251),"",IF(E1251&gt;='04_Настройки'!$B$11,"ВЧ",IF(E1251&gt;='04_Настройки'!$B$12,"СЧ","НЧ")))</s:f>
      </s:c>
      <s:c r="G1251" s="78"/>
      <s:c r="H1251" s="78"/>
      <s:c r="I1251" s="80" t="str">
        <s:f t="shared" si="2"/>
        <s:v/>
      </s:c>
      <s:c r="J1251" s="78"/>
      <s:c r="K1251" s="81"/>
      <s:c r="L1251" s="78"/>
      <s:c r="M1251" s="78"/>
      <s:c r="N1251" s="78"/>
      <s:c r="O1251" s="83"/>
      <s:c r="P1251" s="84"/>
      <s:c r="Q1251" s="84"/>
      <s:c r="R1251" s="77" t="str">
        <s:f t="shared" si="3"/>
        <s:v/>
      </s:c>
      <s:c r="S1251" s="85" t="str">
        <s:f t="shared" si="4"/>
        <s:v/>
      </s:c>
      <s:c r="T1251" s="85" t="str">
        <s:f t="shared" si="5"/>
        <s:v/>
      </s:c>
      <s:c r="U1251" s="85" t="str">
        <s:f>IF(OR(B1251="",G1251=""),"",ROUND(MAX(0,MIN(100,(G1251-IF(J1251="",'04_Настройки'!$B$14,J1251))/(100-IF(J1251="",'04_Настройки'!$B$14,J1251))*100)),1))</s:f>
        <s:v/>
      </s:c>
      <s:c r="V1251" s="85" t="str">
        <s:f t="shared" si="6"/>
        <s:v/>
      </s:c>
      <s:c r="W1251" s="88" t="str">
        <s:f t="shared" si="7"/>
        <s:v/>
      </s:c>
      <s:c r="X1251" s="85" t="str">
        <s:f>IF(B1251="","",IF(W1251&lt;'04_Настройки'!$B$26,"",ROUND((IF(ISBLANK(T1251),0,T1251*'04_Настройки'!$B$16)+IF(ISBLANK(U1251),0,U1251*'04_Настройки'!$B$17)+IF(ISBLANK(V1251),0,V1251*'04_Настройки'!$B$18)+IF(ISBLANK(M1251),0,M1251/5*100*'04_Настройки'!$B$19)+IF(ISBLANK(N1251),0,N1251/5*100*'04_Настройки'!$B$20))/(IF(ISBLANK(T1251),0,'04_Настройки'!$B$16)+IF(ISBLANK(U1251),0,'04_Настройки'!$B$17)+IF(ISBLANK(V1251),0,'04_Настройки'!$B$18)+IF(ISBLANK(M1251),0,'04_Настройки'!$B$19)+IF(ISBLANK(N1251),0,'04_Настройки'!$B$20)),1)))</s:f>
        <s:v/>
      </s:c>
      <s:c r="Y1251" s="77" t="str">
        <s:f>IF(B1251="","",IF(ISBLANK(X1251),"Недостаточно данных",IF(X1251&gt;='04_Настройки'!$B$24,"Высокий",IF(X1251&gt;='04_Настройки'!$B$25,"Средний","Низкий"))))</s:f>
        <s:v/>
      </s:c>
      <s:c r="Z1251" s="80">
        <s:f t="shared" si="8"/>
        <s:v>1241</s:v>
      </s:c>
      <s:c r="AA1251" s="93" t="str">
        <s:f>IF(B1251="","",IF(S1251&gt;1,"Проверить и объединить дубли",IF(W1251&lt;'04_Настройки'!$B$26,"Дополнить исходные данные",IF(AND(M1251&lt;&gt;"",M1251&lt;=2),"Проверить соответствие запросу и бизнесу",IF(AND(G1251&lt;&gt;"",G1251&lt;=IF(J1251="",'04_Настройки'!$B$14,J1251)),"Удерживать позицию и обновлять контент",IF(Y1251="Высокий",IF(O1251="","Создать или назначить посадочную страницу","Оптимизировать страницу и усилить содержание"),IF(Y1251="Средний","Включить в контент-план","Наблюдать или отложить")))))))</s:f>
        <s:v/>
      </s:c>
    </s:row>
    <s:row r="1252" ht="22.5" customHeight="1">
      <s:c r="A1252" s="70" t="str">
        <s:f t="shared" si="1"/>
        <s:v/>
      </s:c>
      <s:c r="B1252" s="71"/>
      <s:c r="C1252" s="71"/>
      <s:c r="D1252" s="71"/>
      <s:c r="E1252" s="95"/>
      <s:c r="F1252" s="77" t="str">
        <s:f>IF(ISBLANK(E1252),"",IF(E1252&gt;='04_Настройки'!$B$11,"ВЧ",IF(E1252&gt;='04_Настройки'!$B$12,"СЧ","НЧ")))</s:f>
      </s:c>
      <s:c r="G1252" s="78"/>
      <s:c r="H1252" s="78"/>
      <s:c r="I1252" s="80" t="str">
        <s:f t="shared" si="2"/>
        <s:v/>
      </s:c>
      <s:c r="J1252" s="78"/>
      <s:c r="K1252" s="81"/>
      <s:c r="L1252" s="78"/>
      <s:c r="M1252" s="78"/>
      <s:c r="N1252" s="78"/>
      <s:c r="O1252" s="83"/>
      <s:c r="P1252" s="84"/>
      <s:c r="Q1252" s="84"/>
      <s:c r="R1252" s="77" t="str">
        <s:f t="shared" si="3"/>
        <s:v/>
      </s:c>
      <s:c r="S1252" s="85" t="str">
        <s:f t="shared" si="4"/>
        <s:v/>
      </s:c>
      <s:c r="T1252" s="85" t="str">
        <s:f t="shared" si="5"/>
        <s:v/>
      </s:c>
      <s:c r="U1252" s="85" t="str">
        <s:f>IF(OR(B1252="",G1252=""),"",ROUND(MAX(0,MIN(100,(G1252-IF(J1252="",'04_Настройки'!$B$14,J1252))/(100-IF(J1252="",'04_Настройки'!$B$14,J1252))*100)),1))</s:f>
        <s:v/>
      </s:c>
      <s:c r="V1252" s="85" t="str">
        <s:f t="shared" si="6"/>
        <s:v/>
      </s:c>
      <s:c r="W1252" s="88" t="str">
        <s:f t="shared" si="7"/>
        <s:v/>
      </s:c>
      <s:c r="X1252" s="85" t="str">
        <s:f>IF(B1252="","",IF(W1252&lt;'04_Настройки'!$B$26,"",ROUND((IF(ISBLANK(T1252),0,T1252*'04_Настройки'!$B$16)+IF(ISBLANK(U1252),0,U1252*'04_Настройки'!$B$17)+IF(ISBLANK(V1252),0,V1252*'04_Настройки'!$B$18)+IF(ISBLANK(M1252),0,M1252/5*100*'04_Настройки'!$B$19)+IF(ISBLANK(N1252),0,N1252/5*100*'04_Настройки'!$B$20))/(IF(ISBLANK(T1252),0,'04_Настройки'!$B$16)+IF(ISBLANK(U1252),0,'04_Настройки'!$B$17)+IF(ISBLANK(V1252),0,'04_Настройки'!$B$18)+IF(ISBLANK(M1252),0,'04_Настройки'!$B$19)+IF(ISBLANK(N1252),0,'04_Настройки'!$B$20)),1)))</s:f>
        <s:v/>
      </s:c>
      <s:c r="Y1252" s="77" t="str">
        <s:f>IF(B1252="","",IF(ISBLANK(X1252),"Недостаточно данных",IF(X1252&gt;='04_Настройки'!$B$24,"Высокий",IF(X1252&gt;='04_Настройки'!$B$25,"Средний","Низкий"))))</s:f>
        <s:v/>
      </s:c>
      <s:c r="Z1252" s="80">
        <s:f t="shared" si="8"/>
        <s:v>1242</s:v>
      </s:c>
      <s:c r="AA1252" s="93" t="str">
        <s:f>IF(B1252="","",IF(S1252&gt;1,"Проверить и объединить дубли",IF(W1252&lt;'04_Настройки'!$B$26,"Дополнить исходные данные",IF(AND(M1252&lt;&gt;"",M1252&lt;=2),"Проверить соответствие запросу и бизнесу",IF(AND(G1252&lt;&gt;"",G1252&lt;=IF(J1252="",'04_Настройки'!$B$14,J1252)),"Удерживать позицию и обновлять контент",IF(Y1252="Высокий",IF(O1252="","Создать или назначить посадочную страницу","Оптимизировать страницу и усилить содержание"),IF(Y1252="Средний","Включить в контент-план","Наблюдать или отложить")))))))</s:f>
        <s:v/>
      </s:c>
    </s:row>
    <s:row r="1253" ht="22.5" customHeight="1">
      <s:c r="A1253" s="70" t="str">
        <s:f t="shared" si="1"/>
        <s:v/>
      </s:c>
      <s:c r="B1253" s="71"/>
      <s:c r="C1253" s="71"/>
      <s:c r="D1253" s="71"/>
      <s:c r="E1253" s="95"/>
      <s:c r="F1253" s="77" t="str">
        <s:f>IF(ISBLANK(E1253),"",IF(E1253&gt;='04_Настройки'!$B$11,"ВЧ",IF(E1253&gt;='04_Настройки'!$B$12,"СЧ","НЧ")))</s:f>
      </s:c>
      <s:c r="G1253" s="78"/>
      <s:c r="H1253" s="78"/>
      <s:c r="I1253" s="80" t="str">
        <s:f t="shared" si="2"/>
        <s:v/>
      </s:c>
      <s:c r="J1253" s="78"/>
      <s:c r="K1253" s="81"/>
      <s:c r="L1253" s="78"/>
      <s:c r="M1253" s="78"/>
      <s:c r="N1253" s="78"/>
      <s:c r="O1253" s="83"/>
      <s:c r="P1253" s="84"/>
      <s:c r="Q1253" s="84"/>
      <s:c r="R1253" s="77" t="str">
        <s:f t="shared" si="3"/>
        <s:v/>
      </s:c>
      <s:c r="S1253" s="85" t="str">
        <s:f t="shared" si="4"/>
        <s:v/>
      </s:c>
      <s:c r="T1253" s="85" t="str">
        <s:f t="shared" si="5"/>
        <s:v/>
      </s:c>
      <s:c r="U1253" s="85" t="str">
        <s:f>IF(OR(B1253="",G1253=""),"",ROUND(MAX(0,MIN(100,(G1253-IF(J1253="",'04_Настройки'!$B$14,J1253))/(100-IF(J1253="",'04_Настройки'!$B$14,J1253))*100)),1))</s:f>
        <s:v/>
      </s:c>
      <s:c r="V1253" s="85" t="str">
        <s:f t="shared" si="6"/>
        <s:v/>
      </s:c>
      <s:c r="W1253" s="88" t="str">
        <s:f t="shared" si="7"/>
        <s:v/>
      </s:c>
      <s:c r="X1253" s="85" t="str">
        <s:f>IF(B1253="","",IF(W1253&lt;'04_Настройки'!$B$26,"",ROUND((IF(ISBLANK(T1253),0,T1253*'04_Настройки'!$B$16)+IF(ISBLANK(U1253),0,U1253*'04_Настройки'!$B$17)+IF(ISBLANK(V1253),0,V1253*'04_Настройки'!$B$18)+IF(ISBLANK(M1253),0,M1253/5*100*'04_Настройки'!$B$19)+IF(ISBLANK(N1253),0,N1253/5*100*'04_Настройки'!$B$20))/(IF(ISBLANK(T1253),0,'04_Настройки'!$B$16)+IF(ISBLANK(U1253),0,'04_Настройки'!$B$17)+IF(ISBLANK(V1253),0,'04_Настройки'!$B$18)+IF(ISBLANK(M1253),0,'04_Настройки'!$B$19)+IF(ISBLANK(N1253),0,'04_Настройки'!$B$20)),1)))</s:f>
        <s:v/>
      </s:c>
      <s:c r="Y1253" s="77" t="str">
        <s:f>IF(B1253="","",IF(ISBLANK(X1253),"Недостаточно данных",IF(X1253&gt;='04_Настройки'!$B$24,"Высокий",IF(X1253&gt;='04_Настройки'!$B$25,"Средний","Низкий"))))</s:f>
        <s:v/>
      </s:c>
      <s:c r="Z1253" s="80">
        <s:f t="shared" si="8"/>
        <s:v>1243</s:v>
      </s:c>
      <s:c r="AA1253" s="93" t="str">
        <s:f>IF(B1253="","",IF(S1253&gt;1,"Проверить и объединить дубли",IF(W1253&lt;'04_Настройки'!$B$26,"Дополнить исходные данные",IF(AND(M1253&lt;&gt;"",M1253&lt;=2),"Проверить соответствие запросу и бизнесу",IF(AND(G1253&lt;&gt;"",G1253&lt;=IF(J1253="",'04_Настройки'!$B$14,J1253)),"Удерживать позицию и обновлять контент",IF(Y1253="Высокий",IF(O1253="","Создать или назначить посадочную страницу","Оптимизировать страницу и усилить содержание"),IF(Y1253="Средний","Включить в контент-план","Наблюдать или отложить")))))))</s:f>
        <s:v/>
      </s:c>
    </s:row>
    <s:row r="1254" ht="22.5" customHeight="1">
      <s:c r="A1254" s="70" t="str">
        <s:f t="shared" si="1"/>
        <s:v/>
      </s:c>
      <s:c r="B1254" s="71"/>
      <s:c r="C1254" s="71"/>
      <s:c r="D1254" s="71"/>
      <s:c r="E1254" s="95"/>
      <s:c r="F1254" s="77" t="str">
        <s:f>IF(ISBLANK(E1254),"",IF(E1254&gt;='04_Настройки'!$B$11,"ВЧ",IF(E1254&gt;='04_Настройки'!$B$12,"СЧ","НЧ")))</s:f>
      </s:c>
      <s:c r="G1254" s="78"/>
      <s:c r="H1254" s="78"/>
      <s:c r="I1254" s="80" t="str">
        <s:f t="shared" si="2"/>
        <s:v/>
      </s:c>
      <s:c r="J1254" s="78"/>
      <s:c r="K1254" s="81"/>
      <s:c r="L1254" s="78"/>
      <s:c r="M1254" s="78"/>
      <s:c r="N1254" s="78"/>
      <s:c r="O1254" s="83"/>
      <s:c r="P1254" s="84"/>
      <s:c r="Q1254" s="84"/>
      <s:c r="R1254" s="77" t="str">
        <s:f t="shared" si="3"/>
        <s:v/>
      </s:c>
      <s:c r="S1254" s="85" t="str">
        <s:f t="shared" si="4"/>
        <s:v/>
      </s:c>
      <s:c r="T1254" s="85" t="str">
        <s:f t="shared" si="5"/>
        <s:v/>
      </s:c>
      <s:c r="U1254" s="85" t="str">
        <s:f>IF(OR(B1254="",G1254=""),"",ROUND(MAX(0,MIN(100,(G1254-IF(J1254="",'04_Настройки'!$B$14,J1254))/(100-IF(J1254="",'04_Настройки'!$B$14,J1254))*100)),1))</s:f>
        <s:v/>
      </s:c>
      <s:c r="V1254" s="85" t="str">
        <s:f t="shared" si="6"/>
        <s:v/>
      </s:c>
      <s:c r="W1254" s="88" t="str">
        <s:f t="shared" si="7"/>
        <s:v/>
      </s:c>
      <s:c r="X1254" s="85" t="str">
        <s:f>IF(B1254="","",IF(W1254&lt;'04_Настройки'!$B$26,"",ROUND((IF(ISBLANK(T1254),0,T1254*'04_Настройки'!$B$16)+IF(ISBLANK(U1254),0,U1254*'04_Настройки'!$B$17)+IF(ISBLANK(V1254),0,V1254*'04_Настройки'!$B$18)+IF(ISBLANK(M1254),0,M1254/5*100*'04_Настройки'!$B$19)+IF(ISBLANK(N1254),0,N1254/5*100*'04_Настройки'!$B$20))/(IF(ISBLANK(T1254),0,'04_Настройки'!$B$16)+IF(ISBLANK(U1254),0,'04_Настройки'!$B$17)+IF(ISBLANK(V1254),0,'04_Настройки'!$B$18)+IF(ISBLANK(M1254),0,'04_Настройки'!$B$19)+IF(ISBLANK(N1254),0,'04_Настройки'!$B$20)),1)))</s:f>
        <s:v/>
      </s:c>
      <s:c r="Y1254" s="77" t="str">
        <s:f>IF(B1254="","",IF(ISBLANK(X1254),"Недостаточно данных",IF(X1254&gt;='04_Настройки'!$B$24,"Высокий",IF(X1254&gt;='04_Настройки'!$B$25,"Средний","Низкий"))))</s:f>
        <s:v/>
      </s:c>
      <s:c r="Z1254" s="80">
        <s:f t="shared" si="8"/>
        <s:v>1244</s:v>
      </s:c>
      <s:c r="AA1254" s="93" t="str">
        <s:f>IF(B1254="","",IF(S1254&gt;1,"Проверить и объединить дубли",IF(W1254&lt;'04_Настройки'!$B$26,"Дополнить исходные данные",IF(AND(M1254&lt;&gt;"",M1254&lt;=2),"Проверить соответствие запросу и бизнесу",IF(AND(G1254&lt;&gt;"",G1254&lt;=IF(J1254="",'04_Настройки'!$B$14,J1254)),"Удерживать позицию и обновлять контент",IF(Y1254="Высокий",IF(O1254="","Создать или назначить посадочную страницу","Оптимизировать страницу и усилить содержание"),IF(Y1254="Средний","Включить в контент-план","Наблюдать или отложить")))))))</s:f>
        <s:v/>
      </s:c>
    </s:row>
    <s:row r="1255" ht="22.5" customHeight="1">
      <s:c r="A1255" s="70" t="str">
        <s:f t="shared" si="1"/>
        <s:v/>
      </s:c>
      <s:c r="B1255" s="71"/>
      <s:c r="C1255" s="71"/>
      <s:c r="D1255" s="71"/>
      <s:c r="E1255" s="95"/>
      <s:c r="F1255" s="77" t="str">
        <s:f>IF(ISBLANK(E1255),"",IF(E1255&gt;='04_Настройки'!$B$11,"ВЧ",IF(E1255&gt;='04_Настройки'!$B$12,"СЧ","НЧ")))</s:f>
      </s:c>
      <s:c r="G1255" s="78"/>
      <s:c r="H1255" s="78"/>
      <s:c r="I1255" s="80" t="str">
        <s:f t="shared" si="2"/>
        <s:v/>
      </s:c>
      <s:c r="J1255" s="78"/>
      <s:c r="K1255" s="81"/>
      <s:c r="L1255" s="78"/>
      <s:c r="M1255" s="78"/>
      <s:c r="N1255" s="78"/>
      <s:c r="O1255" s="83"/>
      <s:c r="P1255" s="84"/>
      <s:c r="Q1255" s="84"/>
      <s:c r="R1255" s="77" t="str">
        <s:f t="shared" si="3"/>
        <s:v/>
      </s:c>
      <s:c r="S1255" s="85" t="str">
        <s:f t="shared" si="4"/>
        <s:v/>
      </s:c>
      <s:c r="T1255" s="85" t="str">
        <s:f t="shared" si="5"/>
        <s:v/>
      </s:c>
      <s:c r="U1255" s="85" t="str">
        <s:f>IF(OR(B1255="",G1255=""),"",ROUND(MAX(0,MIN(100,(G1255-IF(J1255="",'04_Настройки'!$B$14,J1255))/(100-IF(J1255="",'04_Настройки'!$B$14,J1255))*100)),1))</s:f>
        <s:v/>
      </s:c>
      <s:c r="V1255" s="85" t="str">
        <s:f t="shared" si="6"/>
        <s:v/>
      </s:c>
      <s:c r="W1255" s="88" t="str">
        <s:f t="shared" si="7"/>
        <s:v/>
      </s:c>
      <s:c r="X1255" s="85" t="str">
        <s:f>IF(B1255="","",IF(W1255&lt;'04_Настройки'!$B$26,"",ROUND((IF(ISBLANK(T1255),0,T1255*'04_Настройки'!$B$16)+IF(ISBLANK(U1255),0,U1255*'04_Настройки'!$B$17)+IF(ISBLANK(V1255),0,V1255*'04_Настройки'!$B$18)+IF(ISBLANK(M1255),0,M1255/5*100*'04_Настройки'!$B$19)+IF(ISBLANK(N1255),0,N1255/5*100*'04_Настройки'!$B$20))/(IF(ISBLANK(T1255),0,'04_Настройки'!$B$16)+IF(ISBLANK(U1255),0,'04_Настройки'!$B$17)+IF(ISBLANK(V1255),0,'04_Настройки'!$B$18)+IF(ISBLANK(M1255),0,'04_Настройки'!$B$19)+IF(ISBLANK(N1255),0,'04_Настройки'!$B$20)),1)))</s:f>
        <s:v/>
      </s:c>
      <s:c r="Y1255" s="77" t="str">
        <s:f>IF(B1255="","",IF(ISBLANK(X1255),"Недостаточно данных",IF(X1255&gt;='04_Настройки'!$B$24,"Высокий",IF(X1255&gt;='04_Настройки'!$B$25,"Средний","Низкий"))))</s:f>
        <s:v/>
      </s:c>
      <s:c r="Z1255" s="80">
        <s:f t="shared" si="8"/>
        <s:v>1245</s:v>
      </s:c>
      <s:c r="AA1255" s="93" t="str">
        <s:f>IF(B1255="","",IF(S1255&gt;1,"Проверить и объединить дубли",IF(W1255&lt;'04_Настройки'!$B$26,"Дополнить исходные данные",IF(AND(M1255&lt;&gt;"",M1255&lt;=2),"Проверить соответствие запросу и бизнесу",IF(AND(G1255&lt;&gt;"",G1255&lt;=IF(J1255="",'04_Настройки'!$B$14,J1255)),"Удерживать позицию и обновлять контент",IF(Y1255="Высокий",IF(O1255="","Создать или назначить посадочную страницу","Оптимизировать страницу и усилить содержание"),IF(Y1255="Средний","Включить в контент-план","Наблюдать или отложить")))))))</s:f>
        <s:v/>
      </s:c>
    </s:row>
    <s:row r="1256" ht="22.5" customHeight="1">
      <s:c r="A1256" s="70" t="str">
        <s:f t="shared" si="1"/>
        <s:v/>
      </s:c>
      <s:c r="B1256" s="71"/>
      <s:c r="C1256" s="71"/>
      <s:c r="D1256" s="71"/>
      <s:c r="E1256" s="95"/>
      <s:c r="F1256" s="77" t="str">
        <s:f>IF(ISBLANK(E1256),"",IF(E1256&gt;='04_Настройки'!$B$11,"ВЧ",IF(E1256&gt;='04_Настройки'!$B$12,"СЧ","НЧ")))</s:f>
      </s:c>
      <s:c r="G1256" s="78"/>
      <s:c r="H1256" s="78"/>
      <s:c r="I1256" s="80" t="str">
        <s:f t="shared" si="2"/>
        <s:v/>
      </s:c>
      <s:c r="J1256" s="78"/>
      <s:c r="K1256" s="81"/>
      <s:c r="L1256" s="78"/>
      <s:c r="M1256" s="78"/>
      <s:c r="N1256" s="78"/>
      <s:c r="O1256" s="83"/>
      <s:c r="P1256" s="84"/>
      <s:c r="Q1256" s="84"/>
      <s:c r="R1256" s="77" t="str">
        <s:f t="shared" si="3"/>
        <s:v/>
      </s:c>
      <s:c r="S1256" s="85" t="str">
        <s:f t="shared" si="4"/>
        <s:v/>
      </s:c>
      <s:c r="T1256" s="85" t="str">
        <s:f t="shared" si="5"/>
        <s:v/>
      </s:c>
      <s:c r="U1256" s="85" t="str">
        <s:f>IF(OR(B1256="",G1256=""),"",ROUND(MAX(0,MIN(100,(G1256-IF(J1256="",'04_Настройки'!$B$14,J1256))/(100-IF(J1256="",'04_Настройки'!$B$14,J1256))*100)),1))</s:f>
        <s:v/>
      </s:c>
      <s:c r="V1256" s="85" t="str">
        <s:f t="shared" si="6"/>
        <s:v/>
      </s:c>
      <s:c r="W1256" s="88" t="str">
        <s:f t="shared" si="7"/>
        <s:v/>
      </s:c>
      <s:c r="X1256" s="85" t="str">
        <s:f>IF(B1256="","",IF(W1256&lt;'04_Настройки'!$B$26,"",ROUND((IF(ISBLANK(T1256),0,T1256*'04_Настройки'!$B$16)+IF(ISBLANK(U1256),0,U1256*'04_Настройки'!$B$17)+IF(ISBLANK(V1256),0,V1256*'04_Настройки'!$B$18)+IF(ISBLANK(M1256),0,M1256/5*100*'04_Настройки'!$B$19)+IF(ISBLANK(N1256),0,N1256/5*100*'04_Настройки'!$B$20))/(IF(ISBLANK(T1256),0,'04_Настройки'!$B$16)+IF(ISBLANK(U1256),0,'04_Настройки'!$B$17)+IF(ISBLANK(V1256),0,'04_Настройки'!$B$18)+IF(ISBLANK(M1256),0,'04_Настройки'!$B$19)+IF(ISBLANK(N1256),0,'04_Настройки'!$B$20)),1)))</s:f>
        <s:v/>
      </s:c>
      <s:c r="Y1256" s="77" t="str">
        <s:f>IF(B1256="","",IF(ISBLANK(X1256),"Недостаточно данных",IF(X1256&gt;='04_Настройки'!$B$24,"Высокий",IF(X1256&gt;='04_Настройки'!$B$25,"Средний","Низкий"))))</s:f>
        <s:v/>
      </s:c>
      <s:c r="Z1256" s="80">
        <s:f t="shared" si="8"/>
        <s:v>1246</s:v>
      </s:c>
      <s:c r="AA1256" s="93" t="str">
        <s:f>IF(B1256="","",IF(S1256&gt;1,"Проверить и объединить дубли",IF(W1256&lt;'04_Настройки'!$B$26,"Дополнить исходные данные",IF(AND(M1256&lt;&gt;"",M1256&lt;=2),"Проверить соответствие запросу и бизнесу",IF(AND(G1256&lt;&gt;"",G1256&lt;=IF(J1256="",'04_Настройки'!$B$14,J1256)),"Удерживать позицию и обновлять контент",IF(Y1256="Высокий",IF(O1256="","Создать или назначить посадочную страницу","Оптимизировать страницу и усилить содержание"),IF(Y1256="Средний","Включить в контент-план","Наблюдать или отложить")))))))</s:f>
        <s:v/>
      </s:c>
    </s:row>
    <s:row r="1257" ht="22.5" customHeight="1">
      <s:c r="A1257" s="70" t="str">
        <s:f t="shared" si="1"/>
        <s:v/>
      </s:c>
      <s:c r="B1257" s="71"/>
      <s:c r="C1257" s="71"/>
      <s:c r="D1257" s="71"/>
      <s:c r="E1257" s="95"/>
      <s:c r="F1257" s="77" t="str">
        <s:f>IF(ISBLANK(E1257),"",IF(E1257&gt;='04_Настройки'!$B$11,"ВЧ",IF(E1257&gt;='04_Настройки'!$B$12,"СЧ","НЧ")))</s:f>
      </s:c>
      <s:c r="G1257" s="78"/>
      <s:c r="H1257" s="78"/>
      <s:c r="I1257" s="80" t="str">
        <s:f t="shared" si="2"/>
        <s:v/>
      </s:c>
      <s:c r="J1257" s="78"/>
      <s:c r="K1257" s="81"/>
      <s:c r="L1257" s="78"/>
      <s:c r="M1257" s="78"/>
      <s:c r="N1257" s="78"/>
      <s:c r="O1257" s="83"/>
      <s:c r="P1257" s="84"/>
      <s:c r="Q1257" s="84"/>
      <s:c r="R1257" s="77" t="str">
        <s:f t="shared" si="3"/>
        <s:v/>
      </s:c>
      <s:c r="S1257" s="85" t="str">
        <s:f t="shared" si="4"/>
        <s:v/>
      </s:c>
      <s:c r="T1257" s="85" t="str">
        <s:f t="shared" si="5"/>
        <s:v/>
      </s:c>
      <s:c r="U1257" s="85" t="str">
        <s:f>IF(OR(B1257="",G1257=""),"",ROUND(MAX(0,MIN(100,(G1257-IF(J1257="",'04_Настройки'!$B$14,J1257))/(100-IF(J1257="",'04_Настройки'!$B$14,J1257))*100)),1))</s:f>
        <s:v/>
      </s:c>
      <s:c r="V1257" s="85" t="str">
        <s:f t="shared" si="6"/>
        <s:v/>
      </s:c>
      <s:c r="W1257" s="88" t="str">
        <s:f t="shared" si="7"/>
        <s:v/>
      </s:c>
      <s:c r="X1257" s="85" t="str">
        <s:f>IF(B1257="","",IF(W1257&lt;'04_Настройки'!$B$26,"",ROUND((IF(ISBLANK(T1257),0,T1257*'04_Настройки'!$B$16)+IF(ISBLANK(U1257),0,U1257*'04_Настройки'!$B$17)+IF(ISBLANK(V1257),0,V1257*'04_Настройки'!$B$18)+IF(ISBLANK(M1257),0,M1257/5*100*'04_Настройки'!$B$19)+IF(ISBLANK(N1257),0,N1257/5*100*'04_Настройки'!$B$20))/(IF(ISBLANK(T1257),0,'04_Настройки'!$B$16)+IF(ISBLANK(U1257),0,'04_Настройки'!$B$17)+IF(ISBLANK(V1257),0,'04_Настройки'!$B$18)+IF(ISBLANK(M1257),0,'04_Настройки'!$B$19)+IF(ISBLANK(N1257),0,'04_Настройки'!$B$20)),1)))</s:f>
        <s:v/>
      </s:c>
      <s:c r="Y1257" s="77" t="str">
        <s:f>IF(B1257="","",IF(ISBLANK(X1257),"Недостаточно данных",IF(X1257&gt;='04_Настройки'!$B$24,"Высокий",IF(X1257&gt;='04_Настройки'!$B$25,"Средний","Низкий"))))</s:f>
        <s:v/>
      </s:c>
      <s:c r="Z1257" s="80">
        <s:f t="shared" si="8"/>
        <s:v>1247</s:v>
      </s:c>
      <s:c r="AA1257" s="93" t="str">
        <s:f>IF(B1257="","",IF(S1257&gt;1,"Проверить и объединить дубли",IF(W1257&lt;'04_Настройки'!$B$26,"Дополнить исходные данные",IF(AND(M1257&lt;&gt;"",M1257&lt;=2),"Проверить соответствие запросу и бизнесу",IF(AND(G1257&lt;&gt;"",G1257&lt;=IF(J1257="",'04_Настройки'!$B$14,J1257)),"Удерживать позицию и обновлять контент",IF(Y1257="Высокий",IF(O1257="","Создать или назначить посадочную страницу","Оптимизировать страницу и усилить содержание"),IF(Y1257="Средний","Включить в контент-план","Наблюдать или отложить")))))))</s:f>
        <s:v/>
      </s:c>
    </s:row>
    <s:row r="1258" ht="22.5" customHeight="1">
      <s:c r="A1258" s="70" t="str">
        <s:f t="shared" si="1"/>
        <s:v/>
      </s:c>
      <s:c r="B1258" s="71"/>
      <s:c r="C1258" s="71"/>
      <s:c r="D1258" s="71"/>
      <s:c r="E1258" s="95"/>
      <s:c r="F1258" s="77" t="str">
        <s:f>IF(ISBLANK(E1258),"",IF(E1258&gt;='04_Настройки'!$B$11,"ВЧ",IF(E1258&gt;='04_Настройки'!$B$12,"СЧ","НЧ")))</s:f>
      </s:c>
      <s:c r="G1258" s="78"/>
      <s:c r="H1258" s="78"/>
      <s:c r="I1258" s="80" t="str">
        <s:f t="shared" si="2"/>
        <s:v/>
      </s:c>
      <s:c r="J1258" s="78"/>
      <s:c r="K1258" s="81"/>
      <s:c r="L1258" s="78"/>
      <s:c r="M1258" s="78"/>
      <s:c r="N1258" s="78"/>
      <s:c r="O1258" s="83"/>
      <s:c r="P1258" s="84"/>
      <s:c r="Q1258" s="84"/>
      <s:c r="R1258" s="77" t="str">
        <s:f t="shared" si="3"/>
        <s:v/>
      </s:c>
      <s:c r="S1258" s="85" t="str">
        <s:f t="shared" si="4"/>
        <s:v/>
      </s:c>
      <s:c r="T1258" s="85" t="str">
        <s:f t="shared" si="5"/>
        <s:v/>
      </s:c>
      <s:c r="U1258" s="85" t="str">
        <s:f>IF(OR(B1258="",G1258=""),"",ROUND(MAX(0,MIN(100,(G1258-IF(J1258="",'04_Настройки'!$B$14,J1258))/(100-IF(J1258="",'04_Настройки'!$B$14,J1258))*100)),1))</s:f>
        <s:v/>
      </s:c>
      <s:c r="V1258" s="85" t="str">
        <s:f t="shared" si="6"/>
        <s:v/>
      </s:c>
      <s:c r="W1258" s="88" t="str">
        <s:f t="shared" si="7"/>
        <s:v/>
      </s:c>
      <s:c r="X1258" s="85" t="str">
        <s:f>IF(B1258="","",IF(W1258&lt;'04_Настройки'!$B$26,"",ROUND((IF(ISBLANK(T1258),0,T1258*'04_Настройки'!$B$16)+IF(ISBLANK(U1258),0,U1258*'04_Настройки'!$B$17)+IF(ISBLANK(V1258),0,V1258*'04_Настройки'!$B$18)+IF(ISBLANK(M1258),0,M1258/5*100*'04_Настройки'!$B$19)+IF(ISBLANK(N1258),0,N1258/5*100*'04_Настройки'!$B$20))/(IF(ISBLANK(T1258),0,'04_Настройки'!$B$16)+IF(ISBLANK(U1258),0,'04_Настройки'!$B$17)+IF(ISBLANK(V1258),0,'04_Настройки'!$B$18)+IF(ISBLANK(M1258),0,'04_Настройки'!$B$19)+IF(ISBLANK(N1258),0,'04_Настройки'!$B$20)),1)))</s:f>
        <s:v/>
      </s:c>
      <s:c r="Y1258" s="77" t="str">
        <s:f>IF(B1258="","",IF(ISBLANK(X1258),"Недостаточно данных",IF(X1258&gt;='04_Настройки'!$B$24,"Высокий",IF(X1258&gt;='04_Настройки'!$B$25,"Средний","Низкий"))))</s:f>
        <s:v/>
      </s:c>
      <s:c r="Z1258" s="80">
        <s:f t="shared" si="8"/>
        <s:v>1248</s:v>
      </s:c>
      <s:c r="AA1258" s="93" t="str">
        <s:f>IF(B1258="","",IF(S1258&gt;1,"Проверить и объединить дубли",IF(W1258&lt;'04_Настройки'!$B$26,"Дополнить исходные данные",IF(AND(M1258&lt;&gt;"",M1258&lt;=2),"Проверить соответствие запросу и бизнесу",IF(AND(G1258&lt;&gt;"",G1258&lt;=IF(J1258="",'04_Настройки'!$B$14,J1258)),"Удерживать позицию и обновлять контент",IF(Y1258="Высокий",IF(O1258="","Создать или назначить посадочную страницу","Оптимизировать страницу и усилить содержание"),IF(Y1258="Средний","Включить в контент-план","Наблюдать или отложить")))))))</s:f>
        <s:v/>
      </s:c>
    </s:row>
    <s:row r="1259" ht="22.5" customHeight="1">
      <s:c r="A1259" s="70" t="str">
        <s:f t="shared" si="1"/>
        <s:v/>
      </s:c>
      <s:c r="B1259" s="71"/>
      <s:c r="C1259" s="71"/>
      <s:c r="D1259" s="71"/>
      <s:c r="E1259" s="95"/>
      <s:c r="F1259" s="77" t="str">
        <s:f>IF(ISBLANK(E1259),"",IF(E1259&gt;='04_Настройки'!$B$11,"ВЧ",IF(E1259&gt;='04_Настройки'!$B$12,"СЧ","НЧ")))</s:f>
      </s:c>
      <s:c r="G1259" s="78"/>
      <s:c r="H1259" s="78"/>
      <s:c r="I1259" s="80" t="str">
        <s:f t="shared" si="2"/>
        <s:v/>
      </s:c>
      <s:c r="J1259" s="78"/>
      <s:c r="K1259" s="81"/>
      <s:c r="L1259" s="78"/>
      <s:c r="M1259" s="78"/>
      <s:c r="N1259" s="78"/>
      <s:c r="O1259" s="83"/>
      <s:c r="P1259" s="84"/>
      <s:c r="Q1259" s="84"/>
      <s:c r="R1259" s="77" t="str">
        <s:f t="shared" si="3"/>
        <s:v/>
      </s:c>
      <s:c r="S1259" s="85" t="str">
        <s:f t="shared" si="4"/>
        <s:v/>
      </s:c>
      <s:c r="T1259" s="85" t="str">
        <s:f t="shared" si="5"/>
        <s:v/>
      </s:c>
      <s:c r="U1259" s="85" t="str">
        <s:f>IF(OR(B1259="",G1259=""),"",ROUND(MAX(0,MIN(100,(G1259-IF(J1259="",'04_Настройки'!$B$14,J1259))/(100-IF(J1259="",'04_Настройки'!$B$14,J1259))*100)),1))</s:f>
        <s:v/>
      </s:c>
      <s:c r="V1259" s="85" t="str">
        <s:f t="shared" si="6"/>
        <s:v/>
      </s:c>
      <s:c r="W1259" s="88" t="str">
        <s:f t="shared" si="7"/>
        <s:v/>
      </s:c>
      <s:c r="X1259" s="85" t="str">
        <s:f>IF(B1259="","",IF(W1259&lt;'04_Настройки'!$B$26,"",ROUND((IF(ISBLANK(T1259),0,T1259*'04_Настройки'!$B$16)+IF(ISBLANK(U1259),0,U1259*'04_Настройки'!$B$17)+IF(ISBLANK(V1259),0,V1259*'04_Настройки'!$B$18)+IF(ISBLANK(M1259),0,M1259/5*100*'04_Настройки'!$B$19)+IF(ISBLANK(N1259),0,N1259/5*100*'04_Настройки'!$B$20))/(IF(ISBLANK(T1259),0,'04_Настройки'!$B$16)+IF(ISBLANK(U1259),0,'04_Настройки'!$B$17)+IF(ISBLANK(V1259),0,'04_Настройки'!$B$18)+IF(ISBLANK(M1259),0,'04_Настройки'!$B$19)+IF(ISBLANK(N1259),0,'04_Настройки'!$B$20)),1)))</s:f>
        <s:v/>
      </s:c>
      <s:c r="Y1259" s="77" t="str">
        <s:f>IF(B1259="","",IF(ISBLANK(X1259),"Недостаточно данных",IF(X1259&gt;='04_Настройки'!$B$24,"Высокий",IF(X1259&gt;='04_Настройки'!$B$25,"Средний","Низкий"))))</s:f>
        <s:v/>
      </s:c>
      <s:c r="Z1259" s="80">
        <s:f t="shared" si="8"/>
        <s:v>1249</s:v>
      </s:c>
      <s:c r="AA1259" s="93" t="str">
        <s:f>IF(B1259="","",IF(S1259&gt;1,"Проверить и объединить дубли",IF(W1259&lt;'04_Настройки'!$B$26,"Дополнить исходные данные",IF(AND(M1259&lt;&gt;"",M1259&lt;=2),"Проверить соответствие запросу и бизнесу",IF(AND(G1259&lt;&gt;"",G1259&lt;=IF(J1259="",'04_Настройки'!$B$14,J1259)),"Удерживать позицию и обновлять контент",IF(Y1259="Высокий",IF(O1259="","Создать или назначить посадочную страницу","Оптимизировать страницу и усилить содержание"),IF(Y1259="Средний","Включить в контент-план","Наблюдать или отложить")))))))</s:f>
        <s:v/>
      </s:c>
    </s:row>
    <s:row r="1260" ht="22.5" customHeight="1">
      <s:c r="A1260" s="70" t="str">
        <s:f t="shared" si="1"/>
        <s:v/>
      </s:c>
      <s:c r="B1260" s="71"/>
      <s:c r="C1260" s="71"/>
      <s:c r="D1260" s="71"/>
      <s:c r="E1260" s="95"/>
      <s:c r="F1260" s="77" t="str">
        <s:f>IF(ISBLANK(E1260),"",IF(E1260&gt;='04_Настройки'!$B$11,"ВЧ",IF(E1260&gt;='04_Настройки'!$B$12,"СЧ","НЧ")))</s:f>
      </s:c>
      <s:c r="G1260" s="78"/>
      <s:c r="H1260" s="78"/>
      <s:c r="I1260" s="80" t="str">
        <s:f t="shared" si="2"/>
        <s:v/>
      </s:c>
      <s:c r="J1260" s="78"/>
      <s:c r="K1260" s="81"/>
      <s:c r="L1260" s="78"/>
      <s:c r="M1260" s="78"/>
      <s:c r="N1260" s="78"/>
      <s:c r="O1260" s="83"/>
      <s:c r="P1260" s="84"/>
      <s:c r="Q1260" s="84"/>
      <s:c r="R1260" s="77" t="str">
        <s:f t="shared" si="3"/>
        <s:v/>
      </s:c>
      <s:c r="S1260" s="85" t="str">
        <s:f t="shared" si="4"/>
        <s:v/>
      </s:c>
      <s:c r="T1260" s="85" t="str">
        <s:f t="shared" si="5"/>
        <s:v/>
      </s:c>
      <s:c r="U1260" s="85" t="str">
        <s:f>IF(OR(B1260="",G1260=""),"",ROUND(MAX(0,MIN(100,(G1260-IF(J1260="",'04_Настройки'!$B$14,J1260))/(100-IF(J1260="",'04_Настройки'!$B$14,J1260))*100)),1))</s:f>
        <s:v/>
      </s:c>
      <s:c r="V1260" s="85" t="str">
        <s:f t="shared" si="6"/>
        <s:v/>
      </s:c>
      <s:c r="W1260" s="88" t="str">
        <s:f t="shared" si="7"/>
        <s:v/>
      </s:c>
      <s:c r="X1260" s="85" t="str">
        <s:f>IF(B1260="","",IF(W1260&lt;'04_Настройки'!$B$26,"",ROUND((IF(ISBLANK(T1260),0,T1260*'04_Настройки'!$B$16)+IF(ISBLANK(U1260),0,U1260*'04_Настройки'!$B$17)+IF(ISBLANK(V1260),0,V1260*'04_Настройки'!$B$18)+IF(ISBLANK(M1260),0,M1260/5*100*'04_Настройки'!$B$19)+IF(ISBLANK(N1260),0,N1260/5*100*'04_Настройки'!$B$20))/(IF(ISBLANK(T1260),0,'04_Настройки'!$B$16)+IF(ISBLANK(U1260),0,'04_Настройки'!$B$17)+IF(ISBLANK(V1260),0,'04_Настройки'!$B$18)+IF(ISBLANK(M1260),0,'04_Настройки'!$B$19)+IF(ISBLANK(N1260),0,'04_Настройки'!$B$20)),1)))</s:f>
        <s:v/>
      </s:c>
      <s:c r="Y1260" s="77" t="str">
        <s:f>IF(B1260="","",IF(ISBLANK(X1260),"Недостаточно данных",IF(X1260&gt;='04_Настройки'!$B$24,"Высокий",IF(X1260&gt;='04_Настройки'!$B$25,"Средний","Низкий"))))</s:f>
        <s:v/>
      </s:c>
      <s:c r="Z1260" s="80">
        <s:f t="shared" si="8"/>
        <s:v>1250</s:v>
      </s:c>
      <s:c r="AA1260" s="93" t="str">
        <s:f>IF(B1260="","",IF(S1260&gt;1,"Проверить и объединить дубли",IF(W1260&lt;'04_Настройки'!$B$26,"Дополнить исходные данные",IF(AND(M1260&lt;&gt;"",M1260&lt;=2),"Проверить соответствие запросу и бизнесу",IF(AND(G1260&lt;&gt;"",G1260&lt;=IF(J1260="",'04_Настройки'!$B$14,J1260)),"Удерживать позицию и обновлять контент",IF(Y1260="Высокий",IF(O1260="","Создать или назначить посадочную страницу","Оптимизировать страницу и усилить содержание"),IF(Y1260="Средний","Включить в контент-план","Наблюдать или отложить")))))))</s:f>
        <s:v/>
      </s:c>
    </s:row>
    <s:row r="1261" ht="22.5" customHeight="1">
      <s:c r="A1261" s="70" t="str">
        <s:f t="shared" si="1"/>
        <s:v/>
      </s:c>
      <s:c r="B1261" s="71"/>
      <s:c r="C1261" s="71"/>
      <s:c r="D1261" s="71"/>
      <s:c r="E1261" s="95"/>
      <s:c r="F1261" s="77" t="str">
        <s:f>IF(ISBLANK(E1261),"",IF(E1261&gt;='04_Настройки'!$B$11,"ВЧ",IF(E1261&gt;='04_Настройки'!$B$12,"СЧ","НЧ")))</s:f>
      </s:c>
      <s:c r="G1261" s="78"/>
      <s:c r="H1261" s="78"/>
      <s:c r="I1261" s="80" t="str">
        <s:f t="shared" si="2"/>
        <s:v/>
      </s:c>
      <s:c r="J1261" s="78"/>
      <s:c r="K1261" s="81"/>
      <s:c r="L1261" s="78"/>
      <s:c r="M1261" s="78"/>
      <s:c r="N1261" s="78"/>
      <s:c r="O1261" s="83"/>
      <s:c r="P1261" s="84"/>
      <s:c r="Q1261" s="84"/>
      <s:c r="R1261" s="77" t="str">
        <s:f t="shared" si="3"/>
        <s:v/>
      </s:c>
      <s:c r="S1261" s="85" t="str">
        <s:f t="shared" si="4"/>
        <s:v/>
      </s:c>
      <s:c r="T1261" s="85" t="str">
        <s:f t="shared" si="5"/>
        <s:v/>
      </s:c>
      <s:c r="U1261" s="85" t="str">
        <s:f>IF(OR(B1261="",G1261=""),"",ROUND(MAX(0,MIN(100,(G1261-IF(J1261="",'04_Настройки'!$B$14,J1261))/(100-IF(J1261="",'04_Настройки'!$B$14,J1261))*100)),1))</s:f>
        <s:v/>
      </s:c>
      <s:c r="V1261" s="85" t="str">
        <s:f t="shared" si="6"/>
        <s:v/>
      </s:c>
      <s:c r="W1261" s="88" t="str">
        <s:f t="shared" si="7"/>
        <s:v/>
      </s:c>
      <s:c r="X1261" s="85" t="str">
        <s:f>IF(B1261="","",IF(W1261&lt;'04_Настройки'!$B$26,"",ROUND((IF(ISBLANK(T1261),0,T1261*'04_Настройки'!$B$16)+IF(ISBLANK(U1261),0,U1261*'04_Настройки'!$B$17)+IF(ISBLANK(V1261),0,V1261*'04_Настройки'!$B$18)+IF(ISBLANK(M1261),0,M1261/5*100*'04_Настройки'!$B$19)+IF(ISBLANK(N1261),0,N1261/5*100*'04_Настройки'!$B$20))/(IF(ISBLANK(T1261),0,'04_Настройки'!$B$16)+IF(ISBLANK(U1261),0,'04_Настройки'!$B$17)+IF(ISBLANK(V1261),0,'04_Настройки'!$B$18)+IF(ISBLANK(M1261),0,'04_Настройки'!$B$19)+IF(ISBLANK(N1261),0,'04_Настройки'!$B$20)),1)))</s:f>
        <s:v/>
      </s:c>
      <s:c r="Y1261" s="77" t="str">
        <s:f>IF(B1261="","",IF(ISBLANK(X1261),"Недостаточно данных",IF(X1261&gt;='04_Настройки'!$B$24,"Высокий",IF(X1261&gt;='04_Настройки'!$B$25,"Средний","Низкий"))))</s:f>
        <s:v/>
      </s:c>
      <s:c r="Z1261" s="80">
        <s:f t="shared" si="8"/>
        <s:v>1251</s:v>
      </s:c>
      <s:c r="AA1261" s="93" t="str">
        <s:f>IF(B1261="","",IF(S1261&gt;1,"Проверить и объединить дубли",IF(W1261&lt;'04_Настройки'!$B$26,"Дополнить исходные данные",IF(AND(M1261&lt;&gt;"",M1261&lt;=2),"Проверить соответствие запросу и бизнесу",IF(AND(G1261&lt;&gt;"",G1261&lt;=IF(J1261="",'04_Настройки'!$B$14,J1261)),"Удерживать позицию и обновлять контент",IF(Y1261="Высокий",IF(O1261="","Создать или назначить посадочную страницу","Оптимизировать страницу и усилить содержание"),IF(Y1261="Средний","Включить в контент-план","Наблюдать или отложить")))))))</s:f>
        <s:v/>
      </s:c>
    </s:row>
    <s:row r="1262" ht="22.5" customHeight="1">
      <s:c r="A1262" s="70" t="str">
        <s:f t="shared" si="1"/>
        <s:v/>
      </s:c>
      <s:c r="B1262" s="71"/>
      <s:c r="C1262" s="71"/>
      <s:c r="D1262" s="71"/>
      <s:c r="E1262" s="95"/>
      <s:c r="F1262" s="77" t="str">
        <s:f>IF(ISBLANK(E1262),"",IF(E1262&gt;='04_Настройки'!$B$11,"ВЧ",IF(E1262&gt;='04_Настройки'!$B$12,"СЧ","НЧ")))</s:f>
      </s:c>
      <s:c r="G1262" s="78"/>
      <s:c r="H1262" s="78"/>
      <s:c r="I1262" s="80" t="str">
        <s:f t="shared" si="2"/>
        <s:v/>
      </s:c>
      <s:c r="J1262" s="78"/>
      <s:c r="K1262" s="81"/>
      <s:c r="L1262" s="78"/>
      <s:c r="M1262" s="78"/>
      <s:c r="N1262" s="78"/>
      <s:c r="O1262" s="83"/>
      <s:c r="P1262" s="84"/>
      <s:c r="Q1262" s="84"/>
      <s:c r="R1262" s="77" t="str">
        <s:f t="shared" si="3"/>
        <s:v/>
      </s:c>
      <s:c r="S1262" s="85" t="str">
        <s:f t="shared" si="4"/>
        <s:v/>
      </s:c>
      <s:c r="T1262" s="85" t="str">
        <s:f t="shared" si="5"/>
        <s:v/>
      </s:c>
      <s:c r="U1262" s="85" t="str">
        <s:f>IF(OR(B1262="",G1262=""),"",ROUND(MAX(0,MIN(100,(G1262-IF(J1262="",'04_Настройки'!$B$14,J1262))/(100-IF(J1262="",'04_Настройки'!$B$14,J1262))*100)),1))</s:f>
        <s:v/>
      </s:c>
      <s:c r="V1262" s="85" t="str">
        <s:f t="shared" si="6"/>
        <s:v/>
      </s:c>
      <s:c r="W1262" s="88" t="str">
        <s:f t="shared" si="7"/>
        <s:v/>
      </s:c>
      <s:c r="X1262" s="85" t="str">
        <s:f>IF(B1262="","",IF(W1262&lt;'04_Настройки'!$B$26,"",ROUND((IF(ISBLANK(T1262),0,T1262*'04_Настройки'!$B$16)+IF(ISBLANK(U1262),0,U1262*'04_Настройки'!$B$17)+IF(ISBLANK(V1262),0,V1262*'04_Настройки'!$B$18)+IF(ISBLANK(M1262),0,M1262/5*100*'04_Настройки'!$B$19)+IF(ISBLANK(N1262),0,N1262/5*100*'04_Настройки'!$B$20))/(IF(ISBLANK(T1262),0,'04_Настройки'!$B$16)+IF(ISBLANK(U1262),0,'04_Настройки'!$B$17)+IF(ISBLANK(V1262),0,'04_Настройки'!$B$18)+IF(ISBLANK(M1262),0,'04_Настройки'!$B$19)+IF(ISBLANK(N1262),0,'04_Настройки'!$B$20)),1)))</s:f>
        <s:v/>
      </s:c>
      <s:c r="Y1262" s="77" t="str">
        <s:f>IF(B1262="","",IF(ISBLANK(X1262),"Недостаточно данных",IF(X1262&gt;='04_Настройки'!$B$24,"Высокий",IF(X1262&gt;='04_Настройки'!$B$25,"Средний","Низкий"))))</s:f>
        <s:v/>
      </s:c>
      <s:c r="Z1262" s="80">
        <s:f t="shared" si="8"/>
        <s:v>1252</s:v>
      </s:c>
      <s:c r="AA1262" s="93" t="str">
        <s:f>IF(B1262="","",IF(S1262&gt;1,"Проверить и объединить дубли",IF(W1262&lt;'04_Настройки'!$B$26,"Дополнить исходные данные",IF(AND(M1262&lt;&gt;"",M1262&lt;=2),"Проверить соответствие запросу и бизнесу",IF(AND(G1262&lt;&gt;"",G1262&lt;=IF(J1262="",'04_Настройки'!$B$14,J1262)),"Удерживать позицию и обновлять контент",IF(Y1262="Высокий",IF(O1262="","Создать или назначить посадочную страницу","Оптимизировать страницу и усилить содержание"),IF(Y1262="Средний","Включить в контент-план","Наблюдать или отложить")))))))</s:f>
        <s:v/>
      </s:c>
    </s:row>
    <s:row r="1263" ht="22.5" customHeight="1">
      <s:c r="A1263" s="70" t="str">
        <s:f t="shared" si="1"/>
        <s:v/>
      </s:c>
      <s:c r="B1263" s="71"/>
      <s:c r="C1263" s="71"/>
      <s:c r="D1263" s="71"/>
      <s:c r="E1263" s="95"/>
      <s:c r="F1263" s="77" t="str">
        <s:f>IF(ISBLANK(E1263),"",IF(E1263&gt;='04_Настройки'!$B$11,"ВЧ",IF(E1263&gt;='04_Настройки'!$B$12,"СЧ","НЧ")))</s:f>
      </s:c>
      <s:c r="G1263" s="78"/>
      <s:c r="H1263" s="78"/>
      <s:c r="I1263" s="80" t="str">
        <s:f t="shared" si="2"/>
        <s:v/>
      </s:c>
      <s:c r="J1263" s="78"/>
      <s:c r="K1263" s="81"/>
      <s:c r="L1263" s="78"/>
      <s:c r="M1263" s="78"/>
      <s:c r="N1263" s="78"/>
      <s:c r="O1263" s="83"/>
      <s:c r="P1263" s="84"/>
      <s:c r="Q1263" s="84"/>
      <s:c r="R1263" s="77" t="str">
        <s:f t="shared" si="3"/>
        <s:v/>
      </s:c>
      <s:c r="S1263" s="85" t="str">
        <s:f t="shared" si="4"/>
        <s:v/>
      </s:c>
      <s:c r="T1263" s="85" t="str">
        <s:f t="shared" si="5"/>
        <s:v/>
      </s:c>
      <s:c r="U1263" s="85" t="str">
        <s:f>IF(OR(B1263="",G1263=""),"",ROUND(MAX(0,MIN(100,(G1263-IF(J1263="",'04_Настройки'!$B$14,J1263))/(100-IF(J1263="",'04_Настройки'!$B$14,J1263))*100)),1))</s:f>
        <s:v/>
      </s:c>
      <s:c r="V1263" s="85" t="str">
        <s:f t="shared" si="6"/>
        <s:v/>
      </s:c>
      <s:c r="W1263" s="88" t="str">
        <s:f t="shared" si="7"/>
        <s:v/>
      </s:c>
      <s:c r="X1263" s="85" t="str">
        <s:f>IF(B1263="","",IF(W1263&lt;'04_Настройки'!$B$26,"",ROUND((IF(ISBLANK(T1263),0,T1263*'04_Настройки'!$B$16)+IF(ISBLANK(U1263),0,U1263*'04_Настройки'!$B$17)+IF(ISBLANK(V1263),0,V1263*'04_Настройки'!$B$18)+IF(ISBLANK(M1263),0,M1263/5*100*'04_Настройки'!$B$19)+IF(ISBLANK(N1263),0,N1263/5*100*'04_Настройки'!$B$20))/(IF(ISBLANK(T1263),0,'04_Настройки'!$B$16)+IF(ISBLANK(U1263),0,'04_Настройки'!$B$17)+IF(ISBLANK(V1263),0,'04_Настройки'!$B$18)+IF(ISBLANK(M1263),0,'04_Настройки'!$B$19)+IF(ISBLANK(N1263),0,'04_Настройки'!$B$20)),1)))</s:f>
        <s:v/>
      </s:c>
      <s:c r="Y1263" s="77" t="str">
        <s:f>IF(B1263="","",IF(ISBLANK(X1263),"Недостаточно данных",IF(X1263&gt;='04_Настройки'!$B$24,"Высокий",IF(X1263&gt;='04_Настройки'!$B$25,"Средний","Низкий"))))</s:f>
        <s:v/>
      </s:c>
      <s:c r="Z1263" s="80">
        <s:f t="shared" si="8"/>
        <s:v>1253</s:v>
      </s:c>
      <s:c r="AA1263" s="93" t="str">
        <s:f>IF(B1263="","",IF(S1263&gt;1,"Проверить и объединить дубли",IF(W1263&lt;'04_Настройки'!$B$26,"Дополнить исходные данные",IF(AND(M1263&lt;&gt;"",M1263&lt;=2),"Проверить соответствие запросу и бизнесу",IF(AND(G1263&lt;&gt;"",G1263&lt;=IF(J1263="",'04_Настройки'!$B$14,J1263)),"Удерживать позицию и обновлять контент",IF(Y1263="Высокий",IF(O1263="","Создать или назначить посадочную страницу","Оптимизировать страницу и усилить содержание"),IF(Y1263="Средний","Включить в контент-план","Наблюдать или отложить")))))))</s:f>
        <s:v/>
      </s:c>
    </s:row>
    <s:row r="1264" ht="22.5" customHeight="1">
      <s:c r="A1264" s="70" t="str">
        <s:f t="shared" si="1"/>
        <s:v/>
      </s:c>
      <s:c r="B1264" s="71"/>
      <s:c r="C1264" s="71"/>
      <s:c r="D1264" s="71"/>
      <s:c r="E1264" s="95"/>
      <s:c r="F1264" s="77" t="str">
        <s:f>IF(ISBLANK(E1264),"",IF(E1264&gt;='04_Настройки'!$B$11,"ВЧ",IF(E1264&gt;='04_Настройки'!$B$12,"СЧ","НЧ")))</s:f>
      </s:c>
      <s:c r="G1264" s="78"/>
      <s:c r="H1264" s="78"/>
      <s:c r="I1264" s="80" t="str">
        <s:f t="shared" si="2"/>
        <s:v/>
      </s:c>
      <s:c r="J1264" s="78"/>
      <s:c r="K1264" s="81"/>
      <s:c r="L1264" s="78"/>
      <s:c r="M1264" s="78"/>
      <s:c r="N1264" s="78"/>
      <s:c r="O1264" s="83"/>
      <s:c r="P1264" s="84"/>
      <s:c r="Q1264" s="84"/>
      <s:c r="R1264" s="77" t="str">
        <s:f t="shared" si="3"/>
        <s:v/>
      </s:c>
      <s:c r="S1264" s="85" t="str">
        <s:f t="shared" si="4"/>
        <s:v/>
      </s:c>
      <s:c r="T1264" s="85" t="str">
        <s:f t="shared" si="5"/>
        <s:v/>
      </s:c>
      <s:c r="U1264" s="85" t="str">
        <s:f>IF(OR(B1264="",G1264=""),"",ROUND(MAX(0,MIN(100,(G1264-IF(J1264="",'04_Настройки'!$B$14,J1264))/(100-IF(J1264="",'04_Настройки'!$B$14,J1264))*100)),1))</s:f>
        <s:v/>
      </s:c>
      <s:c r="V1264" s="85" t="str">
        <s:f t="shared" si="6"/>
        <s:v/>
      </s:c>
      <s:c r="W1264" s="88" t="str">
        <s:f t="shared" si="7"/>
        <s:v/>
      </s:c>
      <s:c r="X1264" s="85" t="str">
        <s:f>IF(B1264="","",IF(W1264&lt;'04_Настройки'!$B$26,"",ROUND((IF(ISBLANK(T1264),0,T1264*'04_Настройки'!$B$16)+IF(ISBLANK(U1264),0,U1264*'04_Настройки'!$B$17)+IF(ISBLANK(V1264),0,V1264*'04_Настройки'!$B$18)+IF(ISBLANK(M1264),0,M1264/5*100*'04_Настройки'!$B$19)+IF(ISBLANK(N1264),0,N1264/5*100*'04_Настройки'!$B$20))/(IF(ISBLANK(T1264),0,'04_Настройки'!$B$16)+IF(ISBLANK(U1264),0,'04_Настройки'!$B$17)+IF(ISBLANK(V1264),0,'04_Настройки'!$B$18)+IF(ISBLANK(M1264),0,'04_Настройки'!$B$19)+IF(ISBLANK(N1264),0,'04_Настройки'!$B$20)),1)))</s:f>
        <s:v/>
      </s:c>
      <s:c r="Y1264" s="77" t="str">
        <s:f>IF(B1264="","",IF(ISBLANK(X1264),"Недостаточно данных",IF(X1264&gt;='04_Настройки'!$B$24,"Высокий",IF(X1264&gt;='04_Настройки'!$B$25,"Средний","Низкий"))))</s:f>
        <s:v/>
      </s:c>
      <s:c r="Z1264" s="80">
        <s:f t="shared" si="8"/>
        <s:v>1254</s:v>
      </s:c>
      <s:c r="AA1264" s="93" t="str">
        <s:f>IF(B1264="","",IF(S1264&gt;1,"Проверить и объединить дубли",IF(W1264&lt;'04_Настройки'!$B$26,"Дополнить исходные данные",IF(AND(M1264&lt;&gt;"",M1264&lt;=2),"Проверить соответствие запросу и бизнесу",IF(AND(G1264&lt;&gt;"",G1264&lt;=IF(J1264="",'04_Настройки'!$B$14,J1264)),"Удерживать позицию и обновлять контент",IF(Y1264="Высокий",IF(O1264="","Создать или назначить посадочную страницу","Оптимизировать страницу и усилить содержание"),IF(Y1264="Средний","Включить в контент-план","Наблюдать или отложить")))))))</s:f>
        <s:v/>
      </s:c>
    </s:row>
    <s:row r="1265" ht="22.5" customHeight="1">
      <s:c r="A1265" s="70" t="str">
        <s:f t="shared" si="1"/>
        <s:v/>
      </s:c>
      <s:c r="B1265" s="71"/>
      <s:c r="C1265" s="71"/>
      <s:c r="D1265" s="71"/>
      <s:c r="E1265" s="95"/>
      <s:c r="F1265" s="77" t="str">
        <s:f>IF(ISBLANK(E1265),"",IF(E1265&gt;='04_Настройки'!$B$11,"ВЧ",IF(E1265&gt;='04_Настройки'!$B$12,"СЧ","НЧ")))</s:f>
      </s:c>
      <s:c r="G1265" s="78"/>
      <s:c r="H1265" s="78"/>
      <s:c r="I1265" s="80" t="str">
        <s:f t="shared" si="2"/>
        <s:v/>
      </s:c>
      <s:c r="J1265" s="78"/>
      <s:c r="K1265" s="81"/>
      <s:c r="L1265" s="78"/>
      <s:c r="M1265" s="78"/>
      <s:c r="N1265" s="78"/>
      <s:c r="O1265" s="83"/>
      <s:c r="P1265" s="84"/>
      <s:c r="Q1265" s="84"/>
      <s:c r="R1265" s="77" t="str">
        <s:f t="shared" si="3"/>
        <s:v/>
      </s:c>
      <s:c r="S1265" s="85" t="str">
        <s:f t="shared" si="4"/>
        <s:v/>
      </s:c>
      <s:c r="T1265" s="85" t="str">
        <s:f t="shared" si="5"/>
        <s:v/>
      </s:c>
      <s:c r="U1265" s="85" t="str">
        <s:f>IF(OR(B1265="",G1265=""),"",ROUND(MAX(0,MIN(100,(G1265-IF(J1265="",'04_Настройки'!$B$14,J1265))/(100-IF(J1265="",'04_Настройки'!$B$14,J1265))*100)),1))</s:f>
        <s:v/>
      </s:c>
      <s:c r="V1265" s="85" t="str">
        <s:f t="shared" si="6"/>
        <s:v/>
      </s:c>
      <s:c r="W1265" s="88" t="str">
        <s:f t="shared" si="7"/>
        <s:v/>
      </s:c>
      <s:c r="X1265" s="85" t="str">
        <s:f>IF(B1265="","",IF(W1265&lt;'04_Настройки'!$B$26,"",ROUND((IF(ISBLANK(T1265),0,T1265*'04_Настройки'!$B$16)+IF(ISBLANK(U1265),0,U1265*'04_Настройки'!$B$17)+IF(ISBLANK(V1265),0,V1265*'04_Настройки'!$B$18)+IF(ISBLANK(M1265),0,M1265/5*100*'04_Настройки'!$B$19)+IF(ISBLANK(N1265),0,N1265/5*100*'04_Настройки'!$B$20))/(IF(ISBLANK(T1265),0,'04_Настройки'!$B$16)+IF(ISBLANK(U1265),0,'04_Настройки'!$B$17)+IF(ISBLANK(V1265),0,'04_Настройки'!$B$18)+IF(ISBLANK(M1265),0,'04_Настройки'!$B$19)+IF(ISBLANK(N1265),0,'04_Настройки'!$B$20)),1)))</s:f>
        <s:v/>
      </s:c>
      <s:c r="Y1265" s="77" t="str">
        <s:f>IF(B1265="","",IF(ISBLANK(X1265),"Недостаточно данных",IF(X1265&gt;='04_Настройки'!$B$24,"Высокий",IF(X1265&gt;='04_Настройки'!$B$25,"Средний","Низкий"))))</s:f>
        <s:v/>
      </s:c>
      <s:c r="Z1265" s="80">
        <s:f t="shared" si="8"/>
        <s:v>1255</s:v>
      </s:c>
      <s:c r="AA1265" s="93" t="str">
        <s:f>IF(B1265="","",IF(S1265&gt;1,"Проверить и объединить дубли",IF(W1265&lt;'04_Настройки'!$B$26,"Дополнить исходные данные",IF(AND(M1265&lt;&gt;"",M1265&lt;=2),"Проверить соответствие запросу и бизнесу",IF(AND(G1265&lt;&gt;"",G1265&lt;=IF(J1265="",'04_Настройки'!$B$14,J1265)),"Удерживать позицию и обновлять контент",IF(Y1265="Высокий",IF(O1265="","Создать или назначить посадочную страницу","Оптимизировать страницу и усилить содержание"),IF(Y1265="Средний","Включить в контент-план","Наблюдать или отложить")))))))</s:f>
        <s:v/>
      </s:c>
    </s:row>
    <s:row r="1266" ht="22.5" customHeight="1">
      <s:c r="A1266" s="70" t="str">
        <s:f t="shared" si="1"/>
        <s:v/>
      </s:c>
      <s:c r="B1266" s="71"/>
      <s:c r="C1266" s="71"/>
      <s:c r="D1266" s="71"/>
      <s:c r="E1266" s="95"/>
      <s:c r="F1266" s="77" t="str">
        <s:f>IF(ISBLANK(E1266),"",IF(E1266&gt;='04_Настройки'!$B$11,"ВЧ",IF(E1266&gt;='04_Настройки'!$B$12,"СЧ","НЧ")))</s:f>
      </s:c>
      <s:c r="G1266" s="78"/>
      <s:c r="H1266" s="78"/>
      <s:c r="I1266" s="80" t="str">
        <s:f t="shared" si="2"/>
        <s:v/>
      </s:c>
      <s:c r="J1266" s="78"/>
      <s:c r="K1266" s="81"/>
      <s:c r="L1266" s="78"/>
      <s:c r="M1266" s="78"/>
      <s:c r="N1266" s="78"/>
      <s:c r="O1266" s="83"/>
      <s:c r="P1266" s="84"/>
      <s:c r="Q1266" s="84"/>
      <s:c r="R1266" s="77" t="str">
        <s:f t="shared" si="3"/>
        <s:v/>
      </s:c>
      <s:c r="S1266" s="85" t="str">
        <s:f t="shared" si="4"/>
        <s:v/>
      </s:c>
      <s:c r="T1266" s="85" t="str">
        <s:f t="shared" si="5"/>
        <s:v/>
      </s:c>
      <s:c r="U1266" s="85" t="str">
        <s:f>IF(OR(B1266="",G1266=""),"",ROUND(MAX(0,MIN(100,(G1266-IF(J1266="",'04_Настройки'!$B$14,J1266))/(100-IF(J1266="",'04_Настройки'!$B$14,J1266))*100)),1))</s:f>
        <s:v/>
      </s:c>
      <s:c r="V1266" s="85" t="str">
        <s:f t="shared" si="6"/>
        <s:v/>
      </s:c>
      <s:c r="W1266" s="88" t="str">
        <s:f t="shared" si="7"/>
        <s:v/>
      </s:c>
      <s:c r="X1266" s="85" t="str">
        <s:f>IF(B1266="","",IF(W1266&lt;'04_Настройки'!$B$26,"",ROUND((IF(ISBLANK(T1266),0,T1266*'04_Настройки'!$B$16)+IF(ISBLANK(U1266),0,U1266*'04_Настройки'!$B$17)+IF(ISBLANK(V1266),0,V1266*'04_Настройки'!$B$18)+IF(ISBLANK(M1266),0,M1266/5*100*'04_Настройки'!$B$19)+IF(ISBLANK(N1266),0,N1266/5*100*'04_Настройки'!$B$20))/(IF(ISBLANK(T1266),0,'04_Настройки'!$B$16)+IF(ISBLANK(U1266),0,'04_Настройки'!$B$17)+IF(ISBLANK(V1266),0,'04_Настройки'!$B$18)+IF(ISBLANK(M1266),0,'04_Настройки'!$B$19)+IF(ISBLANK(N1266),0,'04_Настройки'!$B$20)),1)))</s:f>
        <s:v/>
      </s:c>
      <s:c r="Y1266" s="77" t="str">
        <s:f>IF(B1266="","",IF(ISBLANK(X1266),"Недостаточно данных",IF(X1266&gt;='04_Настройки'!$B$24,"Высокий",IF(X1266&gt;='04_Настройки'!$B$25,"Средний","Низкий"))))</s:f>
        <s:v/>
      </s:c>
      <s:c r="Z1266" s="80">
        <s:f t="shared" si="8"/>
        <s:v>1256</s:v>
      </s:c>
      <s:c r="AA1266" s="93" t="str">
        <s:f>IF(B1266="","",IF(S1266&gt;1,"Проверить и объединить дубли",IF(W1266&lt;'04_Настройки'!$B$26,"Дополнить исходные данные",IF(AND(M1266&lt;&gt;"",M1266&lt;=2),"Проверить соответствие запросу и бизнесу",IF(AND(G1266&lt;&gt;"",G1266&lt;=IF(J1266="",'04_Настройки'!$B$14,J1266)),"Удерживать позицию и обновлять контент",IF(Y1266="Высокий",IF(O1266="","Создать или назначить посадочную страницу","Оптимизировать страницу и усилить содержание"),IF(Y1266="Средний","Включить в контент-план","Наблюдать или отложить")))))))</s:f>
        <s:v/>
      </s:c>
    </s:row>
    <s:row r="1267" ht="22.5" customHeight="1">
      <s:c r="A1267" s="70" t="str">
        <s:f t="shared" si="1"/>
        <s:v/>
      </s:c>
      <s:c r="B1267" s="71"/>
      <s:c r="C1267" s="71"/>
      <s:c r="D1267" s="71"/>
      <s:c r="E1267" s="95"/>
      <s:c r="F1267" s="77" t="str">
        <s:f>IF(ISBLANK(E1267),"",IF(E1267&gt;='04_Настройки'!$B$11,"ВЧ",IF(E1267&gt;='04_Настройки'!$B$12,"СЧ","НЧ")))</s:f>
      </s:c>
      <s:c r="G1267" s="78"/>
      <s:c r="H1267" s="78"/>
      <s:c r="I1267" s="80" t="str">
        <s:f t="shared" si="2"/>
        <s:v/>
      </s:c>
      <s:c r="J1267" s="78"/>
      <s:c r="K1267" s="81"/>
      <s:c r="L1267" s="78"/>
      <s:c r="M1267" s="78"/>
      <s:c r="N1267" s="78"/>
      <s:c r="O1267" s="83"/>
      <s:c r="P1267" s="84"/>
      <s:c r="Q1267" s="84"/>
      <s:c r="R1267" s="77" t="str">
        <s:f t="shared" si="3"/>
        <s:v/>
      </s:c>
      <s:c r="S1267" s="85" t="str">
        <s:f t="shared" si="4"/>
        <s:v/>
      </s:c>
      <s:c r="T1267" s="85" t="str">
        <s:f t="shared" si="5"/>
        <s:v/>
      </s:c>
      <s:c r="U1267" s="85" t="str">
        <s:f>IF(OR(B1267="",G1267=""),"",ROUND(MAX(0,MIN(100,(G1267-IF(J1267="",'04_Настройки'!$B$14,J1267))/(100-IF(J1267="",'04_Настройки'!$B$14,J1267))*100)),1))</s:f>
        <s:v/>
      </s:c>
      <s:c r="V1267" s="85" t="str">
        <s:f t="shared" si="6"/>
        <s:v/>
      </s:c>
      <s:c r="W1267" s="88" t="str">
        <s:f t="shared" si="7"/>
        <s:v/>
      </s:c>
      <s:c r="X1267" s="85" t="str">
        <s:f>IF(B1267="","",IF(W1267&lt;'04_Настройки'!$B$26,"",ROUND((IF(ISBLANK(T1267),0,T1267*'04_Настройки'!$B$16)+IF(ISBLANK(U1267),0,U1267*'04_Настройки'!$B$17)+IF(ISBLANK(V1267),0,V1267*'04_Настройки'!$B$18)+IF(ISBLANK(M1267),0,M1267/5*100*'04_Настройки'!$B$19)+IF(ISBLANK(N1267),0,N1267/5*100*'04_Настройки'!$B$20))/(IF(ISBLANK(T1267),0,'04_Настройки'!$B$16)+IF(ISBLANK(U1267),0,'04_Настройки'!$B$17)+IF(ISBLANK(V1267),0,'04_Настройки'!$B$18)+IF(ISBLANK(M1267),0,'04_Настройки'!$B$19)+IF(ISBLANK(N1267),0,'04_Настройки'!$B$20)),1)))</s:f>
        <s:v/>
      </s:c>
      <s:c r="Y1267" s="77" t="str">
        <s:f>IF(B1267="","",IF(ISBLANK(X1267),"Недостаточно данных",IF(X1267&gt;='04_Настройки'!$B$24,"Высокий",IF(X1267&gt;='04_Настройки'!$B$25,"Средний","Низкий"))))</s:f>
        <s:v/>
      </s:c>
      <s:c r="Z1267" s="80">
        <s:f t="shared" si="8"/>
        <s:v>1257</s:v>
      </s:c>
      <s:c r="AA1267" s="93" t="str">
        <s:f>IF(B1267="","",IF(S1267&gt;1,"Проверить и объединить дубли",IF(W1267&lt;'04_Настройки'!$B$26,"Дополнить исходные данные",IF(AND(M1267&lt;&gt;"",M1267&lt;=2),"Проверить соответствие запросу и бизнесу",IF(AND(G1267&lt;&gt;"",G1267&lt;=IF(J1267="",'04_Настройки'!$B$14,J1267)),"Удерживать позицию и обновлять контент",IF(Y1267="Высокий",IF(O1267="","Создать или назначить посадочную страницу","Оптимизировать страницу и усилить содержание"),IF(Y1267="Средний","Включить в контент-план","Наблюдать или отложить")))))))</s:f>
        <s:v/>
      </s:c>
    </s:row>
    <s:row r="1268" ht="22.5" customHeight="1">
      <s:c r="A1268" s="70" t="str">
        <s:f t="shared" si="1"/>
        <s:v/>
      </s:c>
      <s:c r="B1268" s="71"/>
      <s:c r="C1268" s="71"/>
      <s:c r="D1268" s="71"/>
      <s:c r="E1268" s="95"/>
      <s:c r="F1268" s="77" t="str">
        <s:f>IF(ISBLANK(E1268),"",IF(E1268&gt;='04_Настройки'!$B$11,"ВЧ",IF(E1268&gt;='04_Настройки'!$B$12,"СЧ","НЧ")))</s:f>
      </s:c>
      <s:c r="G1268" s="78"/>
      <s:c r="H1268" s="78"/>
      <s:c r="I1268" s="80" t="str">
        <s:f t="shared" si="2"/>
        <s:v/>
      </s:c>
      <s:c r="J1268" s="78"/>
      <s:c r="K1268" s="81"/>
      <s:c r="L1268" s="78"/>
      <s:c r="M1268" s="78"/>
      <s:c r="N1268" s="78"/>
      <s:c r="O1268" s="83"/>
      <s:c r="P1268" s="84"/>
      <s:c r="Q1268" s="84"/>
      <s:c r="R1268" s="77" t="str">
        <s:f t="shared" si="3"/>
        <s:v/>
      </s:c>
      <s:c r="S1268" s="85" t="str">
        <s:f t="shared" si="4"/>
        <s:v/>
      </s:c>
      <s:c r="T1268" s="85" t="str">
        <s:f t="shared" si="5"/>
        <s:v/>
      </s:c>
      <s:c r="U1268" s="85" t="str">
        <s:f>IF(OR(B1268="",G1268=""),"",ROUND(MAX(0,MIN(100,(G1268-IF(J1268="",'04_Настройки'!$B$14,J1268))/(100-IF(J1268="",'04_Настройки'!$B$14,J1268))*100)),1))</s:f>
        <s:v/>
      </s:c>
      <s:c r="V1268" s="85" t="str">
        <s:f t="shared" si="6"/>
        <s:v/>
      </s:c>
      <s:c r="W1268" s="88" t="str">
        <s:f t="shared" si="7"/>
        <s:v/>
      </s:c>
      <s:c r="X1268" s="85" t="str">
        <s:f>IF(B1268="","",IF(W1268&lt;'04_Настройки'!$B$26,"",ROUND((IF(ISBLANK(T1268),0,T1268*'04_Настройки'!$B$16)+IF(ISBLANK(U1268),0,U1268*'04_Настройки'!$B$17)+IF(ISBLANK(V1268),0,V1268*'04_Настройки'!$B$18)+IF(ISBLANK(M1268),0,M1268/5*100*'04_Настройки'!$B$19)+IF(ISBLANK(N1268),0,N1268/5*100*'04_Настройки'!$B$20))/(IF(ISBLANK(T1268),0,'04_Настройки'!$B$16)+IF(ISBLANK(U1268),0,'04_Настройки'!$B$17)+IF(ISBLANK(V1268),0,'04_Настройки'!$B$18)+IF(ISBLANK(M1268),0,'04_Настройки'!$B$19)+IF(ISBLANK(N1268),0,'04_Настройки'!$B$20)),1)))</s:f>
        <s:v/>
      </s:c>
      <s:c r="Y1268" s="77" t="str">
        <s:f>IF(B1268="","",IF(ISBLANK(X1268),"Недостаточно данных",IF(X1268&gt;='04_Настройки'!$B$24,"Высокий",IF(X1268&gt;='04_Настройки'!$B$25,"Средний","Низкий"))))</s:f>
        <s:v/>
      </s:c>
      <s:c r="Z1268" s="80">
        <s:f t="shared" si="8"/>
        <s:v>1258</s:v>
      </s:c>
      <s:c r="AA1268" s="93" t="str">
        <s:f>IF(B1268="","",IF(S1268&gt;1,"Проверить и объединить дубли",IF(W1268&lt;'04_Настройки'!$B$26,"Дополнить исходные данные",IF(AND(M1268&lt;&gt;"",M1268&lt;=2),"Проверить соответствие запросу и бизнесу",IF(AND(G1268&lt;&gt;"",G1268&lt;=IF(J1268="",'04_Настройки'!$B$14,J1268)),"Удерживать позицию и обновлять контент",IF(Y1268="Высокий",IF(O1268="","Создать или назначить посадочную страницу","Оптимизировать страницу и усилить содержание"),IF(Y1268="Средний","Включить в контент-план","Наблюдать или отложить")))))))</s:f>
        <s:v/>
      </s:c>
    </s:row>
    <s:row r="1269" ht="22.5" customHeight="1">
      <s:c r="A1269" s="70" t="str">
        <s:f t="shared" si="1"/>
        <s:v/>
      </s:c>
      <s:c r="B1269" s="71"/>
      <s:c r="C1269" s="71"/>
      <s:c r="D1269" s="71"/>
      <s:c r="E1269" s="95"/>
      <s:c r="F1269" s="77" t="str">
        <s:f>IF(ISBLANK(E1269),"",IF(E1269&gt;='04_Настройки'!$B$11,"ВЧ",IF(E1269&gt;='04_Настройки'!$B$12,"СЧ","НЧ")))</s:f>
      </s:c>
      <s:c r="G1269" s="78"/>
      <s:c r="H1269" s="78"/>
      <s:c r="I1269" s="80" t="str">
        <s:f t="shared" si="2"/>
        <s:v/>
      </s:c>
      <s:c r="J1269" s="78"/>
      <s:c r="K1269" s="81"/>
      <s:c r="L1269" s="78"/>
      <s:c r="M1269" s="78"/>
      <s:c r="N1269" s="78"/>
      <s:c r="O1269" s="83"/>
      <s:c r="P1269" s="84"/>
      <s:c r="Q1269" s="84"/>
      <s:c r="R1269" s="77" t="str">
        <s:f t="shared" si="3"/>
        <s:v/>
      </s:c>
      <s:c r="S1269" s="85" t="str">
        <s:f t="shared" si="4"/>
        <s:v/>
      </s:c>
      <s:c r="T1269" s="85" t="str">
        <s:f t="shared" si="5"/>
        <s:v/>
      </s:c>
      <s:c r="U1269" s="85" t="str">
        <s:f>IF(OR(B1269="",G1269=""),"",ROUND(MAX(0,MIN(100,(G1269-IF(J1269="",'04_Настройки'!$B$14,J1269))/(100-IF(J1269="",'04_Настройки'!$B$14,J1269))*100)),1))</s:f>
        <s:v/>
      </s:c>
      <s:c r="V1269" s="85" t="str">
        <s:f t="shared" si="6"/>
        <s:v/>
      </s:c>
      <s:c r="W1269" s="88" t="str">
        <s:f t="shared" si="7"/>
        <s:v/>
      </s:c>
      <s:c r="X1269" s="85" t="str">
        <s:f>IF(B1269="","",IF(W1269&lt;'04_Настройки'!$B$26,"",ROUND((IF(ISBLANK(T1269),0,T1269*'04_Настройки'!$B$16)+IF(ISBLANK(U1269),0,U1269*'04_Настройки'!$B$17)+IF(ISBLANK(V1269),0,V1269*'04_Настройки'!$B$18)+IF(ISBLANK(M1269),0,M1269/5*100*'04_Настройки'!$B$19)+IF(ISBLANK(N1269),0,N1269/5*100*'04_Настройки'!$B$20))/(IF(ISBLANK(T1269),0,'04_Настройки'!$B$16)+IF(ISBLANK(U1269),0,'04_Настройки'!$B$17)+IF(ISBLANK(V1269),0,'04_Настройки'!$B$18)+IF(ISBLANK(M1269),0,'04_Настройки'!$B$19)+IF(ISBLANK(N1269),0,'04_Настройки'!$B$20)),1)))</s:f>
        <s:v/>
      </s:c>
      <s:c r="Y1269" s="77" t="str">
        <s:f>IF(B1269="","",IF(ISBLANK(X1269),"Недостаточно данных",IF(X1269&gt;='04_Настройки'!$B$24,"Высокий",IF(X1269&gt;='04_Настройки'!$B$25,"Средний","Низкий"))))</s:f>
        <s:v/>
      </s:c>
      <s:c r="Z1269" s="80">
        <s:f t="shared" si="8"/>
        <s:v>1259</s:v>
      </s:c>
      <s:c r="AA1269" s="93" t="str">
        <s:f>IF(B1269="","",IF(S1269&gt;1,"Проверить и объединить дубли",IF(W1269&lt;'04_Настройки'!$B$26,"Дополнить исходные данные",IF(AND(M1269&lt;&gt;"",M1269&lt;=2),"Проверить соответствие запросу и бизнесу",IF(AND(G1269&lt;&gt;"",G1269&lt;=IF(J1269="",'04_Настройки'!$B$14,J1269)),"Удерживать позицию и обновлять контент",IF(Y1269="Высокий",IF(O1269="","Создать или назначить посадочную страницу","Оптимизировать страницу и усилить содержание"),IF(Y1269="Средний","Включить в контент-план","Наблюдать или отложить")))))))</s:f>
        <s:v/>
      </s:c>
    </s:row>
    <s:row r="1270" ht="22.5" customHeight="1">
      <s:c r="A1270" s="70" t="str">
        <s:f t="shared" si="1"/>
        <s:v/>
      </s:c>
      <s:c r="B1270" s="71"/>
      <s:c r="C1270" s="71"/>
      <s:c r="D1270" s="71"/>
      <s:c r="E1270" s="95"/>
      <s:c r="F1270" s="77" t="str">
        <s:f>IF(ISBLANK(E1270),"",IF(E1270&gt;='04_Настройки'!$B$11,"ВЧ",IF(E1270&gt;='04_Настройки'!$B$12,"СЧ","НЧ")))</s:f>
      </s:c>
      <s:c r="G1270" s="78"/>
      <s:c r="H1270" s="78"/>
      <s:c r="I1270" s="80" t="str">
        <s:f t="shared" si="2"/>
        <s:v/>
      </s:c>
      <s:c r="J1270" s="78"/>
      <s:c r="K1270" s="81"/>
      <s:c r="L1270" s="78"/>
      <s:c r="M1270" s="78"/>
      <s:c r="N1270" s="78"/>
      <s:c r="O1270" s="83"/>
      <s:c r="P1270" s="84"/>
      <s:c r="Q1270" s="84"/>
      <s:c r="R1270" s="77" t="str">
        <s:f t="shared" si="3"/>
        <s:v/>
      </s:c>
      <s:c r="S1270" s="85" t="str">
        <s:f t="shared" si="4"/>
        <s:v/>
      </s:c>
      <s:c r="T1270" s="85" t="str">
        <s:f t="shared" si="5"/>
        <s:v/>
      </s:c>
      <s:c r="U1270" s="85" t="str">
        <s:f>IF(OR(B1270="",G1270=""),"",ROUND(MAX(0,MIN(100,(G1270-IF(J1270="",'04_Настройки'!$B$14,J1270))/(100-IF(J1270="",'04_Настройки'!$B$14,J1270))*100)),1))</s:f>
        <s:v/>
      </s:c>
      <s:c r="V1270" s="85" t="str">
        <s:f t="shared" si="6"/>
        <s:v/>
      </s:c>
      <s:c r="W1270" s="88" t="str">
        <s:f t="shared" si="7"/>
        <s:v/>
      </s:c>
      <s:c r="X1270" s="85" t="str">
        <s:f>IF(B1270="","",IF(W1270&lt;'04_Настройки'!$B$26,"",ROUND((IF(ISBLANK(T1270),0,T1270*'04_Настройки'!$B$16)+IF(ISBLANK(U1270),0,U1270*'04_Настройки'!$B$17)+IF(ISBLANK(V1270),0,V1270*'04_Настройки'!$B$18)+IF(ISBLANK(M1270),0,M1270/5*100*'04_Настройки'!$B$19)+IF(ISBLANK(N1270),0,N1270/5*100*'04_Настройки'!$B$20))/(IF(ISBLANK(T1270),0,'04_Настройки'!$B$16)+IF(ISBLANK(U1270),0,'04_Настройки'!$B$17)+IF(ISBLANK(V1270),0,'04_Настройки'!$B$18)+IF(ISBLANK(M1270),0,'04_Настройки'!$B$19)+IF(ISBLANK(N1270),0,'04_Настройки'!$B$20)),1)))</s:f>
        <s:v/>
      </s:c>
      <s:c r="Y1270" s="77" t="str">
        <s:f>IF(B1270="","",IF(ISBLANK(X1270),"Недостаточно данных",IF(X1270&gt;='04_Настройки'!$B$24,"Высокий",IF(X1270&gt;='04_Настройки'!$B$25,"Средний","Низкий"))))</s:f>
        <s:v/>
      </s:c>
      <s:c r="Z1270" s="80">
        <s:f t="shared" si="8"/>
        <s:v>1260</s:v>
      </s:c>
      <s:c r="AA1270" s="93" t="str">
        <s:f>IF(B1270="","",IF(S1270&gt;1,"Проверить и объединить дубли",IF(W1270&lt;'04_Настройки'!$B$26,"Дополнить исходные данные",IF(AND(M1270&lt;&gt;"",M1270&lt;=2),"Проверить соответствие запросу и бизнесу",IF(AND(G1270&lt;&gt;"",G1270&lt;=IF(J1270="",'04_Настройки'!$B$14,J1270)),"Удерживать позицию и обновлять контент",IF(Y1270="Высокий",IF(O1270="","Создать или назначить посадочную страницу","Оптимизировать страницу и усилить содержание"),IF(Y1270="Средний","Включить в контент-план","Наблюдать или отложить")))))))</s:f>
        <s:v/>
      </s:c>
    </s:row>
    <s:row r="1271" ht="22.5" customHeight="1">
      <s:c r="A1271" s="70" t="str">
        <s:f t="shared" si="1"/>
        <s:v/>
      </s:c>
      <s:c r="B1271" s="71"/>
      <s:c r="C1271" s="71"/>
      <s:c r="D1271" s="71"/>
      <s:c r="E1271" s="95"/>
      <s:c r="F1271" s="77" t="str">
        <s:f>IF(ISBLANK(E1271),"",IF(E1271&gt;='04_Настройки'!$B$11,"ВЧ",IF(E1271&gt;='04_Настройки'!$B$12,"СЧ","НЧ")))</s:f>
      </s:c>
      <s:c r="G1271" s="78"/>
      <s:c r="H1271" s="78"/>
      <s:c r="I1271" s="80" t="str">
        <s:f t="shared" si="2"/>
        <s:v/>
      </s:c>
      <s:c r="J1271" s="78"/>
      <s:c r="K1271" s="81"/>
      <s:c r="L1271" s="78"/>
      <s:c r="M1271" s="78"/>
      <s:c r="N1271" s="78"/>
      <s:c r="O1271" s="83"/>
      <s:c r="P1271" s="84"/>
      <s:c r="Q1271" s="84"/>
      <s:c r="R1271" s="77" t="str">
        <s:f t="shared" si="3"/>
        <s:v/>
      </s:c>
      <s:c r="S1271" s="85" t="str">
        <s:f t="shared" si="4"/>
        <s:v/>
      </s:c>
      <s:c r="T1271" s="85" t="str">
        <s:f t="shared" si="5"/>
        <s:v/>
      </s:c>
      <s:c r="U1271" s="85" t="str">
        <s:f>IF(OR(B1271="",G1271=""),"",ROUND(MAX(0,MIN(100,(G1271-IF(J1271="",'04_Настройки'!$B$14,J1271))/(100-IF(J1271="",'04_Настройки'!$B$14,J1271))*100)),1))</s:f>
        <s:v/>
      </s:c>
      <s:c r="V1271" s="85" t="str">
        <s:f t="shared" si="6"/>
        <s:v/>
      </s:c>
      <s:c r="W1271" s="88" t="str">
        <s:f t="shared" si="7"/>
        <s:v/>
      </s:c>
      <s:c r="X1271" s="85" t="str">
        <s:f>IF(B1271="","",IF(W1271&lt;'04_Настройки'!$B$26,"",ROUND((IF(ISBLANK(T1271),0,T1271*'04_Настройки'!$B$16)+IF(ISBLANK(U1271),0,U1271*'04_Настройки'!$B$17)+IF(ISBLANK(V1271),0,V1271*'04_Настройки'!$B$18)+IF(ISBLANK(M1271),0,M1271/5*100*'04_Настройки'!$B$19)+IF(ISBLANK(N1271),0,N1271/5*100*'04_Настройки'!$B$20))/(IF(ISBLANK(T1271),0,'04_Настройки'!$B$16)+IF(ISBLANK(U1271),0,'04_Настройки'!$B$17)+IF(ISBLANK(V1271),0,'04_Настройки'!$B$18)+IF(ISBLANK(M1271),0,'04_Настройки'!$B$19)+IF(ISBLANK(N1271),0,'04_Настройки'!$B$20)),1)))</s:f>
        <s:v/>
      </s:c>
      <s:c r="Y1271" s="77" t="str">
        <s:f>IF(B1271="","",IF(ISBLANK(X1271),"Недостаточно данных",IF(X1271&gt;='04_Настройки'!$B$24,"Высокий",IF(X1271&gt;='04_Настройки'!$B$25,"Средний","Низкий"))))</s:f>
        <s:v/>
      </s:c>
      <s:c r="Z1271" s="80">
        <s:f t="shared" si="8"/>
        <s:v>1261</s:v>
      </s:c>
      <s:c r="AA1271" s="93" t="str">
        <s:f>IF(B1271="","",IF(S1271&gt;1,"Проверить и объединить дубли",IF(W1271&lt;'04_Настройки'!$B$26,"Дополнить исходные данные",IF(AND(M1271&lt;&gt;"",M1271&lt;=2),"Проверить соответствие запросу и бизнесу",IF(AND(G1271&lt;&gt;"",G1271&lt;=IF(J1271="",'04_Настройки'!$B$14,J1271)),"Удерживать позицию и обновлять контент",IF(Y1271="Высокий",IF(O1271="","Создать или назначить посадочную страницу","Оптимизировать страницу и усилить содержание"),IF(Y1271="Средний","Включить в контент-план","Наблюдать или отложить")))))))</s:f>
        <s:v/>
      </s:c>
    </s:row>
    <s:row r="1272" ht="22.5" customHeight="1">
      <s:c r="A1272" s="70" t="str">
        <s:f t="shared" si="1"/>
        <s:v/>
      </s:c>
      <s:c r="B1272" s="71"/>
      <s:c r="C1272" s="71"/>
      <s:c r="D1272" s="71"/>
      <s:c r="E1272" s="95"/>
      <s:c r="F1272" s="77" t="str">
        <s:f>IF(ISBLANK(E1272),"",IF(E1272&gt;='04_Настройки'!$B$11,"ВЧ",IF(E1272&gt;='04_Настройки'!$B$12,"СЧ","НЧ")))</s:f>
      </s:c>
      <s:c r="G1272" s="78"/>
      <s:c r="H1272" s="78"/>
      <s:c r="I1272" s="80" t="str">
        <s:f t="shared" si="2"/>
        <s:v/>
      </s:c>
      <s:c r="J1272" s="78"/>
      <s:c r="K1272" s="81"/>
      <s:c r="L1272" s="78"/>
      <s:c r="M1272" s="78"/>
      <s:c r="N1272" s="78"/>
      <s:c r="O1272" s="83"/>
      <s:c r="P1272" s="84"/>
      <s:c r="Q1272" s="84"/>
      <s:c r="R1272" s="77" t="str">
        <s:f t="shared" si="3"/>
        <s:v/>
      </s:c>
      <s:c r="S1272" s="85" t="str">
        <s:f t="shared" si="4"/>
        <s:v/>
      </s:c>
      <s:c r="T1272" s="85" t="str">
        <s:f t="shared" si="5"/>
        <s:v/>
      </s:c>
      <s:c r="U1272" s="85" t="str">
        <s:f>IF(OR(B1272="",G1272=""),"",ROUND(MAX(0,MIN(100,(G1272-IF(J1272="",'04_Настройки'!$B$14,J1272))/(100-IF(J1272="",'04_Настройки'!$B$14,J1272))*100)),1))</s:f>
        <s:v/>
      </s:c>
      <s:c r="V1272" s="85" t="str">
        <s:f t="shared" si="6"/>
        <s:v/>
      </s:c>
      <s:c r="W1272" s="88" t="str">
        <s:f t="shared" si="7"/>
        <s:v/>
      </s:c>
      <s:c r="X1272" s="85" t="str">
        <s:f>IF(B1272="","",IF(W1272&lt;'04_Настройки'!$B$26,"",ROUND((IF(ISBLANK(T1272),0,T1272*'04_Настройки'!$B$16)+IF(ISBLANK(U1272),0,U1272*'04_Настройки'!$B$17)+IF(ISBLANK(V1272),0,V1272*'04_Настройки'!$B$18)+IF(ISBLANK(M1272),0,M1272/5*100*'04_Настройки'!$B$19)+IF(ISBLANK(N1272),0,N1272/5*100*'04_Настройки'!$B$20))/(IF(ISBLANK(T1272),0,'04_Настройки'!$B$16)+IF(ISBLANK(U1272),0,'04_Настройки'!$B$17)+IF(ISBLANK(V1272),0,'04_Настройки'!$B$18)+IF(ISBLANK(M1272),0,'04_Настройки'!$B$19)+IF(ISBLANK(N1272),0,'04_Настройки'!$B$20)),1)))</s:f>
        <s:v/>
      </s:c>
      <s:c r="Y1272" s="77" t="str">
        <s:f>IF(B1272="","",IF(ISBLANK(X1272),"Недостаточно данных",IF(X1272&gt;='04_Настройки'!$B$24,"Высокий",IF(X1272&gt;='04_Настройки'!$B$25,"Средний","Низкий"))))</s:f>
        <s:v/>
      </s:c>
      <s:c r="Z1272" s="80">
        <s:f t="shared" si="8"/>
        <s:v>1262</s:v>
      </s:c>
      <s:c r="AA1272" s="93" t="str">
        <s:f>IF(B1272="","",IF(S1272&gt;1,"Проверить и объединить дубли",IF(W1272&lt;'04_Настройки'!$B$26,"Дополнить исходные данные",IF(AND(M1272&lt;&gt;"",M1272&lt;=2),"Проверить соответствие запросу и бизнесу",IF(AND(G1272&lt;&gt;"",G1272&lt;=IF(J1272="",'04_Настройки'!$B$14,J1272)),"Удерживать позицию и обновлять контент",IF(Y1272="Высокий",IF(O1272="","Создать или назначить посадочную страницу","Оптимизировать страницу и усилить содержание"),IF(Y1272="Средний","Включить в контент-план","Наблюдать или отложить")))))))</s:f>
        <s:v/>
      </s:c>
    </s:row>
    <s:row r="1273" ht="22.5" customHeight="1">
      <s:c r="A1273" s="70" t="str">
        <s:f t="shared" si="1"/>
        <s:v/>
      </s:c>
      <s:c r="B1273" s="71"/>
      <s:c r="C1273" s="71"/>
      <s:c r="D1273" s="71"/>
      <s:c r="E1273" s="95"/>
      <s:c r="F1273" s="77" t="str">
        <s:f>IF(ISBLANK(E1273),"",IF(E1273&gt;='04_Настройки'!$B$11,"ВЧ",IF(E1273&gt;='04_Настройки'!$B$12,"СЧ","НЧ")))</s:f>
      </s:c>
      <s:c r="G1273" s="78"/>
      <s:c r="H1273" s="78"/>
      <s:c r="I1273" s="80" t="str">
        <s:f t="shared" si="2"/>
        <s:v/>
      </s:c>
      <s:c r="J1273" s="78"/>
      <s:c r="K1273" s="81"/>
      <s:c r="L1273" s="78"/>
      <s:c r="M1273" s="78"/>
      <s:c r="N1273" s="78"/>
      <s:c r="O1273" s="83"/>
      <s:c r="P1273" s="84"/>
      <s:c r="Q1273" s="84"/>
      <s:c r="R1273" s="77" t="str">
        <s:f t="shared" si="3"/>
        <s:v/>
      </s:c>
      <s:c r="S1273" s="85" t="str">
        <s:f t="shared" si="4"/>
        <s:v/>
      </s:c>
      <s:c r="T1273" s="85" t="str">
        <s:f t="shared" si="5"/>
        <s:v/>
      </s:c>
      <s:c r="U1273" s="85" t="str">
        <s:f>IF(OR(B1273="",G1273=""),"",ROUND(MAX(0,MIN(100,(G1273-IF(J1273="",'04_Настройки'!$B$14,J1273))/(100-IF(J1273="",'04_Настройки'!$B$14,J1273))*100)),1))</s:f>
        <s:v/>
      </s:c>
      <s:c r="V1273" s="85" t="str">
        <s:f t="shared" si="6"/>
        <s:v/>
      </s:c>
      <s:c r="W1273" s="88" t="str">
        <s:f t="shared" si="7"/>
        <s:v/>
      </s:c>
      <s:c r="X1273" s="85" t="str">
        <s:f>IF(B1273="","",IF(W1273&lt;'04_Настройки'!$B$26,"",ROUND((IF(ISBLANK(T1273),0,T1273*'04_Настройки'!$B$16)+IF(ISBLANK(U1273),0,U1273*'04_Настройки'!$B$17)+IF(ISBLANK(V1273),0,V1273*'04_Настройки'!$B$18)+IF(ISBLANK(M1273),0,M1273/5*100*'04_Настройки'!$B$19)+IF(ISBLANK(N1273),0,N1273/5*100*'04_Настройки'!$B$20))/(IF(ISBLANK(T1273),0,'04_Настройки'!$B$16)+IF(ISBLANK(U1273),0,'04_Настройки'!$B$17)+IF(ISBLANK(V1273),0,'04_Настройки'!$B$18)+IF(ISBLANK(M1273),0,'04_Настройки'!$B$19)+IF(ISBLANK(N1273),0,'04_Настройки'!$B$20)),1)))</s:f>
        <s:v/>
      </s:c>
      <s:c r="Y1273" s="77" t="str">
        <s:f>IF(B1273="","",IF(ISBLANK(X1273),"Недостаточно данных",IF(X1273&gt;='04_Настройки'!$B$24,"Высокий",IF(X1273&gt;='04_Настройки'!$B$25,"Средний","Низкий"))))</s:f>
        <s:v/>
      </s:c>
      <s:c r="Z1273" s="80">
        <s:f t="shared" si="8"/>
        <s:v>1263</s:v>
      </s:c>
      <s:c r="AA1273" s="93" t="str">
        <s:f>IF(B1273="","",IF(S1273&gt;1,"Проверить и объединить дубли",IF(W1273&lt;'04_Настройки'!$B$26,"Дополнить исходные данные",IF(AND(M1273&lt;&gt;"",M1273&lt;=2),"Проверить соответствие запросу и бизнесу",IF(AND(G1273&lt;&gt;"",G1273&lt;=IF(J1273="",'04_Настройки'!$B$14,J1273)),"Удерживать позицию и обновлять контент",IF(Y1273="Высокий",IF(O1273="","Создать или назначить посадочную страницу","Оптимизировать страницу и усилить содержание"),IF(Y1273="Средний","Включить в контент-план","Наблюдать или отложить")))))))</s:f>
        <s:v/>
      </s:c>
    </s:row>
    <s:row r="1274" ht="22.5" customHeight="1">
      <s:c r="A1274" s="70" t="str">
        <s:f t="shared" si="1"/>
        <s:v/>
      </s:c>
      <s:c r="B1274" s="71"/>
      <s:c r="C1274" s="71"/>
      <s:c r="D1274" s="71"/>
      <s:c r="E1274" s="95"/>
      <s:c r="F1274" s="77" t="str">
        <s:f>IF(ISBLANK(E1274),"",IF(E1274&gt;='04_Настройки'!$B$11,"ВЧ",IF(E1274&gt;='04_Настройки'!$B$12,"СЧ","НЧ")))</s:f>
      </s:c>
      <s:c r="G1274" s="78"/>
      <s:c r="H1274" s="78"/>
      <s:c r="I1274" s="80" t="str">
        <s:f t="shared" si="2"/>
        <s:v/>
      </s:c>
      <s:c r="J1274" s="78"/>
      <s:c r="K1274" s="81"/>
      <s:c r="L1274" s="78"/>
      <s:c r="M1274" s="78"/>
      <s:c r="N1274" s="78"/>
      <s:c r="O1274" s="83"/>
      <s:c r="P1274" s="84"/>
      <s:c r="Q1274" s="84"/>
      <s:c r="R1274" s="77" t="str">
        <s:f t="shared" si="3"/>
        <s:v/>
      </s:c>
      <s:c r="S1274" s="85" t="str">
        <s:f t="shared" si="4"/>
        <s:v/>
      </s:c>
      <s:c r="T1274" s="85" t="str">
        <s:f t="shared" si="5"/>
        <s:v/>
      </s:c>
      <s:c r="U1274" s="85" t="str">
        <s:f>IF(OR(B1274="",G1274=""),"",ROUND(MAX(0,MIN(100,(G1274-IF(J1274="",'04_Настройки'!$B$14,J1274))/(100-IF(J1274="",'04_Настройки'!$B$14,J1274))*100)),1))</s:f>
        <s:v/>
      </s:c>
      <s:c r="V1274" s="85" t="str">
        <s:f t="shared" si="6"/>
        <s:v/>
      </s:c>
      <s:c r="W1274" s="88" t="str">
        <s:f t="shared" si="7"/>
        <s:v/>
      </s:c>
      <s:c r="X1274" s="85" t="str">
        <s:f>IF(B1274="","",IF(W1274&lt;'04_Настройки'!$B$26,"",ROUND((IF(ISBLANK(T1274),0,T1274*'04_Настройки'!$B$16)+IF(ISBLANK(U1274),0,U1274*'04_Настройки'!$B$17)+IF(ISBLANK(V1274),0,V1274*'04_Настройки'!$B$18)+IF(ISBLANK(M1274),0,M1274/5*100*'04_Настройки'!$B$19)+IF(ISBLANK(N1274),0,N1274/5*100*'04_Настройки'!$B$20))/(IF(ISBLANK(T1274),0,'04_Настройки'!$B$16)+IF(ISBLANK(U1274),0,'04_Настройки'!$B$17)+IF(ISBLANK(V1274),0,'04_Настройки'!$B$18)+IF(ISBLANK(M1274),0,'04_Настройки'!$B$19)+IF(ISBLANK(N1274),0,'04_Настройки'!$B$20)),1)))</s:f>
        <s:v/>
      </s:c>
      <s:c r="Y1274" s="77" t="str">
        <s:f>IF(B1274="","",IF(ISBLANK(X1274),"Недостаточно данных",IF(X1274&gt;='04_Настройки'!$B$24,"Высокий",IF(X1274&gt;='04_Настройки'!$B$25,"Средний","Низкий"))))</s:f>
        <s:v/>
      </s:c>
      <s:c r="Z1274" s="80">
        <s:f t="shared" si="8"/>
        <s:v>1264</s:v>
      </s:c>
      <s:c r="AA1274" s="93" t="str">
        <s:f>IF(B1274="","",IF(S1274&gt;1,"Проверить и объединить дубли",IF(W1274&lt;'04_Настройки'!$B$26,"Дополнить исходные данные",IF(AND(M1274&lt;&gt;"",M1274&lt;=2),"Проверить соответствие запросу и бизнесу",IF(AND(G1274&lt;&gt;"",G1274&lt;=IF(J1274="",'04_Настройки'!$B$14,J1274)),"Удерживать позицию и обновлять контент",IF(Y1274="Высокий",IF(O1274="","Создать или назначить посадочную страницу","Оптимизировать страницу и усилить содержание"),IF(Y1274="Средний","Включить в контент-план","Наблюдать или отложить")))))))</s:f>
        <s:v/>
      </s:c>
    </s:row>
    <s:row r="1275" ht="22.5" customHeight="1">
      <s:c r="A1275" s="70" t="str">
        <s:f t="shared" si="1"/>
        <s:v/>
      </s:c>
      <s:c r="B1275" s="71"/>
      <s:c r="C1275" s="71"/>
      <s:c r="D1275" s="71"/>
      <s:c r="E1275" s="95"/>
      <s:c r="F1275" s="77" t="str">
        <s:f>IF(ISBLANK(E1275),"",IF(E1275&gt;='04_Настройки'!$B$11,"ВЧ",IF(E1275&gt;='04_Настройки'!$B$12,"СЧ","НЧ")))</s:f>
      </s:c>
      <s:c r="G1275" s="78"/>
      <s:c r="H1275" s="78"/>
      <s:c r="I1275" s="80" t="str">
        <s:f t="shared" si="2"/>
        <s:v/>
      </s:c>
      <s:c r="J1275" s="78"/>
      <s:c r="K1275" s="81"/>
      <s:c r="L1275" s="78"/>
      <s:c r="M1275" s="78"/>
      <s:c r="N1275" s="78"/>
      <s:c r="O1275" s="83"/>
      <s:c r="P1275" s="84"/>
      <s:c r="Q1275" s="84"/>
      <s:c r="R1275" s="77" t="str">
        <s:f t="shared" si="3"/>
        <s:v/>
      </s:c>
      <s:c r="S1275" s="85" t="str">
        <s:f t="shared" si="4"/>
        <s:v/>
      </s:c>
      <s:c r="T1275" s="85" t="str">
        <s:f t="shared" si="5"/>
        <s:v/>
      </s:c>
      <s:c r="U1275" s="85" t="str">
        <s:f>IF(OR(B1275="",G1275=""),"",ROUND(MAX(0,MIN(100,(G1275-IF(J1275="",'04_Настройки'!$B$14,J1275))/(100-IF(J1275="",'04_Настройки'!$B$14,J1275))*100)),1))</s:f>
        <s:v/>
      </s:c>
      <s:c r="V1275" s="85" t="str">
        <s:f t="shared" si="6"/>
        <s:v/>
      </s:c>
      <s:c r="W1275" s="88" t="str">
        <s:f t="shared" si="7"/>
        <s:v/>
      </s:c>
      <s:c r="X1275" s="85" t="str">
        <s:f>IF(B1275="","",IF(W1275&lt;'04_Настройки'!$B$26,"",ROUND((IF(ISBLANK(T1275),0,T1275*'04_Настройки'!$B$16)+IF(ISBLANK(U1275),0,U1275*'04_Настройки'!$B$17)+IF(ISBLANK(V1275),0,V1275*'04_Настройки'!$B$18)+IF(ISBLANK(M1275),0,M1275/5*100*'04_Настройки'!$B$19)+IF(ISBLANK(N1275),0,N1275/5*100*'04_Настройки'!$B$20))/(IF(ISBLANK(T1275),0,'04_Настройки'!$B$16)+IF(ISBLANK(U1275),0,'04_Настройки'!$B$17)+IF(ISBLANK(V1275),0,'04_Настройки'!$B$18)+IF(ISBLANK(M1275),0,'04_Настройки'!$B$19)+IF(ISBLANK(N1275),0,'04_Настройки'!$B$20)),1)))</s:f>
        <s:v/>
      </s:c>
      <s:c r="Y1275" s="77" t="str">
        <s:f>IF(B1275="","",IF(ISBLANK(X1275),"Недостаточно данных",IF(X1275&gt;='04_Настройки'!$B$24,"Высокий",IF(X1275&gt;='04_Настройки'!$B$25,"Средний","Низкий"))))</s:f>
        <s:v/>
      </s:c>
      <s:c r="Z1275" s="80">
        <s:f t="shared" si="8"/>
        <s:v>1265</s:v>
      </s:c>
      <s:c r="AA1275" s="93" t="str">
        <s:f>IF(B1275="","",IF(S1275&gt;1,"Проверить и объединить дубли",IF(W1275&lt;'04_Настройки'!$B$26,"Дополнить исходные данные",IF(AND(M1275&lt;&gt;"",M1275&lt;=2),"Проверить соответствие запросу и бизнесу",IF(AND(G1275&lt;&gt;"",G1275&lt;=IF(J1275="",'04_Настройки'!$B$14,J1275)),"Удерживать позицию и обновлять контент",IF(Y1275="Высокий",IF(O1275="","Создать или назначить посадочную страницу","Оптимизировать страницу и усилить содержание"),IF(Y1275="Средний","Включить в контент-план","Наблюдать или отложить")))))))</s:f>
        <s:v/>
      </s:c>
    </s:row>
    <s:row r="1276" ht="22.5" customHeight="1">
      <s:c r="A1276" s="70" t="str">
        <s:f t="shared" si="1"/>
        <s:v/>
      </s:c>
      <s:c r="B1276" s="71"/>
      <s:c r="C1276" s="71"/>
      <s:c r="D1276" s="71"/>
      <s:c r="E1276" s="95"/>
      <s:c r="F1276" s="77" t="str">
        <s:f>IF(ISBLANK(E1276),"",IF(E1276&gt;='04_Настройки'!$B$11,"ВЧ",IF(E1276&gt;='04_Настройки'!$B$12,"СЧ","НЧ")))</s:f>
      </s:c>
      <s:c r="G1276" s="78"/>
      <s:c r="H1276" s="78"/>
      <s:c r="I1276" s="80" t="str">
        <s:f t="shared" si="2"/>
        <s:v/>
      </s:c>
      <s:c r="J1276" s="78"/>
      <s:c r="K1276" s="81"/>
      <s:c r="L1276" s="78"/>
      <s:c r="M1276" s="78"/>
      <s:c r="N1276" s="78"/>
      <s:c r="O1276" s="83"/>
      <s:c r="P1276" s="84"/>
      <s:c r="Q1276" s="84"/>
      <s:c r="R1276" s="77" t="str">
        <s:f t="shared" si="3"/>
        <s:v/>
      </s:c>
      <s:c r="S1276" s="85" t="str">
        <s:f t="shared" si="4"/>
        <s:v/>
      </s:c>
      <s:c r="T1276" s="85" t="str">
        <s:f t="shared" si="5"/>
        <s:v/>
      </s:c>
      <s:c r="U1276" s="85" t="str">
        <s:f>IF(OR(B1276="",G1276=""),"",ROUND(MAX(0,MIN(100,(G1276-IF(J1276="",'04_Настройки'!$B$14,J1276))/(100-IF(J1276="",'04_Настройки'!$B$14,J1276))*100)),1))</s:f>
        <s:v/>
      </s:c>
      <s:c r="V1276" s="85" t="str">
        <s:f t="shared" si="6"/>
        <s:v/>
      </s:c>
      <s:c r="W1276" s="88" t="str">
        <s:f t="shared" si="7"/>
        <s:v/>
      </s:c>
      <s:c r="X1276" s="85" t="str">
        <s:f>IF(B1276="","",IF(W1276&lt;'04_Настройки'!$B$26,"",ROUND((IF(ISBLANK(T1276),0,T1276*'04_Настройки'!$B$16)+IF(ISBLANK(U1276),0,U1276*'04_Настройки'!$B$17)+IF(ISBLANK(V1276),0,V1276*'04_Настройки'!$B$18)+IF(ISBLANK(M1276),0,M1276/5*100*'04_Настройки'!$B$19)+IF(ISBLANK(N1276),0,N1276/5*100*'04_Настройки'!$B$20))/(IF(ISBLANK(T1276),0,'04_Настройки'!$B$16)+IF(ISBLANK(U1276),0,'04_Настройки'!$B$17)+IF(ISBLANK(V1276),0,'04_Настройки'!$B$18)+IF(ISBLANK(M1276),0,'04_Настройки'!$B$19)+IF(ISBLANK(N1276),0,'04_Настройки'!$B$20)),1)))</s:f>
        <s:v/>
      </s:c>
      <s:c r="Y1276" s="77" t="str">
        <s:f>IF(B1276="","",IF(ISBLANK(X1276),"Недостаточно данных",IF(X1276&gt;='04_Настройки'!$B$24,"Высокий",IF(X1276&gt;='04_Настройки'!$B$25,"Средний","Низкий"))))</s:f>
        <s:v/>
      </s:c>
      <s:c r="Z1276" s="80">
        <s:f t="shared" si="8"/>
        <s:v>1266</s:v>
      </s:c>
      <s:c r="AA1276" s="93" t="str">
        <s:f>IF(B1276="","",IF(S1276&gt;1,"Проверить и объединить дубли",IF(W1276&lt;'04_Настройки'!$B$26,"Дополнить исходные данные",IF(AND(M1276&lt;&gt;"",M1276&lt;=2),"Проверить соответствие запросу и бизнесу",IF(AND(G1276&lt;&gt;"",G1276&lt;=IF(J1276="",'04_Настройки'!$B$14,J1276)),"Удерживать позицию и обновлять контент",IF(Y1276="Высокий",IF(O1276="","Создать или назначить посадочную страницу","Оптимизировать страницу и усилить содержание"),IF(Y1276="Средний","Включить в контент-план","Наблюдать или отложить")))))))</s:f>
        <s:v/>
      </s:c>
    </s:row>
    <s:row r="1277" ht="22.5" customHeight="1">
      <s:c r="A1277" s="70" t="str">
        <s:f t="shared" si="1"/>
        <s:v/>
      </s:c>
      <s:c r="B1277" s="71"/>
      <s:c r="C1277" s="71"/>
      <s:c r="D1277" s="71"/>
      <s:c r="E1277" s="95"/>
      <s:c r="F1277" s="77" t="str">
        <s:f>IF(ISBLANK(E1277),"",IF(E1277&gt;='04_Настройки'!$B$11,"ВЧ",IF(E1277&gt;='04_Настройки'!$B$12,"СЧ","НЧ")))</s:f>
      </s:c>
      <s:c r="G1277" s="78"/>
      <s:c r="H1277" s="78"/>
      <s:c r="I1277" s="80" t="str">
        <s:f t="shared" si="2"/>
        <s:v/>
      </s:c>
      <s:c r="J1277" s="78"/>
      <s:c r="K1277" s="81"/>
      <s:c r="L1277" s="78"/>
      <s:c r="M1277" s="78"/>
      <s:c r="N1277" s="78"/>
      <s:c r="O1277" s="83"/>
      <s:c r="P1277" s="84"/>
      <s:c r="Q1277" s="84"/>
      <s:c r="R1277" s="77" t="str">
        <s:f t="shared" si="3"/>
        <s:v/>
      </s:c>
      <s:c r="S1277" s="85" t="str">
        <s:f t="shared" si="4"/>
        <s:v/>
      </s:c>
      <s:c r="T1277" s="85" t="str">
        <s:f t="shared" si="5"/>
        <s:v/>
      </s:c>
      <s:c r="U1277" s="85" t="str">
        <s:f>IF(OR(B1277="",G1277=""),"",ROUND(MAX(0,MIN(100,(G1277-IF(J1277="",'04_Настройки'!$B$14,J1277))/(100-IF(J1277="",'04_Настройки'!$B$14,J1277))*100)),1))</s:f>
        <s:v/>
      </s:c>
      <s:c r="V1277" s="85" t="str">
        <s:f t="shared" si="6"/>
        <s:v/>
      </s:c>
      <s:c r="W1277" s="88" t="str">
        <s:f t="shared" si="7"/>
        <s:v/>
      </s:c>
      <s:c r="X1277" s="85" t="str">
        <s:f>IF(B1277="","",IF(W1277&lt;'04_Настройки'!$B$26,"",ROUND((IF(ISBLANK(T1277),0,T1277*'04_Настройки'!$B$16)+IF(ISBLANK(U1277),0,U1277*'04_Настройки'!$B$17)+IF(ISBLANK(V1277),0,V1277*'04_Настройки'!$B$18)+IF(ISBLANK(M1277),0,M1277/5*100*'04_Настройки'!$B$19)+IF(ISBLANK(N1277),0,N1277/5*100*'04_Настройки'!$B$20))/(IF(ISBLANK(T1277),0,'04_Настройки'!$B$16)+IF(ISBLANK(U1277),0,'04_Настройки'!$B$17)+IF(ISBLANK(V1277),0,'04_Настройки'!$B$18)+IF(ISBLANK(M1277),0,'04_Настройки'!$B$19)+IF(ISBLANK(N1277),0,'04_Настройки'!$B$20)),1)))</s:f>
        <s:v/>
      </s:c>
      <s:c r="Y1277" s="77" t="str">
        <s:f>IF(B1277="","",IF(ISBLANK(X1277),"Недостаточно данных",IF(X1277&gt;='04_Настройки'!$B$24,"Высокий",IF(X1277&gt;='04_Настройки'!$B$25,"Средний","Низкий"))))</s:f>
        <s:v/>
      </s:c>
      <s:c r="Z1277" s="80">
        <s:f t="shared" si="8"/>
        <s:v>1267</s:v>
      </s:c>
      <s:c r="AA1277" s="93" t="str">
        <s:f>IF(B1277="","",IF(S1277&gt;1,"Проверить и объединить дубли",IF(W1277&lt;'04_Настройки'!$B$26,"Дополнить исходные данные",IF(AND(M1277&lt;&gt;"",M1277&lt;=2),"Проверить соответствие запросу и бизнесу",IF(AND(G1277&lt;&gt;"",G1277&lt;=IF(J1277="",'04_Настройки'!$B$14,J1277)),"Удерживать позицию и обновлять контент",IF(Y1277="Высокий",IF(O1277="","Создать или назначить посадочную страницу","Оптимизировать страницу и усилить содержание"),IF(Y1277="Средний","Включить в контент-план","Наблюдать или отложить")))))))</s:f>
        <s:v/>
      </s:c>
    </s:row>
    <s:row r="1278" ht="22.5" customHeight="1">
      <s:c r="A1278" s="70" t="str">
        <s:f t="shared" si="1"/>
        <s:v/>
      </s:c>
      <s:c r="B1278" s="71"/>
      <s:c r="C1278" s="71"/>
      <s:c r="D1278" s="71"/>
      <s:c r="E1278" s="95"/>
      <s:c r="F1278" s="77" t="str">
        <s:f>IF(ISBLANK(E1278),"",IF(E1278&gt;='04_Настройки'!$B$11,"ВЧ",IF(E1278&gt;='04_Настройки'!$B$12,"СЧ","НЧ")))</s:f>
      </s:c>
      <s:c r="G1278" s="78"/>
      <s:c r="H1278" s="78"/>
      <s:c r="I1278" s="80" t="str">
        <s:f t="shared" si="2"/>
        <s:v/>
      </s:c>
      <s:c r="J1278" s="78"/>
      <s:c r="K1278" s="81"/>
      <s:c r="L1278" s="78"/>
      <s:c r="M1278" s="78"/>
      <s:c r="N1278" s="78"/>
      <s:c r="O1278" s="83"/>
      <s:c r="P1278" s="84"/>
      <s:c r="Q1278" s="84"/>
      <s:c r="R1278" s="77" t="str">
        <s:f t="shared" si="3"/>
        <s:v/>
      </s:c>
      <s:c r="S1278" s="85" t="str">
        <s:f t="shared" si="4"/>
        <s:v/>
      </s:c>
      <s:c r="T1278" s="85" t="str">
        <s:f t="shared" si="5"/>
        <s:v/>
      </s:c>
      <s:c r="U1278" s="85" t="str">
        <s:f>IF(OR(B1278="",G1278=""),"",ROUND(MAX(0,MIN(100,(G1278-IF(J1278="",'04_Настройки'!$B$14,J1278))/(100-IF(J1278="",'04_Настройки'!$B$14,J1278))*100)),1))</s:f>
        <s:v/>
      </s:c>
      <s:c r="V1278" s="85" t="str">
        <s:f t="shared" si="6"/>
        <s:v/>
      </s:c>
      <s:c r="W1278" s="88" t="str">
        <s:f t="shared" si="7"/>
        <s:v/>
      </s:c>
      <s:c r="X1278" s="85" t="str">
        <s:f>IF(B1278="","",IF(W1278&lt;'04_Настройки'!$B$26,"",ROUND((IF(ISBLANK(T1278),0,T1278*'04_Настройки'!$B$16)+IF(ISBLANK(U1278),0,U1278*'04_Настройки'!$B$17)+IF(ISBLANK(V1278),0,V1278*'04_Настройки'!$B$18)+IF(ISBLANK(M1278),0,M1278/5*100*'04_Настройки'!$B$19)+IF(ISBLANK(N1278),0,N1278/5*100*'04_Настройки'!$B$20))/(IF(ISBLANK(T1278),0,'04_Настройки'!$B$16)+IF(ISBLANK(U1278),0,'04_Настройки'!$B$17)+IF(ISBLANK(V1278),0,'04_Настройки'!$B$18)+IF(ISBLANK(M1278),0,'04_Настройки'!$B$19)+IF(ISBLANK(N1278),0,'04_Настройки'!$B$20)),1)))</s:f>
        <s:v/>
      </s:c>
      <s:c r="Y1278" s="77" t="str">
        <s:f>IF(B1278="","",IF(ISBLANK(X1278),"Недостаточно данных",IF(X1278&gt;='04_Настройки'!$B$24,"Высокий",IF(X1278&gt;='04_Настройки'!$B$25,"Средний","Низкий"))))</s:f>
        <s:v/>
      </s:c>
      <s:c r="Z1278" s="80">
        <s:f t="shared" si="8"/>
        <s:v>1268</s:v>
      </s:c>
      <s:c r="AA1278" s="93" t="str">
        <s:f>IF(B1278="","",IF(S1278&gt;1,"Проверить и объединить дубли",IF(W1278&lt;'04_Настройки'!$B$26,"Дополнить исходные данные",IF(AND(M1278&lt;&gt;"",M1278&lt;=2),"Проверить соответствие запросу и бизнесу",IF(AND(G1278&lt;&gt;"",G1278&lt;=IF(J1278="",'04_Настройки'!$B$14,J1278)),"Удерживать позицию и обновлять контент",IF(Y1278="Высокий",IF(O1278="","Создать или назначить посадочную страницу","Оптимизировать страницу и усилить содержание"),IF(Y1278="Средний","Включить в контент-план","Наблюдать или отложить")))))))</s:f>
        <s:v/>
      </s:c>
    </s:row>
    <s:row r="1279" ht="22.5" customHeight="1">
      <s:c r="A1279" s="70" t="str">
        <s:f t="shared" si="1"/>
        <s:v/>
      </s:c>
      <s:c r="B1279" s="71"/>
      <s:c r="C1279" s="71"/>
      <s:c r="D1279" s="71"/>
      <s:c r="E1279" s="95"/>
      <s:c r="F1279" s="77" t="str">
        <s:f>IF(ISBLANK(E1279),"",IF(E1279&gt;='04_Настройки'!$B$11,"ВЧ",IF(E1279&gt;='04_Настройки'!$B$12,"СЧ","НЧ")))</s:f>
      </s:c>
      <s:c r="G1279" s="78"/>
      <s:c r="H1279" s="78"/>
      <s:c r="I1279" s="80" t="str">
        <s:f t="shared" si="2"/>
        <s:v/>
      </s:c>
      <s:c r="J1279" s="78"/>
      <s:c r="K1279" s="81"/>
      <s:c r="L1279" s="78"/>
      <s:c r="M1279" s="78"/>
      <s:c r="N1279" s="78"/>
      <s:c r="O1279" s="83"/>
      <s:c r="P1279" s="84"/>
      <s:c r="Q1279" s="84"/>
      <s:c r="R1279" s="77" t="str">
        <s:f t="shared" si="3"/>
        <s:v/>
      </s:c>
      <s:c r="S1279" s="85" t="str">
        <s:f t="shared" si="4"/>
        <s:v/>
      </s:c>
      <s:c r="T1279" s="85" t="str">
        <s:f t="shared" si="5"/>
        <s:v/>
      </s:c>
      <s:c r="U1279" s="85" t="str">
        <s:f>IF(OR(B1279="",G1279=""),"",ROUND(MAX(0,MIN(100,(G1279-IF(J1279="",'04_Настройки'!$B$14,J1279))/(100-IF(J1279="",'04_Настройки'!$B$14,J1279))*100)),1))</s:f>
        <s:v/>
      </s:c>
      <s:c r="V1279" s="85" t="str">
        <s:f t="shared" si="6"/>
        <s:v/>
      </s:c>
      <s:c r="W1279" s="88" t="str">
        <s:f t="shared" si="7"/>
        <s:v/>
      </s:c>
      <s:c r="X1279" s="85" t="str">
        <s:f>IF(B1279="","",IF(W1279&lt;'04_Настройки'!$B$26,"",ROUND((IF(ISBLANK(T1279),0,T1279*'04_Настройки'!$B$16)+IF(ISBLANK(U1279),0,U1279*'04_Настройки'!$B$17)+IF(ISBLANK(V1279),0,V1279*'04_Настройки'!$B$18)+IF(ISBLANK(M1279),0,M1279/5*100*'04_Настройки'!$B$19)+IF(ISBLANK(N1279),0,N1279/5*100*'04_Настройки'!$B$20))/(IF(ISBLANK(T1279),0,'04_Настройки'!$B$16)+IF(ISBLANK(U1279),0,'04_Настройки'!$B$17)+IF(ISBLANK(V1279),0,'04_Настройки'!$B$18)+IF(ISBLANK(M1279),0,'04_Настройки'!$B$19)+IF(ISBLANK(N1279),0,'04_Настройки'!$B$20)),1)))</s:f>
        <s:v/>
      </s:c>
      <s:c r="Y1279" s="77" t="str">
        <s:f>IF(B1279="","",IF(ISBLANK(X1279),"Недостаточно данных",IF(X1279&gt;='04_Настройки'!$B$24,"Высокий",IF(X1279&gt;='04_Настройки'!$B$25,"Средний","Низкий"))))</s:f>
        <s:v/>
      </s:c>
      <s:c r="Z1279" s="80">
        <s:f t="shared" si="8"/>
        <s:v>1269</s:v>
      </s:c>
      <s:c r="AA1279" s="93" t="str">
        <s:f>IF(B1279="","",IF(S1279&gt;1,"Проверить и объединить дубли",IF(W1279&lt;'04_Настройки'!$B$26,"Дополнить исходные данные",IF(AND(M1279&lt;&gt;"",M1279&lt;=2),"Проверить соответствие запросу и бизнесу",IF(AND(G1279&lt;&gt;"",G1279&lt;=IF(J1279="",'04_Настройки'!$B$14,J1279)),"Удерживать позицию и обновлять контент",IF(Y1279="Высокий",IF(O1279="","Создать или назначить посадочную страницу","Оптимизировать страницу и усилить содержание"),IF(Y1279="Средний","Включить в контент-план","Наблюдать или отложить")))))))</s:f>
        <s:v/>
      </s:c>
    </s:row>
    <s:row r="1280" ht="22.5" customHeight="1">
      <s:c r="A1280" s="70" t="str">
        <s:f t="shared" si="1"/>
        <s:v/>
      </s:c>
      <s:c r="B1280" s="71"/>
      <s:c r="C1280" s="71"/>
      <s:c r="D1280" s="71"/>
      <s:c r="E1280" s="95"/>
      <s:c r="F1280" s="77" t="str">
        <s:f>IF(ISBLANK(E1280),"",IF(E1280&gt;='04_Настройки'!$B$11,"ВЧ",IF(E1280&gt;='04_Настройки'!$B$12,"СЧ","НЧ")))</s:f>
      </s:c>
      <s:c r="G1280" s="78"/>
      <s:c r="H1280" s="78"/>
      <s:c r="I1280" s="80" t="str">
        <s:f t="shared" si="2"/>
        <s:v/>
      </s:c>
      <s:c r="J1280" s="78"/>
      <s:c r="K1280" s="81"/>
      <s:c r="L1280" s="78"/>
      <s:c r="M1280" s="78"/>
      <s:c r="N1280" s="78"/>
      <s:c r="O1280" s="83"/>
      <s:c r="P1280" s="84"/>
      <s:c r="Q1280" s="84"/>
      <s:c r="R1280" s="77" t="str">
        <s:f t="shared" si="3"/>
        <s:v/>
      </s:c>
      <s:c r="S1280" s="85" t="str">
        <s:f t="shared" si="4"/>
        <s:v/>
      </s:c>
      <s:c r="T1280" s="85" t="str">
        <s:f t="shared" si="5"/>
        <s:v/>
      </s:c>
      <s:c r="U1280" s="85" t="str">
        <s:f>IF(OR(B1280="",G1280=""),"",ROUND(MAX(0,MIN(100,(G1280-IF(J1280="",'04_Настройки'!$B$14,J1280))/(100-IF(J1280="",'04_Настройки'!$B$14,J1280))*100)),1))</s:f>
        <s:v/>
      </s:c>
      <s:c r="V1280" s="85" t="str">
        <s:f t="shared" si="6"/>
        <s:v/>
      </s:c>
      <s:c r="W1280" s="88" t="str">
        <s:f t="shared" si="7"/>
        <s:v/>
      </s:c>
      <s:c r="X1280" s="85" t="str">
        <s:f>IF(B1280="","",IF(W1280&lt;'04_Настройки'!$B$26,"",ROUND((IF(ISBLANK(T1280),0,T1280*'04_Настройки'!$B$16)+IF(ISBLANK(U1280),0,U1280*'04_Настройки'!$B$17)+IF(ISBLANK(V1280),0,V1280*'04_Настройки'!$B$18)+IF(ISBLANK(M1280),0,M1280/5*100*'04_Настройки'!$B$19)+IF(ISBLANK(N1280),0,N1280/5*100*'04_Настройки'!$B$20))/(IF(ISBLANK(T1280),0,'04_Настройки'!$B$16)+IF(ISBLANK(U1280),0,'04_Настройки'!$B$17)+IF(ISBLANK(V1280),0,'04_Настройки'!$B$18)+IF(ISBLANK(M1280),0,'04_Настройки'!$B$19)+IF(ISBLANK(N1280),0,'04_Настройки'!$B$20)),1)))</s:f>
        <s:v/>
      </s:c>
      <s:c r="Y1280" s="77" t="str">
        <s:f>IF(B1280="","",IF(ISBLANK(X1280),"Недостаточно данных",IF(X1280&gt;='04_Настройки'!$B$24,"Высокий",IF(X1280&gt;='04_Настройки'!$B$25,"Средний","Низкий"))))</s:f>
        <s:v/>
      </s:c>
      <s:c r="Z1280" s="80">
        <s:f t="shared" si="8"/>
        <s:v>1270</s:v>
      </s:c>
      <s:c r="AA1280" s="93" t="str">
        <s:f>IF(B1280="","",IF(S1280&gt;1,"Проверить и объединить дубли",IF(W1280&lt;'04_Настройки'!$B$26,"Дополнить исходные данные",IF(AND(M1280&lt;&gt;"",M1280&lt;=2),"Проверить соответствие запросу и бизнесу",IF(AND(G1280&lt;&gt;"",G1280&lt;=IF(J1280="",'04_Настройки'!$B$14,J1280)),"Удерживать позицию и обновлять контент",IF(Y1280="Высокий",IF(O1280="","Создать или назначить посадочную страницу","Оптимизировать страницу и усилить содержание"),IF(Y1280="Средний","Включить в контент-план","Наблюдать или отложить")))))))</s:f>
        <s:v/>
      </s:c>
    </s:row>
    <s:row r="1281" ht="22.5" customHeight="1">
      <s:c r="A1281" s="70" t="str">
        <s:f t="shared" si="1"/>
        <s:v/>
      </s:c>
      <s:c r="B1281" s="71"/>
      <s:c r="C1281" s="71"/>
      <s:c r="D1281" s="71"/>
      <s:c r="E1281" s="95"/>
      <s:c r="F1281" s="77" t="str">
        <s:f>IF(ISBLANK(E1281),"",IF(E1281&gt;='04_Настройки'!$B$11,"ВЧ",IF(E1281&gt;='04_Настройки'!$B$12,"СЧ","НЧ")))</s:f>
      </s:c>
      <s:c r="G1281" s="78"/>
      <s:c r="H1281" s="78"/>
      <s:c r="I1281" s="80" t="str">
        <s:f t="shared" si="2"/>
        <s:v/>
      </s:c>
      <s:c r="J1281" s="78"/>
      <s:c r="K1281" s="81"/>
      <s:c r="L1281" s="78"/>
      <s:c r="M1281" s="78"/>
      <s:c r="N1281" s="78"/>
      <s:c r="O1281" s="83"/>
      <s:c r="P1281" s="84"/>
      <s:c r="Q1281" s="84"/>
      <s:c r="R1281" s="77" t="str">
        <s:f t="shared" si="3"/>
        <s:v/>
      </s:c>
      <s:c r="S1281" s="85" t="str">
        <s:f t="shared" si="4"/>
        <s:v/>
      </s:c>
      <s:c r="T1281" s="85" t="str">
        <s:f t="shared" si="5"/>
        <s:v/>
      </s:c>
      <s:c r="U1281" s="85" t="str">
        <s:f>IF(OR(B1281="",G1281=""),"",ROUND(MAX(0,MIN(100,(G1281-IF(J1281="",'04_Настройки'!$B$14,J1281))/(100-IF(J1281="",'04_Настройки'!$B$14,J1281))*100)),1))</s:f>
        <s:v/>
      </s:c>
      <s:c r="V1281" s="85" t="str">
        <s:f t="shared" si="6"/>
        <s:v/>
      </s:c>
      <s:c r="W1281" s="88" t="str">
        <s:f t="shared" si="7"/>
        <s:v/>
      </s:c>
      <s:c r="X1281" s="85" t="str">
        <s:f>IF(B1281="","",IF(W1281&lt;'04_Настройки'!$B$26,"",ROUND((IF(ISBLANK(T1281),0,T1281*'04_Настройки'!$B$16)+IF(ISBLANK(U1281),0,U1281*'04_Настройки'!$B$17)+IF(ISBLANK(V1281),0,V1281*'04_Настройки'!$B$18)+IF(ISBLANK(M1281),0,M1281/5*100*'04_Настройки'!$B$19)+IF(ISBLANK(N1281),0,N1281/5*100*'04_Настройки'!$B$20))/(IF(ISBLANK(T1281),0,'04_Настройки'!$B$16)+IF(ISBLANK(U1281),0,'04_Настройки'!$B$17)+IF(ISBLANK(V1281),0,'04_Настройки'!$B$18)+IF(ISBLANK(M1281),0,'04_Настройки'!$B$19)+IF(ISBLANK(N1281),0,'04_Настройки'!$B$20)),1)))</s:f>
        <s:v/>
      </s:c>
      <s:c r="Y1281" s="77" t="str">
        <s:f>IF(B1281="","",IF(ISBLANK(X1281),"Недостаточно данных",IF(X1281&gt;='04_Настройки'!$B$24,"Высокий",IF(X1281&gt;='04_Настройки'!$B$25,"Средний","Низкий"))))</s:f>
        <s:v/>
      </s:c>
      <s:c r="Z1281" s="80">
        <s:f t="shared" si="8"/>
        <s:v>1271</s:v>
      </s:c>
      <s:c r="AA1281" s="93" t="str">
        <s:f>IF(B1281="","",IF(S1281&gt;1,"Проверить и объединить дубли",IF(W1281&lt;'04_Настройки'!$B$26,"Дополнить исходные данные",IF(AND(M1281&lt;&gt;"",M1281&lt;=2),"Проверить соответствие запросу и бизнесу",IF(AND(G1281&lt;&gt;"",G1281&lt;=IF(J1281="",'04_Настройки'!$B$14,J1281)),"Удерживать позицию и обновлять контент",IF(Y1281="Высокий",IF(O1281="","Создать или назначить посадочную страницу","Оптимизировать страницу и усилить содержание"),IF(Y1281="Средний","Включить в контент-план","Наблюдать или отложить")))))))</s:f>
        <s:v/>
      </s:c>
    </s:row>
    <s:row r="1282" ht="22.5" customHeight="1">
      <s:c r="A1282" s="70" t="str">
        <s:f t="shared" si="1"/>
        <s:v/>
      </s:c>
      <s:c r="B1282" s="71"/>
      <s:c r="C1282" s="71"/>
      <s:c r="D1282" s="71"/>
      <s:c r="E1282" s="95"/>
      <s:c r="F1282" s="77" t="str">
        <s:f>IF(ISBLANK(E1282),"",IF(E1282&gt;='04_Настройки'!$B$11,"ВЧ",IF(E1282&gt;='04_Настройки'!$B$12,"СЧ","НЧ")))</s:f>
      </s:c>
      <s:c r="G1282" s="78"/>
      <s:c r="H1282" s="78"/>
      <s:c r="I1282" s="80" t="str">
        <s:f t="shared" si="2"/>
        <s:v/>
      </s:c>
      <s:c r="J1282" s="78"/>
      <s:c r="K1282" s="81"/>
      <s:c r="L1282" s="78"/>
      <s:c r="M1282" s="78"/>
      <s:c r="N1282" s="78"/>
      <s:c r="O1282" s="83"/>
      <s:c r="P1282" s="84"/>
      <s:c r="Q1282" s="84"/>
      <s:c r="R1282" s="77" t="str">
        <s:f t="shared" si="3"/>
        <s:v/>
      </s:c>
      <s:c r="S1282" s="85" t="str">
        <s:f t="shared" si="4"/>
        <s:v/>
      </s:c>
      <s:c r="T1282" s="85" t="str">
        <s:f t="shared" si="5"/>
        <s:v/>
      </s:c>
      <s:c r="U1282" s="85" t="str">
        <s:f>IF(OR(B1282="",G1282=""),"",ROUND(MAX(0,MIN(100,(G1282-IF(J1282="",'04_Настройки'!$B$14,J1282))/(100-IF(J1282="",'04_Настройки'!$B$14,J1282))*100)),1))</s:f>
        <s:v/>
      </s:c>
      <s:c r="V1282" s="85" t="str">
        <s:f t="shared" si="6"/>
        <s:v/>
      </s:c>
      <s:c r="W1282" s="88" t="str">
        <s:f t="shared" si="7"/>
        <s:v/>
      </s:c>
      <s:c r="X1282" s="85" t="str">
        <s:f>IF(B1282="","",IF(W1282&lt;'04_Настройки'!$B$26,"",ROUND((IF(ISBLANK(T1282),0,T1282*'04_Настройки'!$B$16)+IF(ISBLANK(U1282),0,U1282*'04_Настройки'!$B$17)+IF(ISBLANK(V1282),0,V1282*'04_Настройки'!$B$18)+IF(ISBLANK(M1282),0,M1282/5*100*'04_Настройки'!$B$19)+IF(ISBLANK(N1282),0,N1282/5*100*'04_Настройки'!$B$20))/(IF(ISBLANK(T1282),0,'04_Настройки'!$B$16)+IF(ISBLANK(U1282),0,'04_Настройки'!$B$17)+IF(ISBLANK(V1282),0,'04_Настройки'!$B$18)+IF(ISBLANK(M1282),0,'04_Настройки'!$B$19)+IF(ISBLANK(N1282),0,'04_Настройки'!$B$20)),1)))</s:f>
        <s:v/>
      </s:c>
      <s:c r="Y1282" s="77" t="str">
        <s:f>IF(B1282="","",IF(ISBLANK(X1282),"Недостаточно данных",IF(X1282&gt;='04_Настройки'!$B$24,"Высокий",IF(X1282&gt;='04_Настройки'!$B$25,"Средний","Низкий"))))</s:f>
        <s:v/>
      </s:c>
      <s:c r="Z1282" s="80">
        <s:f t="shared" si="8"/>
        <s:v>1272</s:v>
      </s:c>
      <s:c r="AA1282" s="93" t="str">
        <s:f>IF(B1282="","",IF(S1282&gt;1,"Проверить и объединить дубли",IF(W1282&lt;'04_Настройки'!$B$26,"Дополнить исходные данные",IF(AND(M1282&lt;&gt;"",M1282&lt;=2),"Проверить соответствие запросу и бизнесу",IF(AND(G1282&lt;&gt;"",G1282&lt;=IF(J1282="",'04_Настройки'!$B$14,J1282)),"Удерживать позицию и обновлять контент",IF(Y1282="Высокий",IF(O1282="","Создать или назначить посадочную страницу","Оптимизировать страницу и усилить содержание"),IF(Y1282="Средний","Включить в контент-план","Наблюдать или отложить")))))))</s:f>
        <s:v/>
      </s:c>
    </s:row>
    <s:row r="1283" ht="22.5" customHeight="1">
      <s:c r="A1283" s="70" t="str">
        <s:f t="shared" si="1"/>
        <s:v/>
      </s:c>
      <s:c r="B1283" s="71"/>
      <s:c r="C1283" s="71"/>
      <s:c r="D1283" s="71"/>
      <s:c r="E1283" s="95"/>
      <s:c r="F1283" s="77" t="str">
        <s:f>IF(ISBLANK(E1283),"",IF(E1283&gt;='04_Настройки'!$B$11,"ВЧ",IF(E1283&gt;='04_Настройки'!$B$12,"СЧ","НЧ")))</s:f>
      </s:c>
      <s:c r="G1283" s="78"/>
      <s:c r="H1283" s="78"/>
      <s:c r="I1283" s="80" t="str">
        <s:f t="shared" si="2"/>
        <s:v/>
      </s:c>
      <s:c r="J1283" s="78"/>
      <s:c r="K1283" s="81"/>
      <s:c r="L1283" s="78"/>
      <s:c r="M1283" s="78"/>
      <s:c r="N1283" s="78"/>
      <s:c r="O1283" s="83"/>
      <s:c r="P1283" s="84"/>
      <s:c r="Q1283" s="84"/>
      <s:c r="R1283" s="77" t="str">
        <s:f t="shared" si="3"/>
        <s:v/>
      </s:c>
      <s:c r="S1283" s="85" t="str">
        <s:f t="shared" si="4"/>
        <s:v/>
      </s:c>
      <s:c r="T1283" s="85" t="str">
        <s:f t="shared" si="5"/>
        <s:v/>
      </s:c>
      <s:c r="U1283" s="85" t="str">
        <s:f>IF(OR(B1283="",G1283=""),"",ROUND(MAX(0,MIN(100,(G1283-IF(J1283="",'04_Настройки'!$B$14,J1283))/(100-IF(J1283="",'04_Настройки'!$B$14,J1283))*100)),1))</s:f>
        <s:v/>
      </s:c>
      <s:c r="V1283" s="85" t="str">
        <s:f t="shared" si="6"/>
        <s:v/>
      </s:c>
      <s:c r="W1283" s="88" t="str">
        <s:f t="shared" si="7"/>
        <s:v/>
      </s:c>
      <s:c r="X1283" s="85" t="str">
        <s:f>IF(B1283="","",IF(W1283&lt;'04_Настройки'!$B$26,"",ROUND((IF(ISBLANK(T1283),0,T1283*'04_Настройки'!$B$16)+IF(ISBLANK(U1283),0,U1283*'04_Настройки'!$B$17)+IF(ISBLANK(V1283),0,V1283*'04_Настройки'!$B$18)+IF(ISBLANK(M1283),0,M1283/5*100*'04_Настройки'!$B$19)+IF(ISBLANK(N1283),0,N1283/5*100*'04_Настройки'!$B$20))/(IF(ISBLANK(T1283),0,'04_Настройки'!$B$16)+IF(ISBLANK(U1283),0,'04_Настройки'!$B$17)+IF(ISBLANK(V1283),0,'04_Настройки'!$B$18)+IF(ISBLANK(M1283),0,'04_Настройки'!$B$19)+IF(ISBLANK(N1283),0,'04_Настройки'!$B$20)),1)))</s:f>
        <s:v/>
      </s:c>
      <s:c r="Y1283" s="77" t="str">
        <s:f>IF(B1283="","",IF(ISBLANK(X1283),"Недостаточно данных",IF(X1283&gt;='04_Настройки'!$B$24,"Высокий",IF(X1283&gt;='04_Настройки'!$B$25,"Средний","Низкий"))))</s:f>
        <s:v/>
      </s:c>
      <s:c r="Z1283" s="80">
        <s:f t="shared" si="8"/>
        <s:v>1273</s:v>
      </s:c>
      <s:c r="AA1283" s="93" t="str">
        <s:f>IF(B1283="","",IF(S1283&gt;1,"Проверить и объединить дубли",IF(W1283&lt;'04_Настройки'!$B$26,"Дополнить исходные данные",IF(AND(M1283&lt;&gt;"",M1283&lt;=2),"Проверить соответствие запросу и бизнесу",IF(AND(G1283&lt;&gt;"",G1283&lt;=IF(J1283="",'04_Настройки'!$B$14,J1283)),"Удерживать позицию и обновлять контент",IF(Y1283="Высокий",IF(O1283="","Создать или назначить посадочную страницу","Оптимизировать страницу и усилить содержание"),IF(Y1283="Средний","Включить в контент-план","Наблюдать или отложить")))))))</s:f>
        <s:v/>
      </s:c>
    </s:row>
    <s:row r="1284" ht="22.5" customHeight="1">
      <s:c r="A1284" s="70" t="str">
        <s:f t="shared" si="1"/>
        <s:v/>
      </s:c>
      <s:c r="B1284" s="71"/>
      <s:c r="C1284" s="71"/>
      <s:c r="D1284" s="71"/>
      <s:c r="E1284" s="95"/>
      <s:c r="F1284" s="77" t="str">
        <s:f>IF(ISBLANK(E1284),"",IF(E1284&gt;='04_Настройки'!$B$11,"ВЧ",IF(E1284&gt;='04_Настройки'!$B$12,"СЧ","НЧ")))</s:f>
      </s:c>
      <s:c r="G1284" s="78"/>
      <s:c r="H1284" s="78"/>
      <s:c r="I1284" s="80" t="str">
        <s:f t="shared" si="2"/>
        <s:v/>
      </s:c>
      <s:c r="J1284" s="78"/>
      <s:c r="K1284" s="81"/>
      <s:c r="L1284" s="78"/>
      <s:c r="M1284" s="78"/>
      <s:c r="N1284" s="78"/>
      <s:c r="O1284" s="83"/>
      <s:c r="P1284" s="84"/>
      <s:c r="Q1284" s="84"/>
      <s:c r="R1284" s="77" t="str">
        <s:f t="shared" si="3"/>
        <s:v/>
      </s:c>
      <s:c r="S1284" s="85" t="str">
        <s:f t="shared" si="4"/>
        <s:v/>
      </s:c>
      <s:c r="T1284" s="85" t="str">
        <s:f t="shared" si="5"/>
        <s:v/>
      </s:c>
      <s:c r="U1284" s="85" t="str">
        <s:f>IF(OR(B1284="",G1284=""),"",ROUND(MAX(0,MIN(100,(G1284-IF(J1284="",'04_Настройки'!$B$14,J1284))/(100-IF(J1284="",'04_Настройки'!$B$14,J1284))*100)),1))</s:f>
        <s:v/>
      </s:c>
      <s:c r="V1284" s="85" t="str">
        <s:f t="shared" si="6"/>
        <s:v/>
      </s:c>
      <s:c r="W1284" s="88" t="str">
        <s:f t="shared" si="7"/>
        <s:v/>
      </s:c>
      <s:c r="X1284" s="85" t="str">
        <s:f>IF(B1284="","",IF(W1284&lt;'04_Настройки'!$B$26,"",ROUND((IF(ISBLANK(T1284),0,T1284*'04_Настройки'!$B$16)+IF(ISBLANK(U1284),0,U1284*'04_Настройки'!$B$17)+IF(ISBLANK(V1284),0,V1284*'04_Настройки'!$B$18)+IF(ISBLANK(M1284),0,M1284/5*100*'04_Настройки'!$B$19)+IF(ISBLANK(N1284),0,N1284/5*100*'04_Настройки'!$B$20))/(IF(ISBLANK(T1284),0,'04_Настройки'!$B$16)+IF(ISBLANK(U1284),0,'04_Настройки'!$B$17)+IF(ISBLANK(V1284),0,'04_Настройки'!$B$18)+IF(ISBLANK(M1284),0,'04_Настройки'!$B$19)+IF(ISBLANK(N1284),0,'04_Настройки'!$B$20)),1)))</s:f>
        <s:v/>
      </s:c>
      <s:c r="Y1284" s="77" t="str">
        <s:f>IF(B1284="","",IF(ISBLANK(X1284),"Недостаточно данных",IF(X1284&gt;='04_Настройки'!$B$24,"Высокий",IF(X1284&gt;='04_Настройки'!$B$25,"Средний","Низкий"))))</s:f>
        <s:v/>
      </s:c>
      <s:c r="Z1284" s="80">
        <s:f t="shared" si="8"/>
        <s:v>1274</s:v>
      </s:c>
      <s:c r="AA1284" s="93" t="str">
        <s:f>IF(B1284="","",IF(S1284&gt;1,"Проверить и объединить дубли",IF(W1284&lt;'04_Настройки'!$B$26,"Дополнить исходные данные",IF(AND(M1284&lt;&gt;"",M1284&lt;=2),"Проверить соответствие запросу и бизнесу",IF(AND(G1284&lt;&gt;"",G1284&lt;=IF(J1284="",'04_Настройки'!$B$14,J1284)),"Удерживать позицию и обновлять контент",IF(Y1284="Высокий",IF(O1284="","Создать или назначить посадочную страницу","Оптимизировать страницу и усилить содержание"),IF(Y1284="Средний","Включить в контент-план","Наблюдать или отложить")))))))</s:f>
        <s:v/>
      </s:c>
    </s:row>
    <s:row r="1285" ht="22.5" customHeight="1">
      <s:c r="A1285" s="70" t="str">
        <s:f t="shared" si="1"/>
        <s:v/>
      </s:c>
      <s:c r="B1285" s="71"/>
      <s:c r="C1285" s="71"/>
      <s:c r="D1285" s="71"/>
      <s:c r="E1285" s="95"/>
      <s:c r="F1285" s="77" t="str">
        <s:f>IF(ISBLANK(E1285),"",IF(E1285&gt;='04_Настройки'!$B$11,"ВЧ",IF(E1285&gt;='04_Настройки'!$B$12,"СЧ","НЧ")))</s:f>
      </s:c>
      <s:c r="G1285" s="78"/>
      <s:c r="H1285" s="78"/>
      <s:c r="I1285" s="80" t="str">
        <s:f t="shared" si="2"/>
        <s:v/>
      </s:c>
      <s:c r="J1285" s="78"/>
      <s:c r="K1285" s="81"/>
      <s:c r="L1285" s="78"/>
      <s:c r="M1285" s="78"/>
      <s:c r="N1285" s="78"/>
      <s:c r="O1285" s="83"/>
      <s:c r="P1285" s="84"/>
      <s:c r="Q1285" s="84"/>
      <s:c r="R1285" s="77" t="str">
        <s:f t="shared" si="3"/>
        <s:v/>
      </s:c>
      <s:c r="S1285" s="85" t="str">
        <s:f t="shared" si="4"/>
        <s:v/>
      </s:c>
      <s:c r="T1285" s="85" t="str">
        <s:f t="shared" si="5"/>
        <s:v/>
      </s:c>
      <s:c r="U1285" s="85" t="str">
        <s:f>IF(OR(B1285="",G1285=""),"",ROUND(MAX(0,MIN(100,(G1285-IF(J1285="",'04_Настройки'!$B$14,J1285))/(100-IF(J1285="",'04_Настройки'!$B$14,J1285))*100)),1))</s:f>
        <s:v/>
      </s:c>
      <s:c r="V1285" s="85" t="str">
        <s:f t="shared" si="6"/>
        <s:v/>
      </s:c>
      <s:c r="W1285" s="88" t="str">
        <s:f t="shared" si="7"/>
        <s:v/>
      </s:c>
      <s:c r="X1285" s="85" t="str">
        <s:f>IF(B1285="","",IF(W1285&lt;'04_Настройки'!$B$26,"",ROUND((IF(ISBLANK(T1285),0,T1285*'04_Настройки'!$B$16)+IF(ISBLANK(U1285),0,U1285*'04_Настройки'!$B$17)+IF(ISBLANK(V1285),0,V1285*'04_Настройки'!$B$18)+IF(ISBLANK(M1285),0,M1285/5*100*'04_Настройки'!$B$19)+IF(ISBLANK(N1285),0,N1285/5*100*'04_Настройки'!$B$20))/(IF(ISBLANK(T1285),0,'04_Настройки'!$B$16)+IF(ISBLANK(U1285),0,'04_Настройки'!$B$17)+IF(ISBLANK(V1285),0,'04_Настройки'!$B$18)+IF(ISBLANK(M1285),0,'04_Настройки'!$B$19)+IF(ISBLANK(N1285),0,'04_Настройки'!$B$20)),1)))</s:f>
        <s:v/>
      </s:c>
      <s:c r="Y1285" s="77" t="str">
        <s:f>IF(B1285="","",IF(ISBLANK(X1285),"Недостаточно данных",IF(X1285&gt;='04_Настройки'!$B$24,"Высокий",IF(X1285&gt;='04_Настройки'!$B$25,"Средний","Низкий"))))</s:f>
        <s:v/>
      </s:c>
      <s:c r="Z1285" s="80">
        <s:f t="shared" si="8"/>
        <s:v>1275</s:v>
      </s:c>
      <s:c r="AA1285" s="93" t="str">
        <s:f>IF(B1285="","",IF(S1285&gt;1,"Проверить и объединить дубли",IF(W1285&lt;'04_Настройки'!$B$26,"Дополнить исходные данные",IF(AND(M1285&lt;&gt;"",M1285&lt;=2),"Проверить соответствие запросу и бизнесу",IF(AND(G1285&lt;&gt;"",G1285&lt;=IF(J1285="",'04_Настройки'!$B$14,J1285)),"Удерживать позицию и обновлять контент",IF(Y1285="Высокий",IF(O1285="","Создать или назначить посадочную страницу","Оптимизировать страницу и усилить содержание"),IF(Y1285="Средний","Включить в контент-план","Наблюдать или отложить")))))))</s:f>
        <s:v/>
      </s:c>
    </s:row>
    <s:row r="1286" ht="22.5" customHeight="1">
      <s:c r="A1286" s="70" t="str">
        <s:f t="shared" si="1"/>
        <s:v/>
      </s:c>
      <s:c r="B1286" s="71"/>
      <s:c r="C1286" s="71"/>
      <s:c r="D1286" s="71"/>
      <s:c r="E1286" s="95"/>
      <s:c r="F1286" s="77" t="str">
        <s:f>IF(ISBLANK(E1286),"",IF(E1286&gt;='04_Настройки'!$B$11,"ВЧ",IF(E1286&gt;='04_Настройки'!$B$12,"СЧ","НЧ")))</s:f>
      </s:c>
      <s:c r="G1286" s="78"/>
      <s:c r="H1286" s="78"/>
      <s:c r="I1286" s="80" t="str">
        <s:f t="shared" si="2"/>
        <s:v/>
      </s:c>
      <s:c r="J1286" s="78"/>
      <s:c r="K1286" s="81"/>
      <s:c r="L1286" s="78"/>
      <s:c r="M1286" s="78"/>
      <s:c r="N1286" s="78"/>
      <s:c r="O1286" s="83"/>
      <s:c r="P1286" s="84"/>
      <s:c r="Q1286" s="84"/>
      <s:c r="R1286" s="77" t="str">
        <s:f t="shared" si="3"/>
        <s:v/>
      </s:c>
      <s:c r="S1286" s="85" t="str">
        <s:f t="shared" si="4"/>
        <s:v/>
      </s:c>
      <s:c r="T1286" s="85" t="str">
        <s:f t="shared" si="5"/>
        <s:v/>
      </s:c>
      <s:c r="U1286" s="85" t="str">
        <s:f>IF(OR(B1286="",G1286=""),"",ROUND(MAX(0,MIN(100,(G1286-IF(J1286="",'04_Настройки'!$B$14,J1286))/(100-IF(J1286="",'04_Настройки'!$B$14,J1286))*100)),1))</s:f>
        <s:v/>
      </s:c>
      <s:c r="V1286" s="85" t="str">
        <s:f t="shared" si="6"/>
        <s:v/>
      </s:c>
      <s:c r="W1286" s="88" t="str">
        <s:f t="shared" si="7"/>
        <s:v/>
      </s:c>
      <s:c r="X1286" s="85" t="str">
        <s:f>IF(B1286="","",IF(W1286&lt;'04_Настройки'!$B$26,"",ROUND((IF(ISBLANK(T1286),0,T1286*'04_Настройки'!$B$16)+IF(ISBLANK(U1286),0,U1286*'04_Настройки'!$B$17)+IF(ISBLANK(V1286),0,V1286*'04_Настройки'!$B$18)+IF(ISBLANK(M1286),0,M1286/5*100*'04_Настройки'!$B$19)+IF(ISBLANK(N1286),0,N1286/5*100*'04_Настройки'!$B$20))/(IF(ISBLANK(T1286),0,'04_Настройки'!$B$16)+IF(ISBLANK(U1286),0,'04_Настройки'!$B$17)+IF(ISBLANK(V1286),0,'04_Настройки'!$B$18)+IF(ISBLANK(M1286),0,'04_Настройки'!$B$19)+IF(ISBLANK(N1286),0,'04_Настройки'!$B$20)),1)))</s:f>
        <s:v/>
      </s:c>
      <s:c r="Y1286" s="77" t="str">
        <s:f>IF(B1286="","",IF(ISBLANK(X1286),"Недостаточно данных",IF(X1286&gt;='04_Настройки'!$B$24,"Высокий",IF(X1286&gt;='04_Настройки'!$B$25,"Средний","Низкий"))))</s:f>
        <s:v/>
      </s:c>
      <s:c r="Z1286" s="80">
        <s:f t="shared" si="8"/>
        <s:v>1276</s:v>
      </s:c>
      <s:c r="AA1286" s="93" t="str">
        <s:f>IF(B1286="","",IF(S1286&gt;1,"Проверить и объединить дубли",IF(W1286&lt;'04_Настройки'!$B$26,"Дополнить исходные данные",IF(AND(M1286&lt;&gt;"",M1286&lt;=2),"Проверить соответствие запросу и бизнесу",IF(AND(G1286&lt;&gt;"",G1286&lt;=IF(J1286="",'04_Настройки'!$B$14,J1286)),"Удерживать позицию и обновлять контент",IF(Y1286="Высокий",IF(O1286="","Создать или назначить посадочную страницу","Оптимизировать страницу и усилить содержание"),IF(Y1286="Средний","Включить в контент-план","Наблюдать или отложить")))))))</s:f>
        <s:v/>
      </s:c>
    </s:row>
    <s:row r="1287" ht="22.5" customHeight="1">
      <s:c r="A1287" s="70" t="str">
        <s:f t="shared" si="1"/>
        <s:v/>
      </s:c>
      <s:c r="B1287" s="71"/>
      <s:c r="C1287" s="71"/>
      <s:c r="D1287" s="71"/>
      <s:c r="E1287" s="95"/>
      <s:c r="F1287" s="77" t="str">
        <s:f>IF(ISBLANK(E1287),"",IF(E1287&gt;='04_Настройки'!$B$11,"ВЧ",IF(E1287&gt;='04_Настройки'!$B$12,"СЧ","НЧ")))</s:f>
      </s:c>
      <s:c r="G1287" s="78"/>
      <s:c r="H1287" s="78"/>
      <s:c r="I1287" s="80" t="str">
        <s:f t="shared" si="2"/>
        <s:v/>
      </s:c>
      <s:c r="J1287" s="78"/>
      <s:c r="K1287" s="81"/>
      <s:c r="L1287" s="78"/>
      <s:c r="M1287" s="78"/>
      <s:c r="N1287" s="78"/>
      <s:c r="O1287" s="83"/>
      <s:c r="P1287" s="84"/>
      <s:c r="Q1287" s="84"/>
      <s:c r="R1287" s="77" t="str">
        <s:f t="shared" si="3"/>
        <s:v/>
      </s:c>
      <s:c r="S1287" s="85" t="str">
        <s:f t="shared" si="4"/>
        <s:v/>
      </s:c>
      <s:c r="T1287" s="85" t="str">
        <s:f t="shared" si="5"/>
        <s:v/>
      </s:c>
      <s:c r="U1287" s="85" t="str">
        <s:f>IF(OR(B1287="",G1287=""),"",ROUND(MAX(0,MIN(100,(G1287-IF(J1287="",'04_Настройки'!$B$14,J1287))/(100-IF(J1287="",'04_Настройки'!$B$14,J1287))*100)),1))</s:f>
        <s:v/>
      </s:c>
      <s:c r="V1287" s="85" t="str">
        <s:f t="shared" si="6"/>
        <s:v/>
      </s:c>
      <s:c r="W1287" s="88" t="str">
        <s:f t="shared" si="7"/>
        <s:v/>
      </s:c>
      <s:c r="X1287" s="85" t="str">
        <s:f>IF(B1287="","",IF(W1287&lt;'04_Настройки'!$B$26,"",ROUND((IF(ISBLANK(T1287),0,T1287*'04_Настройки'!$B$16)+IF(ISBLANK(U1287),0,U1287*'04_Настройки'!$B$17)+IF(ISBLANK(V1287),0,V1287*'04_Настройки'!$B$18)+IF(ISBLANK(M1287),0,M1287/5*100*'04_Настройки'!$B$19)+IF(ISBLANK(N1287),0,N1287/5*100*'04_Настройки'!$B$20))/(IF(ISBLANK(T1287),0,'04_Настройки'!$B$16)+IF(ISBLANK(U1287),0,'04_Настройки'!$B$17)+IF(ISBLANK(V1287),0,'04_Настройки'!$B$18)+IF(ISBLANK(M1287),0,'04_Настройки'!$B$19)+IF(ISBLANK(N1287),0,'04_Настройки'!$B$20)),1)))</s:f>
        <s:v/>
      </s:c>
      <s:c r="Y1287" s="77" t="str">
        <s:f>IF(B1287="","",IF(ISBLANK(X1287),"Недостаточно данных",IF(X1287&gt;='04_Настройки'!$B$24,"Высокий",IF(X1287&gt;='04_Настройки'!$B$25,"Средний","Низкий"))))</s:f>
        <s:v/>
      </s:c>
      <s:c r="Z1287" s="80">
        <s:f t="shared" si="8"/>
        <s:v>1277</s:v>
      </s:c>
      <s:c r="AA1287" s="93" t="str">
        <s:f>IF(B1287="","",IF(S1287&gt;1,"Проверить и объединить дубли",IF(W1287&lt;'04_Настройки'!$B$26,"Дополнить исходные данные",IF(AND(M1287&lt;&gt;"",M1287&lt;=2),"Проверить соответствие запросу и бизнесу",IF(AND(G1287&lt;&gt;"",G1287&lt;=IF(J1287="",'04_Настройки'!$B$14,J1287)),"Удерживать позицию и обновлять контент",IF(Y1287="Высокий",IF(O1287="","Создать или назначить посадочную страницу","Оптимизировать страницу и усилить содержание"),IF(Y1287="Средний","Включить в контент-план","Наблюдать или отложить")))))))</s:f>
        <s:v/>
      </s:c>
    </s:row>
    <s:row r="1288" ht="22.5" customHeight="1">
      <s:c r="A1288" s="70" t="str">
        <s:f t="shared" si="1"/>
        <s:v/>
      </s:c>
      <s:c r="B1288" s="71"/>
      <s:c r="C1288" s="71"/>
      <s:c r="D1288" s="71"/>
      <s:c r="E1288" s="95"/>
      <s:c r="F1288" s="77" t="str">
        <s:f>IF(ISBLANK(E1288),"",IF(E1288&gt;='04_Настройки'!$B$11,"ВЧ",IF(E1288&gt;='04_Настройки'!$B$12,"СЧ","НЧ")))</s:f>
      </s:c>
      <s:c r="G1288" s="78"/>
      <s:c r="H1288" s="78"/>
      <s:c r="I1288" s="80" t="str">
        <s:f t="shared" si="2"/>
        <s:v/>
      </s:c>
      <s:c r="J1288" s="78"/>
      <s:c r="K1288" s="81"/>
      <s:c r="L1288" s="78"/>
      <s:c r="M1288" s="78"/>
      <s:c r="N1288" s="78"/>
      <s:c r="O1288" s="83"/>
      <s:c r="P1288" s="84"/>
      <s:c r="Q1288" s="84"/>
      <s:c r="R1288" s="77" t="str">
        <s:f t="shared" si="3"/>
        <s:v/>
      </s:c>
      <s:c r="S1288" s="85" t="str">
        <s:f t="shared" si="4"/>
        <s:v/>
      </s:c>
      <s:c r="T1288" s="85" t="str">
        <s:f t="shared" si="5"/>
        <s:v/>
      </s:c>
      <s:c r="U1288" s="85" t="str">
        <s:f>IF(OR(B1288="",G1288=""),"",ROUND(MAX(0,MIN(100,(G1288-IF(J1288="",'04_Настройки'!$B$14,J1288))/(100-IF(J1288="",'04_Настройки'!$B$14,J1288))*100)),1))</s:f>
        <s:v/>
      </s:c>
      <s:c r="V1288" s="85" t="str">
        <s:f t="shared" si="6"/>
        <s:v/>
      </s:c>
      <s:c r="W1288" s="88" t="str">
        <s:f t="shared" si="7"/>
        <s:v/>
      </s:c>
      <s:c r="X1288" s="85" t="str">
        <s:f>IF(B1288="","",IF(W1288&lt;'04_Настройки'!$B$26,"",ROUND((IF(ISBLANK(T1288),0,T1288*'04_Настройки'!$B$16)+IF(ISBLANK(U1288),0,U1288*'04_Настройки'!$B$17)+IF(ISBLANK(V1288),0,V1288*'04_Настройки'!$B$18)+IF(ISBLANK(M1288),0,M1288/5*100*'04_Настройки'!$B$19)+IF(ISBLANK(N1288),0,N1288/5*100*'04_Настройки'!$B$20))/(IF(ISBLANK(T1288),0,'04_Настройки'!$B$16)+IF(ISBLANK(U1288),0,'04_Настройки'!$B$17)+IF(ISBLANK(V1288),0,'04_Настройки'!$B$18)+IF(ISBLANK(M1288),0,'04_Настройки'!$B$19)+IF(ISBLANK(N1288),0,'04_Настройки'!$B$20)),1)))</s:f>
        <s:v/>
      </s:c>
      <s:c r="Y1288" s="77" t="str">
        <s:f>IF(B1288="","",IF(ISBLANK(X1288),"Недостаточно данных",IF(X1288&gt;='04_Настройки'!$B$24,"Высокий",IF(X1288&gt;='04_Настройки'!$B$25,"Средний","Низкий"))))</s:f>
        <s:v/>
      </s:c>
      <s:c r="Z1288" s="80">
        <s:f t="shared" si="8"/>
        <s:v>1278</s:v>
      </s:c>
      <s:c r="AA1288" s="93" t="str">
        <s:f>IF(B1288="","",IF(S1288&gt;1,"Проверить и объединить дубли",IF(W1288&lt;'04_Настройки'!$B$26,"Дополнить исходные данные",IF(AND(M1288&lt;&gt;"",M1288&lt;=2),"Проверить соответствие запросу и бизнесу",IF(AND(G1288&lt;&gt;"",G1288&lt;=IF(J1288="",'04_Настройки'!$B$14,J1288)),"Удерживать позицию и обновлять контент",IF(Y1288="Высокий",IF(O1288="","Создать или назначить посадочную страницу","Оптимизировать страницу и усилить содержание"),IF(Y1288="Средний","Включить в контент-план","Наблюдать или отложить")))))))</s:f>
        <s:v/>
      </s:c>
    </s:row>
    <s:row r="1289" ht="22.5" customHeight="1">
      <s:c r="A1289" s="70" t="str">
        <s:f t="shared" si="1"/>
        <s:v/>
      </s:c>
      <s:c r="B1289" s="71"/>
      <s:c r="C1289" s="71"/>
      <s:c r="D1289" s="71"/>
      <s:c r="E1289" s="95"/>
      <s:c r="F1289" s="77" t="str">
        <s:f>IF(ISBLANK(E1289),"",IF(E1289&gt;='04_Настройки'!$B$11,"ВЧ",IF(E1289&gt;='04_Настройки'!$B$12,"СЧ","НЧ")))</s:f>
      </s:c>
      <s:c r="G1289" s="78"/>
      <s:c r="H1289" s="78"/>
      <s:c r="I1289" s="80" t="str">
        <s:f t="shared" si="2"/>
        <s:v/>
      </s:c>
      <s:c r="J1289" s="78"/>
      <s:c r="K1289" s="81"/>
      <s:c r="L1289" s="78"/>
      <s:c r="M1289" s="78"/>
      <s:c r="N1289" s="78"/>
      <s:c r="O1289" s="83"/>
      <s:c r="P1289" s="84"/>
      <s:c r="Q1289" s="84"/>
      <s:c r="R1289" s="77" t="str">
        <s:f t="shared" si="3"/>
        <s:v/>
      </s:c>
      <s:c r="S1289" s="85" t="str">
        <s:f t="shared" si="4"/>
        <s:v/>
      </s:c>
      <s:c r="T1289" s="85" t="str">
        <s:f t="shared" si="5"/>
        <s:v/>
      </s:c>
      <s:c r="U1289" s="85" t="str">
        <s:f>IF(OR(B1289="",G1289=""),"",ROUND(MAX(0,MIN(100,(G1289-IF(J1289="",'04_Настройки'!$B$14,J1289))/(100-IF(J1289="",'04_Настройки'!$B$14,J1289))*100)),1))</s:f>
        <s:v/>
      </s:c>
      <s:c r="V1289" s="85" t="str">
        <s:f t="shared" si="6"/>
        <s:v/>
      </s:c>
      <s:c r="W1289" s="88" t="str">
        <s:f t="shared" si="7"/>
        <s:v/>
      </s:c>
      <s:c r="X1289" s="85" t="str">
        <s:f>IF(B1289="","",IF(W1289&lt;'04_Настройки'!$B$26,"",ROUND((IF(ISBLANK(T1289),0,T1289*'04_Настройки'!$B$16)+IF(ISBLANK(U1289),0,U1289*'04_Настройки'!$B$17)+IF(ISBLANK(V1289),0,V1289*'04_Настройки'!$B$18)+IF(ISBLANK(M1289),0,M1289/5*100*'04_Настройки'!$B$19)+IF(ISBLANK(N1289),0,N1289/5*100*'04_Настройки'!$B$20))/(IF(ISBLANK(T1289),0,'04_Настройки'!$B$16)+IF(ISBLANK(U1289),0,'04_Настройки'!$B$17)+IF(ISBLANK(V1289),0,'04_Настройки'!$B$18)+IF(ISBLANK(M1289),0,'04_Настройки'!$B$19)+IF(ISBLANK(N1289),0,'04_Настройки'!$B$20)),1)))</s:f>
        <s:v/>
      </s:c>
      <s:c r="Y1289" s="77" t="str">
        <s:f>IF(B1289="","",IF(ISBLANK(X1289),"Недостаточно данных",IF(X1289&gt;='04_Настройки'!$B$24,"Высокий",IF(X1289&gt;='04_Настройки'!$B$25,"Средний","Низкий"))))</s:f>
        <s:v/>
      </s:c>
      <s:c r="Z1289" s="80">
        <s:f t="shared" si="8"/>
        <s:v>1279</s:v>
      </s:c>
      <s:c r="AA1289" s="93" t="str">
        <s:f>IF(B1289="","",IF(S1289&gt;1,"Проверить и объединить дубли",IF(W1289&lt;'04_Настройки'!$B$26,"Дополнить исходные данные",IF(AND(M1289&lt;&gt;"",M1289&lt;=2),"Проверить соответствие запросу и бизнесу",IF(AND(G1289&lt;&gt;"",G1289&lt;=IF(J1289="",'04_Настройки'!$B$14,J1289)),"Удерживать позицию и обновлять контент",IF(Y1289="Высокий",IF(O1289="","Создать или назначить посадочную страницу","Оптимизировать страницу и усилить содержание"),IF(Y1289="Средний","Включить в контент-план","Наблюдать или отложить")))))))</s:f>
        <s:v/>
      </s:c>
    </s:row>
    <s:row r="1290" ht="22.5" customHeight="1">
      <s:c r="A1290" s="70" t="str">
        <s:f t="shared" si="1"/>
        <s:v/>
      </s:c>
      <s:c r="B1290" s="71"/>
      <s:c r="C1290" s="71"/>
      <s:c r="D1290" s="71"/>
      <s:c r="E1290" s="95"/>
      <s:c r="F1290" s="77" t="str">
        <s:f>IF(ISBLANK(E1290),"",IF(E1290&gt;='04_Настройки'!$B$11,"ВЧ",IF(E1290&gt;='04_Настройки'!$B$12,"СЧ","НЧ")))</s:f>
      </s:c>
      <s:c r="G1290" s="78"/>
      <s:c r="H1290" s="78"/>
      <s:c r="I1290" s="80" t="str">
        <s:f t="shared" si="2"/>
        <s:v/>
      </s:c>
      <s:c r="J1290" s="78"/>
      <s:c r="K1290" s="81"/>
      <s:c r="L1290" s="78"/>
      <s:c r="M1290" s="78"/>
      <s:c r="N1290" s="78"/>
      <s:c r="O1290" s="83"/>
      <s:c r="P1290" s="84"/>
      <s:c r="Q1290" s="84"/>
      <s:c r="R1290" s="77" t="str">
        <s:f t="shared" si="3"/>
        <s:v/>
      </s:c>
      <s:c r="S1290" s="85" t="str">
        <s:f t="shared" si="4"/>
        <s:v/>
      </s:c>
      <s:c r="T1290" s="85" t="str">
        <s:f t="shared" si="5"/>
        <s:v/>
      </s:c>
      <s:c r="U1290" s="85" t="str">
        <s:f>IF(OR(B1290="",G1290=""),"",ROUND(MAX(0,MIN(100,(G1290-IF(J1290="",'04_Настройки'!$B$14,J1290))/(100-IF(J1290="",'04_Настройки'!$B$14,J1290))*100)),1))</s:f>
        <s:v/>
      </s:c>
      <s:c r="V1290" s="85" t="str">
        <s:f t="shared" si="6"/>
        <s:v/>
      </s:c>
      <s:c r="W1290" s="88" t="str">
        <s:f t="shared" si="7"/>
        <s:v/>
      </s:c>
      <s:c r="X1290" s="85" t="str">
        <s:f>IF(B1290="","",IF(W1290&lt;'04_Настройки'!$B$26,"",ROUND((IF(ISBLANK(T1290),0,T1290*'04_Настройки'!$B$16)+IF(ISBLANK(U1290),0,U1290*'04_Настройки'!$B$17)+IF(ISBLANK(V1290),0,V1290*'04_Настройки'!$B$18)+IF(ISBLANK(M1290),0,M1290/5*100*'04_Настройки'!$B$19)+IF(ISBLANK(N1290),0,N1290/5*100*'04_Настройки'!$B$20))/(IF(ISBLANK(T1290),0,'04_Настройки'!$B$16)+IF(ISBLANK(U1290),0,'04_Настройки'!$B$17)+IF(ISBLANK(V1290),0,'04_Настройки'!$B$18)+IF(ISBLANK(M1290),0,'04_Настройки'!$B$19)+IF(ISBLANK(N1290),0,'04_Настройки'!$B$20)),1)))</s:f>
        <s:v/>
      </s:c>
      <s:c r="Y1290" s="77" t="str">
        <s:f>IF(B1290="","",IF(ISBLANK(X1290),"Недостаточно данных",IF(X1290&gt;='04_Настройки'!$B$24,"Высокий",IF(X1290&gt;='04_Настройки'!$B$25,"Средний","Низкий"))))</s:f>
        <s:v/>
      </s:c>
      <s:c r="Z1290" s="80">
        <s:f t="shared" si="8"/>
        <s:v>1280</s:v>
      </s:c>
      <s:c r="AA1290" s="93" t="str">
        <s:f>IF(B1290="","",IF(S1290&gt;1,"Проверить и объединить дубли",IF(W1290&lt;'04_Настройки'!$B$26,"Дополнить исходные данные",IF(AND(M1290&lt;&gt;"",M1290&lt;=2),"Проверить соответствие запросу и бизнесу",IF(AND(G1290&lt;&gt;"",G1290&lt;=IF(J1290="",'04_Настройки'!$B$14,J1290)),"Удерживать позицию и обновлять контент",IF(Y1290="Высокий",IF(O1290="","Создать или назначить посадочную страницу","Оптимизировать страницу и усилить содержание"),IF(Y1290="Средний","Включить в контент-план","Наблюдать или отложить")))))))</s:f>
        <s:v/>
      </s:c>
    </s:row>
    <s:row r="1291" ht="22.5" customHeight="1">
      <s:c r="A1291" s="70" t="str">
        <s:f t="shared" si="1"/>
        <s:v/>
      </s:c>
      <s:c r="B1291" s="71"/>
      <s:c r="C1291" s="71"/>
      <s:c r="D1291" s="71"/>
      <s:c r="E1291" s="95"/>
      <s:c r="F1291" s="77" t="str">
        <s:f>IF(ISBLANK(E1291),"",IF(E1291&gt;='04_Настройки'!$B$11,"ВЧ",IF(E1291&gt;='04_Настройки'!$B$12,"СЧ","НЧ")))</s:f>
      </s:c>
      <s:c r="G1291" s="78"/>
      <s:c r="H1291" s="78"/>
      <s:c r="I1291" s="80" t="str">
        <s:f t="shared" si="2"/>
        <s:v/>
      </s:c>
      <s:c r="J1291" s="78"/>
      <s:c r="K1291" s="81"/>
      <s:c r="L1291" s="78"/>
      <s:c r="M1291" s="78"/>
      <s:c r="N1291" s="78"/>
      <s:c r="O1291" s="83"/>
      <s:c r="P1291" s="84"/>
      <s:c r="Q1291" s="84"/>
      <s:c r="R1291" s="77" t="str">
        <s:f t="shared" si="3"/>
        <s:v/>
      </s:c>
      <s:c r="S1291" s="85" t="str">
        <s:f t="shared" si="4"/>
        <s:v/>
      </s:c>
      <s:c r="T1291" s="85" t="str">
        <s:f t="shared" si="5"/>
        <s:v/>
      </s:c>
      <s:c r="U1291" s="85" t="str">
        <s:f>IF(OR(B1291="",G1291=""),"",ROUND(MAX(0,MIN(100,(G1291-IF(J1291="",'04_Настройки'!$B$14,J1291))/(100-IF(J1291="",'04_Настройки'!$B$14,J1291))*100)),1))</s:f>
        <s:v/>
      </s:c>
      <s:c r="V1291" s="85" t="str">
        <s:f t="shared" si="6"/>
        <s:v/>
      </s:c>
      <s:c r="W1291" s="88" t="str">
        <s:f t="shared" si="7"/>
        <s:v/>
      </s:c>
      <s:c r="X1291" s="85" t="str">
        <s:f>IF(B1291="","",IF(W1291&lt;'04_Настройки'!$B$26,"",ROUND((IF(ISBLANK(T1291),0,T1291*'04_Настройки'!$B$16)+IF(ISBLANK(U1291),0,U1291*'04_Настройки'!$B$17)+IF(ISBLANK(V1291),0,V1291*'04_Настройки'!$B$18)+IF(ISBLANK(M1291),0,M1291/5*100*'04_Настройки'!$B$19)+IF(ISBLANK(N1291),0,N1291/5*100*'04_Настройки'!$B$20))/(IF(ISBLANK(T1291),0,'04_Настройки'!$B$16)+IF(ISBLANK(U1291),0,'04_Настройки'!$B$17)+IF(ISBLANK(V1291),0,'04_Настройки'!$B$18)+IF(ISBLANK(M1291),0,'04_Настройки'!$B$19)+IF(ISBLANK(N1291),0,'04_Настройки'!$B$20)),1)))</s:f>
        <s:v/>
      </s:c>
      <s:c r="Y1291" s="77" t="str">
        <s:f>IF(B1291="","",IF(ISBLANK(X1291),"Недостаточно данных",IF(X1291&gt;='04_Настройки'!$B$24,"Высокий",IF(X1291&gt;='04_Настройки'!$B$25,"Средний","Низкий"))))</s:f>
        <s:v/>
      </s:c>
      <s:c r="Z1291" s="80">
        <s:f t="shared" si="8"/>
        <s:v>1281</s:v>
      </s:c>
      <s:c r="AA1291" s="93" t="str">
        <s:f>IF(B1291="","",IF(S1291&gt;1,"Проверить и объединить дубли",IF(W1291&lt;'04_Настройки'!$B$26,"Дополнить исходные данные",IF(AND(M1291&lt;&gt;"",M1291&lt;=2),"Проверить соответствие запросу и бизнесу",IF(AND(G1291&lt;&gt;"",G1291&lt;=IF(J1291="",'04_Настройки'!$B$14,J1291)),"Удерживать позицию и обновлять контент",IF(Y1291="Высокий",IF(O1291="","Создать или назначить посадочную страницу","Оптимизировать страницу и усилить содержание"),IF(Y1291="Средний","Включить в контент-план","Наблюдать или отложить")))))))</s:f>
        <s:v/>
      </s:c>
    </s:row>
    <s:row r="1292" ht="22.5" customHeight="1">
      <s:c r="A1292" s="70" t="str">
        <s:f t="shared" si="1"/>
        <s:v/>
      </s:c>
      <s:c r="B1292" s="71"/>
      <s:c r="C1292" s="71"/>
      <s:c r="D1292" s="71"/>
      <s:c r="E1292" s="95"/>
      <s:c r="F1292" s="77" t="str">
        <s:f>IF(ISBLANK(E1292),"",IF(E1292&gt;='04_Настройки'!$B$11,"ВЧ",IF(E1292&gt;='04_Настройки'!$B$12,"СЧ","НЧ")))</s:f>
      </s:c>
      <s:c r="G1292" s="78"/>
      <s:c r="H1292" s="78"/>
      <s:c r="I1292" s="80" t="str">
        <s:f t="shared" si="2"/>
        <s:v/>
      </s:c>
      <s:c r="J1292" s="78"/>
      <s:c r="K1292" s="81"/>
      <s:c r="L1292" s="78"/>
      <s:c r="M1292" s="78"/>
      <s:c r="N1292" s="78"/>
      <s:c r="O1292" s="83"/>
      <s:c r="P1292" s="84"/>
      <s:c r="Q1292" s="84"/>
      <s:c r="R1292" s="77" t="str">
        <s:f t="shared" si="3"/>
        <s:v/>
      </s:c>
      <s:c r="S1292" s="85" t="str">
        <s:f t="shared" si="4"/>
        <s:v/>
      </s:c>
      <s:c r="T1292" s="85" t="str">
        <s:f t="shared" si="5"/>
        <s:v/>
      </s:c>
      <s:c r="U1292" s="85" t="str">
        <s:f>IF(OR(B1292="",G1292=""),"",ROUND(MAX(0,MIN(100,(G1292-IF(J1292="",'04_Настройки'!$B$14,J1292))/(100-IF(J1292="",'04_Настройки'!$B$14,J1292))*100)),1))</s:f>
        <s:v/>
      </s:c>
      <s:c r="V1292" s="85" t="str">
        <s:f t="shared" si="6"/>
        <s:v/>
      </s:c>
      <s:c r="W1292" s="88" t="str">
        <s:f t="shared" si="7"/>
        <s:v/>
      </s:c>
      <s:c r="X1292" s="85" t="str">
        <s:f>IF(B1292="","",IF(W1292&lt;'04_Настройки'!$B$26,"",ROUND((IF(ISBLANK(T1292),0,T1292*'04_Настройки'!$B$16)+IF(ISBLANK(U1292),0,U1292*'04_Настройки'!$B$17)+IF(ISBLANK(V1292),0,V1292*'04_Настройки'!$B$18)+IF(ISBLANK(M1292),0,M1292/5*100*'04_Настройки'!$B$19)+IF(ISBLANK(N1292),0,N1292/5*100*'04_Настройки'!$B$20))/(IF(ISBLANK(T1292),0,'04_Настройки'!$B$16)+IF(ISBLANK(U1292),0,'04_Настройки'!$B$17)+IF(ISBLANK(V1292),0,'04_Настройки'!$B$18)+IF(ISBLANK(M1292),0,'04_Настройки'!$B$19)+IF(ISBLANK(N1292),0,'04_Настройки'!$B$20)),1)))</s:f>
        <s:v/>
      </s:c>
      <s:c r="Y1292" s="77" t="str">
        <s:f>IF(B1292="","",IF(ISBLANK(X1292),"Недостаточно данных",IF(X1292&gt;='04_Настройки'!$B$24,"Высокий",IF(X1292&gt;='04_Настройки'!$B$25,"Средний","Низкий"))))</s:f>
        <s:v/>
      </s:c>
      <s:c r="Z1292" s="80">
        <s:f t="shared" si="8"/>
        <s:v>1282</s:v>
      </s:c>
      <s:c r="AA1292" s="93" t="str">
        <s:f>IF(B1292="","",IF(S1292&gt;1,"Проверить и объединить дубли",IF(W1292&lt;'04_Настройки'!$B$26,"Дополнить исходные данные",IF(AND(M1292&lt;&gt;"",M1292&lt;=2),"Проверить соответствие запросу и бизнесу",IF(AND(G1292&lt;&gt;"",G1292&lt;=IF(J1292="",'04_Настройки'!$B$14,J1292)),"Удерживать позицию и обновлять контент",IF(Y1292="Высокий",IF(O1292="","Создать или назначить посадочную страницу","Оптимизировать страницу и усилить содержание"),IF(Y1292="Средний","Включить в контент-план","Наблюдать или отложить")))))))</s:f>
        <s:v/>
      </s:c>
    </s:row>
    <s:row r="1293" ht="22.5" customHeight="1">
      <s:c r="A1293" s="70" t="str">
        <s:f t="shared" si="1"/>
        <s:v/>
      </s:c>
      <s:c r="B1293" s="71"/>
      <s:c r="C1293" s="71"/>
      <s:c r="D1293" s="71"/>
      <s:c r="E1293" s="95"/>
      <s:c r="F1293" s="77" t="str">
        <s:f>IF(ISBLANK(E1293),"",IF(E1293&gt;='04_Настройки'!$B$11,"ВЧ",IF(E1293&gt;='04_Настройки'!$B$12,"СЧ","НЧ")))</s:f>
      </s:c>
      <s:c r="G1293" s="78"/>
      <s:c r="H1293" s="78"/>
      <s:c r="I1293" s="80" t="str">
        <s:f t="shared" si="2"/>
        <s:v/>
      </s:c>
      <s:c r="J1293" s="78"/>
      <s:c r="K1293" s="81"/>
      <s:c r="L1293" s="78"/>
      <s:c r="M1293" s="78"/>
      <s:c r="N1293" s="78"/>
      <s:c r="O1293" s="83"/>
      <s:c r="P1293" s="84"/>
      <s:c r="Q1293" s="84"/>
      <s:c r="R1293" s="77" t="str">
        <s:f t="shared" si="3"/>
        <s:v/>
      </s:c>
      <s:c r="S1293" s="85" t="str">
        <s:f t="shared" si="4"/>
        <s:v/>
      </s:c>
      <s:c r="T1293" s="85" t="str">
        <s:f t="shared" si="5"/>
        <s:v/>
      </s:c>
      <s:c r="U1293" s="85" t="str">
        <s:f>IF(OR(B1293="",G1293=""),"",ROUND(MAX(0,MIN(100,(G1293-IF(J1293="",'04_Настройки'!$B$14,J1293))/(100-IF(J1293="",'04_Настройки'!$B$14,J1293))*100)),1))</s:f>
        <s:v/>
      </s:c>
      <s:c r="V1293" s="85" t="str">
        <s:f t="shared" si="6"/>
        <s:v/>
      </s:c>
      <s:c r="W1293" s="88" t="str">
        <s:f t="shared" si="7"/>
        <s:v/>
      </s:c>
      <s:c r="X1293" s="85" t="str">
        <s:f>IF(B1293="","",IF(W1293&lt;'04_Настройки'!$B$26,"",ROUND((IF(ISBLANK(T1293),0,T1293*'04_Настройки'!$B$16)+IF(ISBLANK(U1293),0,U1293*'04_Настройки'!$B$17)+IF(ISBLANK(V1293),0,V1293*'04_Настройки'!$B$18)+IF(ISBLANK(M1293),0,M1293/5*100*'04_Настройки'!$B$19)+IF(ISBLANK(N1293),0,N1293/5*100*'04_Настройки'!$B$20))/(IF(ISBLANK(T1293),0,'04_Настройки'!$B$16)+IF(ISBLANK(U1293),0,'04_Настройки'!$B$17)+IF(ISBLANK(V1293),0,'04_Настройки'!$B$18)+IF(ISBLANK(M1293),0,'04_Настройки'!$B$19)+IF(ISBLANK(N1293),0,'04_Настройки'!$B$20)),1)))</s:f>
        <s:v/>
      </s:c>
      <s:c r="Y1293" s="77" t="str">
        <s:f>IF(B1293="","",IF(ISBLANK(X1293),"Недостаточно данных",IF(X1293&gt;='04_Настройки'!$B$24,"Высокий",IF(X1293&gt;='04_Настройки'!$B$25,"Средний","Низкий"))))</s:f>
        <s:v/>
      </s:c>
      <s:c r="Z1293" s="80">
        <s:f t="shared" si="8"/>
        <s:v>1283</s:v>
      </s:c>
      <s:c r="AA1293" s="93" t="str">
        <s:f>IF(B1293="","",IF(S1293&gt;1,"Проверить и объединить дубли",IF(W1293&lt;'04_Настройки'!$B$26,"Дополнить исходные данные",IF(AND(M1293&lt;&gt;"",M1293&lt;=2),"Проверить соответствие запросу и бизнесу",IF(AND(G1293&lt;&gt;"",G1293&lt;=IF(J1293="",'04_Настройки'!$B$14,J1293)),"Удерживать позицию и обновлять контент",IF(Y1293="Высокий",IF(O1293="","Создать или назначить посадочную страницу","Оптимизировать страницу и усилить содержание"),IF(Y1293="Средний","Включить в контент-план","Наблюдать или отложить")))))))</s:f>
        <s:v/>
      </s:c>
    </s:row>
    <s:row r="1294" ht="22.5" customHeight="1">
      <s:c r="A1294" s="70" t="str">
        <s:f t="shared" si="1"/>
        <s:v/>
      </s:c>
      <s:c r="B1294" s="71"/>
      <s:c r="C1294" s="71"/>
      <s:c r="D1294" s="71"/>
      <s:c r="E1294" s="95"/>
      <s:c r="F1294" s="77" t="str">
        <s:f>IF(ISBLANK(E1294),"",IF(E1294&gt;='04_Настройки'!$B$11,"ВЧ",IF(E1294&gt;='04_Настройки'!$B$12,"СЧ","НЧ")))</s:f>
      </s:c>
      <s:c r="G1294" s="78"/>
      <s:c r="H1294" s="78"/>
      <s:c r="I1294" s="80" t="str">
        <s:f t="shared" si="2"/>
        <s:v/>
      </s:c>
      <s:c r="J1294" s="78"/>
      <s:c r="K1294" s="81"/>
      <s:c r="L1294" s="78"/>
      <s:c r="M1294" s="78"/>
      <s:c r="N1294" s="78"/>
      <s:c r="O1294" s="83"/>
      <s:c r="P1294" s="84"/>
      <s:c r="Q1294" s="84"/>
      <s:c r="R1294" s="77" t="str">
        <s:f t="shared" si="3"/>
        <s:v/>
      </s:c>
      <s:c r="S1294" s="85" t="str">
        <s:f t="shared" si="4"/>
        <s:v/>
      </s:c>
      <s:c r="T1294" s="85" t="str">
        <s:f t="shared" si="5"/>
        <s:v/>
      </s:c>
      <s:c r="U1294" s="85" t="str">
        <s:f>IF(OR(B1294="",G1294=""),"",ROUND(MAX(0,MIN(100,(G1294-IF(J1294="",'04_Настройки'!$B$14,J1294))/(100-IF(J1294="",'04_Настройки'!$B$14,J1294))*100)),1))</s:f>
        <s:v/>
      </s:c>
      <s:c r="V1294" s="85" t="str">
        <s:f t="shared" si="6"/>
        <s:v/>
      </s:c>
      <s:c r="W1294" s="88" t="str">
        <s:f t="shared" si="7"/>
        <s:v/>
      </s:c>
      <s:c r="X1294" s="85" t="str">
        <s:f>IF(B1294="","",IF(W1294&lt;'04_Настройки'!$B$26,"",ROUND((IF(ISBLANK(T1294),0,T1294*'04_Настройки'!$B$16)+IF(ISBLANK(U1294),0,U1294*'04_Настройки'!$B$17)+IF(ISBLANK(V1294),0,V1294*'04_Настройки'!$B$18)+IF(ISBLANK(M1294),0,M1294/5*100*'04_Настройки'!$B$19)+IF(ISBLANK(N1294),0,N1294/5*100*'04_Настройки'!$B$20))/(IF(ISBLANK(T1294),0,'04_Настройки'!$B$16)+IF(ISBLANK(U1294),0,'04_Настройки'!$B$17)+IF(ISBLANK(V1294),0,'04_Настройки'!$B$18)+IF(ISBLANK(M1294),0,'04_Настройки'!$B$19)+IF(ISBLANK(N1294),0,'04_Настройки'!$B$20)),1)))</s:f>
        <s:v/>
      </s:c>
      <s:c r="Y1294" s="77" t="str">
        <s:f>IF(B1294="","",IF(ISBLANK(X1294),"Недостаточно данных",IF(X1294&gt;='04_Настройки'!$B$24,"Высокий",IF(X1294&gt;='04_Настройки'!$B$25,"Средний","Низкий"))))</s:f>
        <s:v/>
      </s:c>
      <s:c r="Z1294" s="80">
        <s:f t="shared" si="8"/>
        <s:v>1284</s:v>
      </s:c>
      <s:c r="AA1294" s="93" t="str">
        <s:f>IF(B1294="","",IF(S1294&gt;1,"Проверить и объединить дубли",IF(W1294&lt;'04_Настройки'!$B$26,"Дополнить исходные данные",IF(AND(M1294&lt;&gt;"",M1294&lt;=2),"Проверить соответствие запросу и бизнесу",IF(AND(G1294&lt;&gt;"",G1294&lt;=IF(J1294="",'04_Настройки'!$B$14,J1294)),"Удерживать позицию и обновлять контент",IF(Y1294="Высокий",IF(O1294="","Создать или назначить посадочную страницу","Оптимизировать страницу и усилить содержание"),IF(Y1294="Средний","Включить в контент-план","Наблюдать или отложить")))))))</s:f>
        <s:v/>
      </s:c>
    </s:row>
    <s:row r="1295" ht="22.5" customHeight="1">
      <s:c r="A1295" s="70" t="str">
        <s:f t="shared" si="1"/>
        <s:v/>
      </s:c>
      <s:c r="B1295" s="71"/>
      <s:c r="C1295" s="71"/>
      <s:c r="D1295" s="71"/>
      <s:c r="E1295" s="95"/>
      <s:c r="F1295" s="77" t="str">
        <s:f>IF(ISBLANK(E1295),"",IF(E1295&gt;='04_Настройки'!$B$11,"ВЧ",IF(E1295&gt;='04_Настройки'!$B$12,"СЧ","НЧ")))</s:f>
      </s:c>
      <s:c r="G1295" s="78"/>
      <s:c r="H1295" s="78"/>
      <s:c r="I1295" s="80" t="str">
        <s:f t="shared" si="2"/>
        <s:v/>
      </s:c>
      <s:c r="J1295" s="78"/>
      <s:c r="K1295" s="81"/>
      <s:c r="L1295" s="78"/>
      <s:c r="M1295" s="78"/>
      <s:c r="N1295" s="78"/>
      <s:c r="O1295" s="83"/>
      <s:c r="P1295" s="84"/>
      <s:c r="Q1295" s="84"/>
      <s:c r="R1295" s="77" t="str">
        <s:f t="shared" si="3"/>
        <s:v/>
      </s:c>
      <s:c r="S1295" s="85" t="str">
        <s:f t="shared" si="4"/>
        <s:v/>
      </s:c>
      <s:c r="T1295" s="85" t="str">
        <s:f t="shared" si="5"/>
        <s:v/>
      </s:c>
      <s:c r="U1295" s="85" t="str">
        <s:f>IF(OR(B1295="",G1295=""),"",ROUND(MAX(0,MIN(100,(G1295-IF(J1295="",'04_Настройки'!$B$14,J1295))/(100-IF(J1295="",'04_Настройки'!$B$14,J1295))*100)),1))</s:f>
        <s:v/>
      </s:c>
      <s:c r="V1295" s="85" t="str">
        <s:f t="shared" si="6"/>
        <s:v/>
      </s:c>
      <s:c r="W1295" s="88" t="str">
        <s:f t="shared" si="7"/>
        <s:v/>
      </s:c>
      <s:c r="X1295" s="85" t="str">
        <s:f>IF(B1295="","",IF(W1295&lt;'04_Настройки'!$B$26,"",ROUND((IF(ISBLANK(T1295),0,T1295*'04_Настройки'!$B$16)+IF(ISBLANK(U1295),0,U1295*'04_Настройки'!$B$17)+IF(ISBLANK(V1295),0,V1295*'04_Настройки'!$B$18)+IF(ISBLANK(M1295),0,M1295/5*100*'04_Настройки'!$B$19)+IF(ISBLANK(N1295),0,N1295/5*100*'04_Настройки'!$B$20))/(IF(ISBLANK(T1295),0,'04_Настройки'!$B$16)+IF(ISBLANK(U1295),0,'04_Настройки'!$B$17)+IF(ISBLANK(V1295),0,'04_Настройки'!$B$18)+IF(ISBLANK(M1295),0,'04_Настройки'!$B$19)+IF(ISBLANK(N1295),0,'04_Настройки'!$B$20)),1)))</s:f>
        <s:v/>
      </s:c>
      <s:c r="Y1295" s="77" t="str">
        <s:f>IF(B1295="","",IF(ISBLANK(X1295),"Недостаточно данных",IF(X1295&gt;='04_Настройки'!$B$24,"Высокий",IF(X1295&gt;='04_Настройки'!$B$25,"Средний","Низкий"))))</s:f>
        <s:v/>
      </s:c>
      <s:c r="Z1295" s="80">
        <s:f t="shared" si="8"/>
        <s:v>1285</s:v>
      </s:c>
      <s:c r="AA1295" s="93" t="str">
        <s:f>IF(B1295="","",IF(S1295&gt;1,"Проверить и объединить дубли",IF(W1295&lt;'04_Настройки'!$B$26,"Дополнить исходные данные",IF(AND(M1295&lt;&gt;"",M1295&lt;=2),"Проверить соответствие запросу и бизнесу",IF(AND(G1295&lt;&gt;"",G1295&lt;=IF(J1295="",'04_Настройки'!$B$14,J1295)),"Удерживать позицию и обновлять контент",IF(Y1295="Высокий",IF(O1295="","Создать или назначить посадочную страницу","Оптимизировать страницу и усилить содержание"),IF(Y1295="Средний","Включить в контент-план","Наблюдать или отложить")))))))</s:f>
        <s:v/>
      </s:c>
    </s:row>
    <s:row r="1296" ht="22.5" customHeight="1">
      <s:c r="A1296" s="70" t="str">
        <s:f t="shared" si="1"/>
        <s:v/>
      </s:c>
      <s:c r="B1296" s="71"/>
      <s:c r="C1296" s="71"/>
      <s:c r="D1296" s="71"/>
      <s:c r="E1296" s="95"/>
      <s:c r="F1296" s="77" t="str">
        <s:f>IF(ISBLANK(E1296),"",IF(E1296&gt;='04_Настройки'!$B$11,"ВЧ",IF(E1296&gt;='04_Настройки'!$B$12,"СЧ","НЧ")))</s:f>
      </s:c>
      <s:c r="G1296" s="78"/>
      <s:c r="H1296" s="78"/>
      <s:c r="I1296" s="80" t="str">
        <s:f t="shared" si="2"/>
        <s:v/>
      </s:c>
      <s:c r="J1296" s="78"/>
      <s:c r="K1296" s="81"/>
      <s:c r="L1296" s="78"/>
      <s:c r="M1296" s="78"/>
      <s:c r="N1296" s="78"/>
      <s:c r="O1296" s="83"/>
      <s:c r="P1296" s="84"/>
      <s:c r="Q1296" s="84"/>
      <s:c r="R1296" s="77" t="str">
        <s:f t="shared" si="3"/>
        <s:v/>
      </s:c>
      <s:c r="S1296" s="85" t="str">
        <s:f t="shared" si="4"/>
        <s:v/>
      </s:c>
      <s:c r="T1296" s="85" t="str">
        <s:f t="shared" si="5"/>
        <s:v/>
      </s:c>
      <s:c r="U1296" s="85" t="str">
        <s:f>IF(OR(B1296="",G1296=""),"",ROUND(MAX(0,MIN(100,(G1296-IF(J1296="",'04_Настройки'!$B$14,J1296))/(100-IF(J1296="",'04_Настройки'!$B$14,J1296))*100)),1))</s:f>
        <s:v/>
      </s:c>
      <s:c r="V1296" s="85" t="str">
        <s:f t="shared" si="6"/>
        <s:v/>
      </s:c>
      <s:c r="W1296" s="88" t="str">
        <s:f t="shared" si="7"/>
        <s:v/>
      </s:c>
      <s:c r="X1296" s="85" t="str">
        <s:f>IF(B1296="","",IF(W1296&lt;'04_Настройки'!$B$26,"",ROUND((IF(ISBLANK(T1296),0,T1296*'04_Настройки'!$B$16)+IF(ISBLANK(U1296),0,U1296*'04_Настройки'!$B$17)+IF(ISBLANK(V1296),0,V1296*'04_Настройки'!$B$18)+IF(ISBLANK(M1296),0,M1296/5*100*'04_Настройки'!$B$19)+IF(ISBLANK(N1296),0,N1296/5*100*'04_Настройки'!$B$20))/(IF(ISBLANK(T1296),0,'04_Настройки'!$B$16)+IF(ISBLANK(U1296),0,'04_Настройки'!$B$17)+IF(ISBLANK(V1296),0,'04_Настройки'!$B$18)+IF(ISBLANK(M1296),0,'04_Настройки'!$B$19)+IF(ISBLANK(N1296),0,'04_Настройки'!$B$20)),1)))</s:f>
        <s:v/>
      </s:c>
      <s:c r="Y1296" s="77" t="str">
        <s:f>IF(B1296="","",IF(ISBLANK(X1296),"Недостаточно данных",IF(X1296&gt;='04_Настройки'!$B$24,"Высокий",IF(X1296&gt;='04_Настройки'!$B$25,"Средний","Низкий"))))</s:f>
        <s:v/>
      </s:c>
      <s:c r="Z1296" s="80">
        <s:f t="shared" si="8"/>
        <s:v>1286</s:v>
      </s:c>
      <s:c r="AA1296" s="93" t="str">
        <s:f>IF(B1296="","",IF(S1296&gt;1,"Проверить и объединить дубли",IF(W1296&lt;'04_Настройки'!$B$26,"Дополнить исходные данные",IF(AND(M1296&lt;&gt;"",M1296&lt;=2),"Проверить соответствие запросу и бизнесу",IF(AND(G1296&lt;&gt;"",G1296&lt;=IF(J1296="",'04_Настройки'!$B$14,J1296)),"Удерживать позицию и обновлять контент",IF(Y1296="Высокий",IF(O1296="","Создать или назначить посадочную страницу","Оптимизировать страницу и усилить содержание"),IF(Y1296="Средний","Включить в контент-план","Наблюдать или отложить")))))))</s:f>
        <s:v/>
      </s:c>
    </s:row>
    <s:row r="1297" ht="22.5" customHeight="1">
      <s:c r="A1297" s="70" t="str">
        <s:f t="shared" si="1"/>
        <s:v/>
      </s:c>
      <s:c r="B1297" s="71"/>
      <s:c r="C1297" s="71"/>
      <s:c r="D1297" s="71"/>
      <s:c r="E1297" s="95"/>
      <s:c r="F1297" s="77" t="str">
        <s:f>IF(ISBLANK(E1297),"",IF(E1297&gt;='04_Настройки'!$B$11,"ВЧ",IF(E1297&gt;='04_Настройки'!$B$12,"СЧ","НЧ")))</s:f>
      </s:c>
      <s:c r="G1297" s="78"/>
      <s:c r="H1297" s="78"/>
      <s:c r="I1297" s="80" t="str">
        <s:f t="shared" si="2"/>
        <s:v/>
      </s:c>
      <s:c r="J1297" s="78"/>
      <s:c r="K1297" s="81"/>
      <s:c r="L1297" s="78"/>
      <s:c r="M1297" s="78"/>
      <s:c r="N1297" s="78"/>
      <s:c r="O1297" s="83"/>
      <s:c r="P1297" s="84"/>
      <s:c r="Q1297" s="84"/>
      <s:c r="R1297" s="77" t="str">
        <s:f t="shared" si="3"/>
        <s:v/>
      </s:c>
      <s:c r="S1297" s="85" t="str">
        <s:f t="shared" si="4"/>
        <s:v/>
      </s:c>
      <s:c r="T1297" s="85" t="str">
        <s:f t="shared" si="5"/>
        <s:v/>
      </s:c>
      <s:c r="U1297" s="85" t="str">
        <s:f>IF(OR(B1297="",G1297=""),"",ROUND(MAX(0,MIN(100,(G1297-IF(J1297="",'04_Настройки'!$B$14,J1297))/(100-IF(J1297="",'04_Настройки'!$B$14,J1297))*100)),1))</s:f>
        <s:v/>
      </s:c>
      <s:c r="V1297" s="85" t="str">
        <s:f t="shared" si="6"/>
        <s:v/>
      </s:c>
      <s:c r="W1297" s="88" t="str">
        <s:f t="shared" si="7"/>
        <s:v/>
      </s:c>
      <s:c r="X1297" s="85" t="str">
        <s:f>IF(B1297="","",IF(W1297&lt;'04_Настройки'!$B$26,"",ROUND((IF(ISBLANK(T1297),0,T1297*'04_Настройки'!$B$16)+IF(ISBLANK(U1297),0,U1297*'04_Настройки'!$B$17)+IF(ISBLANK(V1297),0,V1297*'04_Настройки'!$B$18)+IF(ISBLANK(M1297),0,M1297/5*100*'04_Настройки'!$B$19)+IF(ISBLANK(N1297),0,N1297/5*100*'04_Настройки'!$B$20))/(IF(ISBLANK(T1297),0,'04_Настройки'!$B$16)+IF(ISBLANK(U1297),0,'04_Настройки'!$B$17)+IF(ISBLANK(V1297),0,'04_Настройки'!$B$18)+IF(ISBLANK(M1297),0,'04_Настройки'!$B$19)+IF(ISBLANK(N1297),0,'04_Настройки'!$B$20)),1)))</s:f>
        <s:v/>
      </s:c>
      <s:c r="Y1297" s="77" t="str">
        <s:f>IF(B1297="","",IF(ISBLANK(X1297),"Недостаточно данных",IF(X1297&gt;='04_Настройки'!$B$24,"Высокий",IF(X1297&gt;='04_Настройки'!$B$25,"Средний","Низкий"))))</s:f>
        <s:v/>
      </s:c>
      <s:c r="Z1297" s="80">
        <s:f t="shared" si="8"/>
        <s:v>1287</s:v>
      </s:c>
      <s:c r="AA1297" s="93" t="str">
        <s:f>IF(B1297="","",IF(S1297&gt;1,"Проверить и объединить дубли",IF(W1297&lt;'04_Настройки'!$B$26,"Дополнить исходные данные",IF(AND(M1297&lt;&gt;"",M1297&lt;=2),"Проверить соответствие запросу и бизнесу",IF(AND(G1297&lt;&gt;"",G1297&lt;=IF(J1297="",'04_Настройки'!$B$14,J1297)),"Удерживать позицию и обновлять контент",IF(Y1297="Высокий",IF(O1297="","Создать или назначить посадочную страницу","Оптимизировать страницу и усилить содержание"),IF(Y1297="Средний","Включить в контент-план","Наблюдать или отложить")))))))</s:f>
        <s:v/>
      </s:c>
    </s:row>
    <s:row r="1298" ht="22.5" customHeight="1">
      <s:c r="A1298" s="70" t="str">
        <s:f t="shared" si="1"/>
        <s:v/>
      </s:c>
      <s:c r="B1298" s="71"/>
      <s:c r="C1298" s="71"/>
      <s:c r="D1298" s="71"/>
      <s:c r="E1298" s="95"/>
      <s:c r="F1298" s="77" t="str">
        <s:f>IF(ISBLANK(E1298),"",IF(E1298&gt;='04_Настройки'!$B$11,"ВЧ",IF(E1298&gt;='04_Настройки'!$B$12,"СЧ","НЧ")))</s:f>
      </s:c>
      <s:c r="G1298" s="78"/>
      <s:c r="H1298" s="78"/>
      <s:c r="I1298" s="80" t="str">
        <s:f t="shared" si="2"/>
        <s:v/>
      </s:c>
      <s:c r="J1298" s="78"/>
      <s:c r="K1298" s="81"/>
      <s:c r="L1298" s="78"/>
      <s:c r="M1298" s="78"/>
      <s:c r="N1298" s="78"/>
      <s:c r="O1298" s="83"/>
      <s:c r="P1298" s="84"/>
      <s:c r="Q1298" s="84"/>
      <s:c r="R1298" s="77" t="str">
        <s:f t="shared" si="3"/>
        <s:v/>
      </s:c>
      <s:c r="S1298" s="85" t="str">
        <s:f t="shared" si="4"/>
        <s:v/>
      </s:c>
      <s:c r="T1298" s="85" t="str">
        <s:f t="shared" si="5"/>
        <s:v/>
      </s:c>
      <s:c r="U1298" s="85" t="str">
        <s:f>IF(OR(B1298="",G1298=""),"",ROUND(MAX(0,MIN(100,(G1298-IF(J1298="",'04_Настройки'!$B$14,J1298))/(100-IF(J1298="",'04_Настройки'!$B$14,J1298))*100)),1))</s:f>
        <s:v/>
      </s:c>
      <s:c r="V1298" s="85" t="str">
        <s:f t="shared" si="6"/>
        <s:v/>
      </s:c>
      <s:c r="W1298" s="88" t="str">
        <s:f t="shared" si="7"/>
        <s:v/>
      </s:c>
      <s:c r="X1298" s="85" t="str">
        <s:f>IF(B1298="","",IF(W1298&lt;'04_Настройки'!$B$26,"",ROUND((IF(ISBLANK(T1298),0,T1298*'04_Настройки'!$B$16)+IF(ISBLANK(U1298),0,U1298*'04_Настройки'!$B$17)+IF(ISBLANK(V1298),0,V1298*'04_Настройки'!$B$18)+IF(ISBLANK(M1298),0,M1298/5*100*'04_Настройки'!$B$19)+IF(ISBLANK(N1298),0,N1298/5*100*'04_Настройки'!$B$20))/(IF(ISBLANK(T1298),0,'04_Настройки'!$B$16)+IF(ISBLANK(U1298),0,'04_Настройки'!$B$17)+IF(ISBLANK(V1298),0,'04_Настройки'!$B$18)+IF(ISBLANK(M1298),0,'04_Настройки'!$B$19)+IF(ISBLANK(N1298),0,'04_Настройки'!$B$20)),1)))</s:f>
        <s:v/>
      </s:c>
      <s:c r="Y1298" s="77" t="str">
        <s:f>IF(B1298="","",IF(ISBLANK(X1298),"Недостаточно данных",IF(X1298&gt;='04_Настройки'!$B$24,"Высокий",IF(X1298&gt;='04_Настройки'!$B$25,"Средний","Низкий"))))</s:f>
        <s:v/>
      </s:c>
      <s:c r="Z1298" s="80">
        <s:f t="shared" si="8"/>
        <s:v>1288</s:v>
      </s:c>
      <s:c r="AA1298" s="93" t="str">
        <s:f>IF(B1298="","",IF(S1298&gt;1,"Проверить и объединить дубли",IF(W1298&lt;'04_Настройки'!$B$26,"Дополнить исходные данные",IF(AND(M1298&lt;&gt;"",M1298&lt;=2),"Проверить соответствие запросу и бизнесу",IF(AND(G1298&lt;&gt;"",G1298&lt;=IF(J1298="",'04_Настройки'!$B$14,J1298)),"Удерживать позицию и обновлять контент",IF(Y1298="Высокий",IF(O1298="","Создать или назначить посадочную страницу","Оптимизировать страницу и усилить содержание"),IF(Y1298="Средний","Включить в контент-план","Наблюдать или отложить")))))))</s:f>
        <s:v/>
      </s:c>
    </s:row>
    <s:row r="1299" ht="22.5" customHeight="1">
      <s:c r="A1299" s="70" t="str">
        <s:f t="shared" si="1"/>
        <s:v/>
      </s:c>
      <s:c r="B1299" s="71"/>
      <s:c r="C1299" s="71"/>
      <s:c r="D1299" s="71"/>
      <s:c r="E1299" s="95"/>
      <s:c r="F1299" s="77" t="str">
        <s:f>IF(ISBLANK(E1299),"",IF(E1299&gt;='04_Настройки'!$B$11,"ВЧ",IF(E1299&gt;='04_Настройки'!$B$12,"СЧ","НЧ")))</s:f>
      </s:c>
      <s:c r="G1299" s="78"/>
      <s:c r="H1299" s="78"/>
      <s:c r="I1299" s="80" t="str">
        <s:f t="shared" si="2"/>
        <s:v/>
      </s:c>
      <s:c r="J1299" s="78"/>
      <s:c r="K1299" s="81"/>
      <s:c r="L1299" s="78"/>
      <s:c r="M1299" s="78"/>
      <s:c r="N1299" s="78"/>
      <s:c r="O1299" s="83"/>
      <s:c r="P1299" s="84"/>
      <s:c r="Q1299" s="84"/>
      <s:c r="R1299" s="77" t="str">
        <s:f t="shared" si="3"/>
        <s:v/>
      </s:c>
      <s:c r="S1299" s="85" t="str">
        <s:f t="shared" si="4"/>
        <s:v/>
      </s:c>
      <s:c r="T1299" s="85" t="str">
        <s:f t="shared" si="5"/>
        <s:v/>
      </s:c>
      <s:c r="U1299" s="85" t="str">
        <s:f>IF(OR(B1299="",G1299=""),"",ROUND(MAX(0,MIN(100,(G1299-IF(J1299="",'04_Настройки'!$B$14,J1299))/(100-IF(J1299="",'04_Настройки'!$B$14,J1299))*100)),1))</s:f>
        <s:v/>
      </s:c>
      <s:c r="V1299" s="85" t="str">
        <s:f t="shared" si="6"/>
        <s:v/>
      </s:c>
      <s:c r="W1299" s="88" t="str">
        <s:f t="shared" si="7"/>
        <s:v/>
      </s:c>
      <s:c r="X1299" s="85" t="str">
        <s:f>IF(B1299="","",IF(W1299&lt;'04_Настройки'!$B$26,"",ROUND((IF(ISBLANK(T1299),0,T1299*'04_Настройки'!$B$16)+IF(ISBLANK(U1299),0,U1299*'04_Настройки'!$B$17)+IF(ISBLANK(V1299),0,V1299*'04_Настройки'!$B$18)+IF(ISBLANK(M1299),0,M1299/5*100*'04_Настройки'!$B$19)+IF(ISBLANK(N1299),0,N1299/5*100*'04_Настройки'!$B$20))/(IF(ISBLANK(T1299),0,'04_Настройки'!$B$16)+IF(ISBLANK(U1299),0,'04_Настройки'!$B$17)+IF(ISBLANK(V1299),0,'04_Настройки'!$B$18)+IF(ISBLANK(M1299),0,'04_Настройки'!$B$19)+IF(ISBLANK(N1299),0,'04_Настройки'!$B$20)),1)))</s:f>
        <s:v/>
      </s:c>
      <s:c r="Y1299" s="77" t="str">
        <s:f>IF(B1299="","",IF(ISBLANK(X1299),"Недостаточно данных",IF(X1299&gt;='04_Настройки'!$B$24,"Высокий",IF(X1299&gt;='04_Настройки'!$B$25,"Средний","Низкий"))))</s:f>
        <s:v/>
      </s:c>
      <s:c r="Z1299" s="80">
        <s:f t="shared" si="8"/>
        <s:v>1289</s:v>
      </s:c>
      <s:c r="AA1299" s="93" t="str">
        <s:f>IF(B1299="","",IF(S1299&gt;1,"Проверить и объединить дубли",IF(W1299&lt;'04_Настройки'!$B$26,"Дополнить исходные данные",IF(AND(M1299&lt;&gt;"",M1299&lt;=2),"Проверить соответствие запросу и бизнесу",IF(AND(G1299&lt;&gt;"",G1299&lt;=IF(J1299="",'04_Настройки'!$B$14,J1299)),"Удерживать позицию и обновлять контент",IF(Y1299="Высокий",IF(O1299="","Создать или назначить посадочную страницу","Оптимизировать страницу и усилить содержание"),IF(Y1299="Средний","Включить в контент-план","Наблюдать или отложить")))))))</s:f>
        <s:v/>
      </s:c>
    </s:row>
    <s:row r="1300" ht="22.5" customHeight="1">
      <s:c r="A1300" s="70" t="str">
        <s:f t="shared" si="1"/>
        <s:v/>
      </s:c>
      <s:c r="B1300" s="71"/>
      <s:c r="C1300" s="71"/>
      <s:c r="D1300" s="71"/>
      <s:c r="E1300" s="95"/>
      <s:c r="F1300" s="77" t="str">
        <s:f>IF(ISBLANK(E1300),"",IF(E1300&gt;='04_Настройки'!$B$11,"ВЧ",IF(E1300&gt;='04_Настройки'!$B$12,"СЧ","НЧ")))</s:f>
      </s:c>
      <s:c r="G1300" s="78"/>
      <s:c r="H1300" s="78"/>
      <s:c r="I1300" s="80" t="str">
        <s:f t="shared" si="2"/>
        <s:v/>
      </s:c>
      <s:c r="J1300" s="78"/>
      <s:c r="K1300" s="81"/>
      <s:c r="L1300" s="78"/>
      <s:c r="M1300" s="78"/>
      <s:c r="N1300" s="78"/>
      <s:c r="O1300" s="83"/>
      <s:c r="P1300" s="84"/>
      <s:c r="Q1300" s="84"/>
      <s:c r="R1300" s="77" t="str">
        <s:f t="shared" si="3"/>
        <s:v/>
      </s:c>
      <s:c r="S1300" s="85" t="str">
        <s:f t="shared" si="4"/>
        <s:v/>
      </s:c>
      <s:c r="T1300" s="85" t="str">
        <s:f t="shared" si="5"/>
        <s:v/>
      </s:c>
      <s:c r="U1300" s="85" t="str">
        <s:f>IF(OR(B1300="",G1300=""),"",ROUND(MAX(0,MIN(100,(G1300-IF(J1300="",'04_Настройки'!$B$14,J1300))/(100-IF(J1300="",'04_Настройки'!$B$14,J1300))*100)),1))</s:f>
        <s:v/>
      </s:c>
      <s:c r="V1300" s="85" t="str">
        <s:f t="shared" si="6"/>
        <s:v/>
      </s:c>
      <s:c r="W1300" s="88" t="str">
        <s:f t="shared" si="7"/>
        <s:v/>
      </s:c>
      <s:c r="X1300" s="85" t="str">
        <s:f>IF(B1300="","",IF(W1300&lt;'04_Настройки'!$B$26,"",ROUND((IF(ISBLANK(T1300),0,T1300*'04_Настройки'!$B$16)+IF(ISBLANK(U1300),0,U1300*'04_Настройки'!$B$17)+IF(ISBLANK(V1300),0,V1300*'04_Настройки'!$B$18)+IF(ISBLANK(M1300),0,M1300/5*100*'04_Настройки'!$B$19)+IF(ISBLANK(N1300),0,N1300/5*100*'04_Настройки'!$B$20))/(IF(ISBLANK(T1300),0,'04_Настройки'!$B$16)+IF(ISBLANK(U1300),0,'04_Настройки'!$B$17)+IF(ISBLANK(V1300),0,'04_Настройки'!$B$18)+IF(ISBLANK(M1300),0,'04_Настройки'!$B$19)+IF(ISBLANK(N1300),0,'04_Настройки'!$B$20)),1)))</s:f>
        <s:v/>
      </s:c>
      <s:c r="Y1300" s="77" t="str">
        <s:f>IF(B1300="","",IF(ISBLANK(X1300),"Недостаточно данных",IF(X1300&gt;='04_Настройки'!$B$24,"Высокий",IF(X1300&gt;='04_Настройки'!$B$25,"Средний","Низкий"))))</s:f>
        <s:v/>
      </s:c>
      <s:c r="Z1300" s="80">
        <s:f t="shared" si="8"/>
        <s:v>1290</s:v>
      </s:c>
      <s:c r="AA1300" s="93" t="str">
        <s:f>IF(B1300="","",IF(S1300&gt;1,"Проверить и объединить дубли",IF(W1300&lt;'04_Настройки'!$B$26,"Дополнить исходные данные",IF(AND(M1300&lt;&gt;"",M1300&lt;=2),"Проверить соответствие запросу и бизнесу",IF(AND(G1300&lt;&gt;"",G1300&lt;=IF(J1300="",'04_Настройки'!$B$14,J1300)),"Удерживать позицию и обновлять контент",IF(Y1300="Высокий",IF(O1300="","Создать или назначить посадочную страницу","Оптимизировать страницу и усилить содержание"),IF(Y1300="Средний","Включить в контент-план","Наблюдать или отложить")))))))</s:f>
        <s:v/>
      </s:c>
    </s:row>
    <s:row r="1301" ht="22.5" customHeight="1">
      <s:c r="A1301" s="70" t="str">
        <s:f t="shared" si="1"/>
        <s:v/>
      </s:c>
      <s:c r="B1301" s="71"/>
      <s:c r="C1301" s="71"/>
      <s:c r="D1301" s="71"/>
      <s:c r="E1301" s="95"/>
      <s:c r="F1301" s="77" t="str">
        <s:f>IF(ISBLANK(E1301),"",IF(E1301&gt;='04_Настройки'!$B$11,"ВЧ",IF(E1301&gt;='04_Настройки'!$B$12,"СЧ","НЧ")))</s:f>
      </s:c>
      <s:c r="G1301" s="78"/>
      <s:c r="H1301" s="78"/>
      <s:c r="I1301" s="80" t="str">
        <s:f t="shared" si="2"/>
        <s:v/>
      </s:c>
      <s:c r="J1301" s="78"/>
      <s:c r="K1301" s="81"/>
      <s:c r="L1301" s="78"/>
      <s:c r="M1301" s="78"/>
      <s:c r="N1301" s="78"/>
      <s:c r="O1301" s="83"/>
      <s:c r="P1301" s="84"/>
      <s:c r="Q1301" s="84"/>
      <s:c r="R1301" s="77" t="str">
        <s:f t="shared" si="3"/>
        <s:v/>
      </s:c>
      <s:c r="S1301" s="85" t="str">
        <s:f t="shared" si="4"/>
        <s:v/>
      </s:c>
      <s:c r="T1301" s="85" t="str">
        <s:f t="shared" si="5"/>
        <s:v/>
      </s:c>
      <s:c r="U1301" s="85" t="str">
        <s:f>IF(OR(B1301="",G1301=""),"",ROUND(MAX(0,MIN(100,(G1301-IF(J1301="",'04_Настройки'!$B$14,J1301))/(100-IF(J1301="",'04_Настройки'!$B$14,J1301))*100)),1))</s:f>
        <s:v/>
      </s:c>
      <s:c r="V1301" s="85" t="str">
        <s:f t="shared" si="6"/>
        <s:v/>
      </s:c>
      <s:c r="W1301" s="88" t="str">
        <s:f t="shared" si="7"/>
        <s:v/>
      </s:c>
      <s:c r="X1301" s="85" t="str">
        <s:f>IF(B1301="","",IF(W1301&lt;'04_Настройки'!$B$26,"",ROUND((IF(ISBLANK(T1301),0,T1301*'04_Настройки'!$B$16)+IF(ISBLANK(U1301),0,U1301*'04_Настройки'!$B$17)+IF(ISBLANK(V1301),0,V1301*'04_Настройки'!$B$18)+IF(ISBLANK(M1301),0,M1301/5*100*'04_Настройки'!$B$19)+IF(ISBLANK(N1301),0,N1301/5*100*'04_Настройки'!$B$20))/(IF(ISBLANK(T1301),0,'04_Настройки'!$B$16)+IF(ISBLANK(U1301),0,'04_Настройки'!$B$17)+IF(ISBLANK(V1301),0,'04_Настройки'!$B$18)+IF(ISBLANK(M1301),0,'04_Настройки'!$B$19)+IF(ISBLANK(N1301),0,'04_Настройки'!$B$20)),1)))</s:f>
        <s:v/>
      </s:c>
      <s:c r="Y1301" s="77" t="str">
        <s:f>IF(B1301="","",IF(ISBLANK(X1301),"Недостаточно данных",IF(X1301&gt;='04_Настройки'!$B$24,"Высокий",IF(X1301&gt;='04_Настройки'!$B$25,"Средний","Низкий"))))</s:f>
        <s:v/>
      </s:c>
      <s:c r="Z1301" s="80">
        <s:f t="shared" si="8"/>
        <s:v>1291</s:v>
      </s:c>
      <s:c r="AA1301" s="93" t="str">
        <s:f>IF(B1301="","",IF(S1301&gt;1,"Проверить и объединить дубли",IF(W1301&lt;'04_Настройки'!$B$26,"Дополнить исходные данные",IF(AND(M1301&lt;&gt;"",M1301&lt;=2),"Проверить соответствие запросу и бизнесу",IF(AND(G1301&lt;&gt;"",G1301&lt;=IF(J1301="",'04_Настройки'!$B$14,J1301)),"Удерживать позицию и обновлять контент",IF(Y1301="Высокий",IF(O1301="","Создать или назначить посадочную страницу","Оптимизировать страницу и усилить содержание"),IF(Y1301="Средний","Включить в контент-план","Наблюдать или отложить")))))))</s:f>
        <s:v/>
      </s:c>
    </s:row>
    <s:row r="1302" ht="22.5" customHeight="1">
      <s:c r="A1302" s="70" t="str">
        <s:f t="shared" si="1"/>
        <s:v/>
      </s:c>
      <s:c r="B1302" s="71"/>
      <s:c r="C1302" s="71"/>
      <s:c r="D1302" s="71"/>
      <s:c r="E1302" s="95"/>
      <s:c r="F1302" s="77" t="str">
        <s:f>IF(ISBLANK(E1302),"",IF(E1302&gt;='04_Настройки'!$B$11,"ВЧ",IF(E1302&gt;='04_Настройки'!$B$12,"СЧ","НЧ")))</s:f>
      </s:c>
      <s:c r="G1302" s="78"/>
      <s:c r="H1302" s="78"/>
      <s:c r="I1302" s="80" t="str">
        <s:f t="shared" si="2"/>
        <s:v/>
      </s:c>
      <s:c r="J1302" s="78"/>
      <s:c r="K1302" s="81"/>
      <s:c r="L1302" s="78"/>
      <s:c r="M1302" s="78"/>
      <s:c r="N1302" s="78"/>
      <s:c r="O1302" s="83"/>
      <s:c r="P1302" s="84"/>
      <s:c r="Q1302" s="84"/>
      <s:c r="R1302" s="77" t="str">
        <s:f t="shared" si="3"/>
        <s:v/>
      </s:c>
      <s:c r="S1302" s="85" t="str">
        <s:f t="shared" si="4"/>
        <s:v/>
      </s:c>
      <s:c r="T1302" s="85" t="str">
        <s:f t="shared" si="5"/>
        <s:v/>
      </s:c>
      <s:c r="U1302" s="85" t="str">
        <s:f>IF(OR(B1302="",G1302=""),"",ROUND(MAX(0,MIN(100,(G1302-IF(J1302="",'04_Настройки'!$B$14,J1302))/(100-IF(J1302="",'04_Настройки'!$B$14,J1302))*100)),1))</s:f>
        <s:v/>
      </s:c>
      <s:c r="V1302" s="85" t="str">
        <s:f t="shared" si="6"/>
        <s:v/>
      </s:c>
      <s:c r="W1302" s="88" t="str">
        <s:f t="shared" si="7"/>
        <s:v/>
      </s:c>
      <s:c r="X1302" s="85" t="str">
        <s:f>IF(B1302="","",IF(W1302&lt;'04_Настройки'!$B$26,"",ROUND((IF(ISBLANK(T1302),0,T1302*'04_Настройки'!$B$16)+IF(ISBLANK(U1302),0,U1302*'04_Настройки'!$B$17)+IF(ISBLANK(V1302),0,V1302*'04_Настройки'!$B$18)+IF(ISBLANK(M1302),0,M1302/5*100*'04_Настройки'!$B$19)+IF(ISBLANK(N1302),0,N1302/5*100*'04_Настройки'!$B$20))/(IF(ISBLANK(T1302),0,'04_Настройки'!$B$16)+IF(ISBLANK(U1302),0,'04_Настройки'!$B$17)+IF(ISBLANK(V1302),0,'04_Настройки'!$B$18)+IF(ISBLANK(M1302),0,'04_Настройки'!$B$19)+IF(ISBLANK(N1302),0,'04_Настройки'!$B$20)),1)))</s:f>
        <s:v/>
      </s:c>
      <s:c r="Y1302" s="77" t="str">
        <s:f>IF(B1302="","",IF(ISBLANK(X1302),"Недостаточно данных",IF(X1302&gt;='04_Настройки'!$B$24,"Высокий",IF(X1302&gt;='04_Настройки'!$B$25,"Средний","Низкий"))))</s:f>
        <s:v/>
      </s:c>
      <s:c r="Z1302" s="80">
        <s:f t="shared" si="8"/>
        <s:v>1292</s:v>
      </s:c>
      <s:c r="AA1302" s="93" t="str">
        <s:f>IF(B1302="","",IF(S1302&gt;1,"Проверить и объединить дубли",IF(W1302&lt;'04_Настройки'!$B$26,"Дополнить исходные данные",IF(AND(M1302&lt;&gt;"",M1302&lt;=2),"Проверить соответствие запросу и бизнесу",IF(AND(G1302&lt;&gt;"",G1302&lt;=IF(J1302="",'04_Настройки'!$B$14,J1302)),"Удерживать позицию и обновлять контент",IF(Y1302="Высокий",IF(O1302="","Создать или назначить посадочную страницу","Оптимизировать страницу и усилить содержание"),IF(Y1302="Средний","Включить в контент-план","Наблюдать или отложить")))))))</s:f>
        <s:v/>
      </s:c>
    </s:row>
    <s:row r="1303" ht="22.5" customHeight="1">
      <s:c r="A1303" s="70" t="str">
        <s:f t="shared" si="1"/>
        <s:v/>
      </s:c>
      <s:c r="B1303" s="71"/>
      <s:c r="C1303" s="71"/>
      <s:c r="D1303" s="71"/>
      <s:c r="E1303" s="95"/>
      <s:c r="F1303" s="77" t="str">
        <s:f>IF(ISBLANK(E1303),"",IF(E1303&gt;='04_Настройки'!$B$11,"ВЧ",IF(E1303&gt;='04_Настройки'!$B$12,"СЧ","НЧ")))</s:f>
      </s:c>
      <s:c r="G1303" s="78"/>
      <s:c r="H1303" s="78"/>
      <s:c r="I1303" s="80" t="str">
        <s:f t="shared" si="2"/>
        <s:v/>
      </s:c>
      <s:c r="J1303" s="78"/>
      <s:c r="K1303" s="81"/>
      <s:c r="L1303" s="78"/>
      <s:c r="M1303" s="78"/>
      <s:c r="N1303" s="78"/>
      <s:c r="O1303" s="83"/>
      <s:c r="P1303" s="84"/>
      <s:c r="Q1303" s="84"/>
      <s:c r="R1303" s="77" t="str">
        <s:f t="shared" si="3"/>
        <s:v/>
      </s:c>
      <s:c r="S1303" s="85" t="str">
        <s:f t="shared" si="4"/>
        <s:v/>
      </s:c>
      <s:c r="T1303" s="85" t="str">
        <s:f t="shared" si="5"/>
        <s:v/>
      </s:c>
      <s:c r="U1303" s="85" t="str">
        <s:f>IF(OR(B1303="",G1303=""),"",ROUND(MAX(0,MIN(100,(G1303-IF(J1303="",'04_Настройки'!$B$14,J1303))/(100-IF(J1303="",'04_Настройки'!$B$14,J1303))*100)),1))</s:f>
        <s:v/>
      </s:c>
      <s:c r="V1303" s="85" t="str">
        <s:f t="shared" si="6"/>
        <s:v/>
      </s:c>
      <s:c r="W1303" s="88" t="str">
        <s:f t="shared" si="7"/>
        <s:v/>
      </s:c>
      <s:c r="X1303" s="85" t="str">
        <s:f>IF(B1303="","",IF(W1303&lt;'04_Настройки'!$B$26,"",ROUND((IF(ISBLANK(T1303),0,T1303*'04_Настройки'!$B$16)+IF(ISBLANK(U1303),0,U1303*'04_Настройки'!$B$17)+IF(ISBLANK(V1303),0,V1303*'04_Настройки'!$B$18)+IF(ISBLANK(M1303),0,M1303/5*100*'04_Настройки'!$B$19)+IF(ISBLANK(N1303),0,N1303/5*100*'04_Настройки'!$B$20))/(IF(ISBLANK(T1303),0,'04_Настройки'!$B$16)+IF(ISBLANK(U1303),0,'04_Настройки'!$B$17)+IF(ISBLANK(V1303),0,'04_Настройки'!$B$18)+IF(ISBLANK(M1303),0,'04_Настройки'!$B$19)+IF(ISBLANK(N1303),0,'04_Настройки'!$B$20)),1)))</s:f>
        <s:v/>
      </s:c>
      <s:c r="Y1303" s="77" t="str">
        <s:f>IF(B1303="","",IF(ISBLANK(X1303),"Недостаточно данных",IF(X1303&gt;='04_Настройки'!$B$24,"Высокий",IF(X1303&gt;='04_Настройки'!$B$25,"Средний","Низкий"))))</s:f>
        <s:v/>
      </s:c>
      <s:c r="Z1303" s="80">
        <s:f t="shared" si="8"/>
        <s:v>1293</s:v>
      </s:c>
      <s:c r="AA1303" s="93" t="str">
        <s:f>IF(B1303="","",IF(S1303&gt;1,"Проверить и объединить дубли",IF(W1303&lt;'04_Настройки'!$B$26,"Дополнить исходные данные",IF(AND(M1303&lt;&gt;"",M1303&lt;=2),"Проверить соответствие запросу и бизнесу",IF(AND(G1303&lt;&gt;"",G1303&lt;=IF(J1303="",'04_Настройки'!$B$14,J1303)),"Удерживать позицию и обновлять контент",IF(Y1303="Высокий",IF(O1303="","Создать или назначить посадочную страницу","Оптимизировать страницу и усилить содержание"),IF(Y1303="Средний","Включить в контент-план","Наблюдать или отложить")))))))</s:f>
        <s:v/>
      </s:c>
    </s:row>
    <s:row r="1304" ht="22.5" customHeight="1">
      <s:c r="A1304" s="70" t="str">
        <s:f t="shared" si="1"/>
        <s:v/>
      </s:c>
      <s:c r="B1304" s="71"/>
      <s:c r="C1304" s="71"/>
      <s:c r="D1304" s="71"/>
      <s:c r="E1304" s="95"/>
      <s:c r="F1304" s="77" t="str">
        <s:f>IF(ISBLANK(E1304),"",IF(E1304&gt;='04_Настройки'!$B$11,"ВЧ",IF(E1304&gt;='04_Настройки'!$B$12,"СЧ","НЧ")))</s:f>
      </s:c>
      <s:c r="G1304" s="78"/>
      <s:c r="H1304" s="78"/>
      <s:c r="I1304" s="80" t="str">
        <s:f t="shared" si="2"/>
        <s:v/>
      </s:c>
      <s:c r="J1304" s="78"/>
      <s:c r="K1304" s="81"/>
      <s:c r="L1304" s="78"/>
      <s:c r="M1304" s="78"/>
      <s:c r="N1304" s="78"/>
      <s:c r="O1304" s="83"/>
      <s:c r="P1304" s="84"/>
      <s:c r="Q1304" s="84"/>
      <s:c r="R1304" s="77" t="str">
        <s:f t="shared" si="3"/>
        <s:v/>
      </s:c>
      <s:c r="S1304" s="85" t="str">
        <s:f t="shared" si="4"/>
        <s:v/>
      </s:c>
      <s:c r="T1304" s="85" t="str">
        <s:f t="shared" si="5"/>
        <s:v/>
      </s:c>
      <s:c r="U1304" s="85" t="str">
        <s:f>IF(OR(B1304="",G1304=""),"",ROUND(MAX(0,MIN(100,(G1304-IF(J1304="",'04_Настройки'!$B$14,J1304))/(100-IF(J1304="",'04_Настройки'!$B$14,J1304))*100)),1))</s:f>
        <s:v/>
      </s:c>
      <s:c r="V1304" s="85" t="str">
        <s:f t="shared" si="6"/>
        <s:v/>
      </s:c>
      <s:c r="W1304" s="88" t="str">
        <s:f t="shared" si="7"/>
        <s:v/>
      </s:c>
      <s:c r="X1304" s="85" t="str">
        <s:f>IF(B1304="","",IF(W1304&lt;'04_Настройки'!$B$26,"",ROUND((IF(ISBLANK(T1304),0,T1304*'04_Настройки'!$B$16)+IF(ISBLANK(U1304),0,U1304*'04_Настройки'!$B$17)+IF(ISBLANK(V1304),0,V1304*'04_Настройки'!$B$18)+IF(ISBLANK(M1304),0,M1304/5*100*'04_Настройки'!$B$19)+IF(ISBLANK(N1304),0,N1304/5*100*'04_Настройки'!$B$20))/(IF(ISBLANK(T1304),0,'04_Настройки'!$B$16)+IF(ISBLANK(U1304),0,'04_Настройки'!$B$17)+IF(ISBLANK(V1304),0,'04_Настройки'!$B$18)+IF(ISBLANK(M1304),0,'04_Настройки'!$B$19)+IF(ISBLANK(N1304),0,'04_Настройки'!$B$20)),1)))</s:f>
        <s:v/>
      </s:c>
      <s:c r="Y1304" s="77" t="str">
        <s:f>IF(B1304="","",IF(ISBLANK(X1304),"Недостаточно данных",IF(X1304&gt;='04_Настройки'!$B$24,"Высокий",IF(X1304&gt;='04_Настройки'!$B$25,"Средний","Низкий"))))</s:f>
        <s:v/>
      </s:c>
      <s:c r="Z1304" s="80">
        <s:f t="shared" si="8"/>
        <s:v>1294</s:v>
      </s:c>
      <s:c r="AA1304" s="93" t="str">
        <s:f>IF(B1304="","",IF(S1304&gt;1,"Проверить и объединить дубли",IF(W1304&lt;'04_Настройки'!$B$26,"Дополнить исходные данные",IF(AND(M1304&lt;&gt;"",M1304&lt;=2),"Проверить соответствие запросу и бизнесу",IF(AND(G1304&lt;&gt;"",G1304&lt;=IF(J1304="",'04_Настройки'!$B$14,J1304)),"Удерживать позицию и обновлять контент",IF(Y1304="Высокий",IF(O1304="","Создать или назначить посадочную страницу","Оптимизировать страницу и усилить содержание"),IF(Y1304="Средний","Включить в контент-план","Наблюдать или отложить")))))))</s:f>
        <s:v/>
      </s:c>
    </s:row>
    <s:row r="1305" ht="22.5" customHeight="1">
      <s:c r="A1305" s="70" t="str">
        <s:f t="shared" si="1"/>
        <s:v/>
      </s:c>
      <s:c r="B1305" s="71"/>
      <s:c r="C1305" s="71"/>
      <s:c r="D1305" s="71"/>
      <s:c r="E1305" s="95"/>
      <s:c r="F1305" s="77" t="str">
        <s:f>IF(ISBLANK(E1305),"",IF(E1305&gt;='04_Настройки'!$B$11,"ВЧ",IF(E1305&gt;='04_Настройки'!$B$12,"СЧ","НЧ")))</s:f>
      </s:c>
      <s:c r="G1305" s="78"/>
      <s:c r="H1305" s="78"/>
      <s:c r="I1305" s="80" t="str">
        <s:f t="shared" si="2"/>
        <s:v/>
      </s:c>
      <s:c r="J1305" s="78"/>
      <s:c r="K1305" s="81"/>
      <s:c r="L1305" s="78"/>
      <s:c r="M1305" s="78"/>
      <s:c r="N1305" s="78"/>
      <s:c r="O1305" s="83"/>
      <s:c r="P1305" s="84"/>
      <s:c r="Q1305" s="84"/>
      <s:c r="R1305" s="77" t="str">
        <s:f t="shared" si="3"/>
        <s:v/>
      </s:c>
      <s:c r="S1305" s="85" t="str">
        <s:f t="shared" si="4"/>
        <s:v/>
      </s:c>
      <s:c r="T1305" s="85" t="str">
        <s:f t="shared" si="5"/>
        <s:v/>
      </s:c>
      <s:c r="U1305" s="85" t="str">
        <s:f>IF(OR(B1305="",G1305=""),"",ROUND(MAX(0,MIN(100,(G1305-IF(J1305="",'04_Настройки'!$B$14,J1305))/(100-IF(J1305="",'04_Настройки'!$B$14,J1305))*100)),1))</s:f>
        <s:v/>
      </s:c>
      <s:c r="V1305" s="85" t="str">
        <s:f t="shared" si="6"/>
        <s:v/>
      </s:c>
      <s:c r="W1305" s="88" t="str">
        <s:f t="shared" si="7"/>
        <s:v/>
      </s:c>
      <s:c r="X1305" s="85" t="str">
        <s:f>IF(B1305="","",IF(W1305&lt;'04_Настройки'!$B$26,"",ROUND((IF(ISBLANK(T1305),0,T1305*'04_Настройки'!$B$16)+IF(ISBLANK(U1305),0,U1305*'04_Настройки'!$B$17)+IF(ISBLANK(V1305),0,V1305*'04_Настройки'!$B$18)+IF(ISBLANK(M1305),0,M1305/5*100*'04_Настройки'!$B$19)+IF(ISBLANK(N1305),0,N1305/5*100*'04_Настройки'!$B$20))/(IF(ISBLANK(T1305),0,'04_Настройки'!$B$16)+IF(ISBLANK(U1305),0,'04_Настройки'!$B$17)+IF(ISBLANK(V1305),0,'04_Настройки'!$B$18)+IF(ISBLANK(M1305),0,'04_Настройки'!$B$19)+IF(ISBLANK(N1305),0,'04_Настройки'!$B$20)),1)))</s:f>
        <s:v/>
      </s:c>
      <s:c r="Y1305" s="77" t="str">
        <s:f>IF(B1305="","",IF(ISBLANK(X1305),"Недостаточно данных",IF(X1305&gt;='04_Настройки'!$B$24,"Высокий",IF(X1305&gt;='04_Настройки'!$B$25,"Средний","Низкий"))))</s:f>
        <s:v/>
      </s:c>
      <s:c r="Z1305" s="80">
        <s:f t="shared" si="8"/>
        <s:v>1295</s:v>
      </s:c>
      <s:c r="AA1305" s="93" t="str">
        <s:f>IF(B1305="","",IF(S1305&gt;1,"Проверить и объединить дубли",IF(W1305&lt;'04_Настройки'!$B$26,"Дополнить исходные данные",IF(AND(M1305&lt;&gt;"",M1305&lt;=2),"Проверить соответствие запросу и бизнесу",IF(AND(G1305&lt;&gt;"",G1305&lt;=IF(J1305="",'04_Настройки'!$B$14,J1305)),"Удерживать позицию и обновлять контент",IF(Y1305="Высокий",IF(O1305="","Создать или назначить посадочную страницу","Оптимизировать страницу и усилить содержание"),IF(Y1305="Средний","Включить в контент-план","Наблюдать или отложить")))))))</s:f>
        <s:v/>
      </s:c>
    </s:row>
    <s:row r="1306" ht="22.5" customHeight="1">
      <s:c r="A1306" s="70" t="str">
        <s:f t="shared" si="1"/>
        <s:v/>
      </s:c>
      <s:c r="B1306" s="71"/>
      <s:c r="C1306" s="71"/>
      <s:c r="D1306" s="71"/>
      <s:c r="E1306" s="95"/>
      <s:c r="F1306" s="77" t="str">
        <s:f>IF(ISBLANK(E1306),"",IF(E1306&gt;='04_Настройки'!$B$11,"ВЧ",IF(E1306&gt;='04_Настройки'!$B$12,"СЧ","НЧ")))</s:f>
      </s:c>
      <s:c r="G1306" s="78"/>
      <s:c r="H1306" s="78"/>
      <s:c r="I1306" s="80" t="str">
        <s:f t="shared" si="2"/>
        <s:v/>
      </s:c>
      <s:c r="J1306" s="78"/>
      <s:c r="K1306" s="81"/>
      <s:c r="L1306" s="78"/>
      <s:c r="M1306" s="78"/>
      <s:c r="N1306" s="78"/>
      <s:c r="O1306" s="83"/>
      <s:c r="P1306" s="84"/>
      <s:c r="Q1306" s="84"/>
      <s:c r="R1306" s="77" t="str">
        <s:f t="shared" si="3"/>
        <s:v/>
      </s:c>
      <s:c r="S1306" s="85" t="str">
        <s:f t="shared" si="4"/>
        <s:v/>
      </s:c>
      <s:c r="T1306" s="85" t="str">
        <s:f t="shared" si="5"/>
        <s:v/>
      </s:c>
      <s:c r="U1306" s="85" t="str">
        <s:f>IF(OR(B1306="",G1306=""),"",ROUND(MAX(0,MIN(100,(G1306-IF(J1306="",'04_Настройки'!$B$14,J1306))/(100-IF(J1306="",'04_Настройки'!$B$14,J1306))*100)),1))</s:f>
        <s:v/>
      </s:c>
      <s:c r="V1306" s="85" t="str">
        <s:f t="shared" si="6"/>
        <s:v/>
      </s:c>
      <s:c r="W1306" s="88" t="str">
        <s:f t="shared" si="7"/>
        <s:v/>
      </s:c>
      <s:c r="X1306" s="85" t="str">
        <s:f>IF(B1306="","",IF(W1306&lt;'04_Настройки'!$B$26,"",ROUND((IF(ISBLANK(T1306),0,T1306*'04_Настройки'!$B$16)+IF(ISBLANK(U1306),0,U1306*'04_Настройки'!$B$17)+IF(ISBLANK(V1306),0,V1306*'04_Настройки'!$B$18)+IF(ISBLANK(M1306),0,M1306/5*100*'04_Настройки'!$B$19)+IF(ISBLANK(N1306),0,N1306/5*100*'04_Настройки'!$B$20))/(IF(ISBLANK(T1306),0,'04_Настройки'!$B$16)+IF(ISBLANK(U1306),0,'04_Настройки'!$B$17)+IF(ISBLANK(V1306),0,'04_Настройки'!$B$18)+IF(ISBLANK(M1306),0,'04_Настройки'!$B$19)+IF(ISBLANK(N1306),0,'04_Настройки'!$B$20)),1)))</s:f>
        <s:v/>
      </s:c>
      <s:c r="Y1306" s="77" t="str">
        <s:f>IF(B1306="","",IF(ISBLANK(X1306),"Недостаточно данных",IF(X1306&gt;='04_Настройки'!$B$24,"Высокий",IF(X1306&gt;='04_Настройки'!$B$25,"Средний","Низкий"))))</s:f>
        <s:v/>
      </s:c>
      <s:c r="Z1306" s="80">
        <s:f t="shared" si="8"/>
        <s:v>1296</s:v>
      </s:c>
      <s:c r="AA1306" s="93" t="str">
        <s:f>IF(B1306="","",IF(S1306&gt;1,"Проверить и объединить дубли",IF(W1306&lt;'04_Настройки'!$B$26,"Дополнить исходные данные",IF(AND(M1306&lt;&gt;"",M1306&lt;=2),"Проверить соответствие запросу и бизнесу",IF(AND(G1306&lt;&gt;"",G1306&lt;=IF(J1306="",'04_Настройки'!$B$14,J1306)),"Удерживать позицию и обновлять контент",IF(Y1306="Высокий",IF(O1306="","Создать или назначить посадочную страницу","Оптимизировать страницу и усилить содержание"),IF(Y1306="Средний","Включить в контент-план","Наблюдать или отложить")))))))</s:f>
        <s:v/>
      </s:c>
    </s:row>
    <s:row r="1307" ht="22.5" customHeight="1">
      <s:c r="A1307" s="70" t="str">
        <s:f t="shared" si="1"/>
        <s:v/>
      </s:c>
      <s:c r="B1307" s="71"/>
      <s:c r="C1307" s="71"/>
      <s:c r="D1307" s="71"/>
      <s:c r="E1307" s="95"/>
      <s:c r="F1307" s="77" t="str">
        <s:f>IF(ISBLANK(E1307),"",IF(E1307&gt;='04_Настройки'!$B$11,"ВЧ",IF(E1307&gt;='04_Настройки'!$B$12,"СЧ","НЧ")))</s:f>
      </s:c>
      <s:c r="G1307" s="78"/>
      <s:c r="H1307" s="78"/>
      <s:c r="I1307" s="80" t="str">
        <s:f t="shared" si="2"/>
        <s:v/>
      </s:c>
      <s:c r="J1307" s="78"/>
      <s:c r="K1307" s="81"/>
      <s:c r="L1307" s="78"/>
      <s:c r="M1307" s="78"/>
      <s:c r="N1307" s="78"/>
      <s:c r="O1307" s="83"/>
      <s:c r="P1307" s="84"/>
      <s:c r="Q1307" s="84"/>
      <s:c r="R1307" s="77" t="str">
        <s:f t="shared" si="3"/>
        <s:v/>
      </s:c>
      <s:c r="S1307" s="85" t="str">
        <s:f t="shared" si="4"/>
        <s:v/>
      </s:c>
      <s:c r="T1307" s="85" t="str">
        <s:f t="shared" si="5"/>
        <s:v/>
      </s:c>
      <s:c r="U1307" s="85" t="str">
        <s:f>IF(OR(B1307="",G1307=""),"",ROUND(MAX(0,MIN(100,(G1307-IF(J1307="",'04_Настройки'!$B$14,J1307))/(100-IF(J1307="",'04_Настройки'!$B$14,J1307))*100)),1))</s:f>
        <s:v/>
      </s:c>
      <s:c r="V1307" s="85" t="str">
        <s:f t="shared" si="6"/>
        <s:v/>
      </s:c>
      <s:c r="W1307" s="88" t="str">
        <s:f t="shared" si="7"/>
        <s:v/>
      </s:c>
      <s:c r="X1307" s="85" t="str">
        <s:f>IF(B1307="","",IF(W1307&lt;'04_Настройки'!$B$26,"",ROUND((IF(ISBLANK(T1307),0,T1307*'04_Настройки'!$B$16)+IF(ISBLANK(U1307),0,U1307*'04_Настройки'!$B$17)+IF(ISBLANK(V1307),0,V1307*'04_Настройки'!$B$18)+IF(ISBLANK(M1307),0,M1307/5*100*'04_Настройки'!$B$19)+IF(ISBLANK(N1307),0,N1307/5*100*'04_Настройки'!$B$20))/(IF(ISBLANK(T1307),0,'04_Настройки'!$B$16)+IF(ISBLANK(U1307),0,'04_Настройки'!$B$17)+IF(ISBLANK(V1307),0,'04_Настройки'!$B$18)+IF(ISBLANK(M1307),0,'04_Настройки'!$B$19)+IF(ISBLANK(N1307),0,'04_Настройки'!$B$20)),1)))</s:f>
        <s:v/>
      </s:c>
      <s:c r="Y1307" s="77" t="str">
        <s:f>IF(B1307="","",IF(ISBLANK(X1307),"Недостаточно данных",IF(X1307&gt;='04_Настройки'!$B$24,"Высокий",IF(X1307&gt;='04_Настройки'!$B$25,"Средний","Низкий"))))</s:f>
        <s:v/>
      </s:c>
      <s:c r="Z1307" s="80">
        <s:f t="shared" si="8"/>
        <s:v>1297</s:v>
      </s:c>
      <s:c r="AA1307" s="93" t="str">
        <s:f>IF(B1307="","",IF(S1307&gt;1,"Проверить и объединить дубли",IF(W1307&lt;'04_Настройки'!$B$26,"Дополнить исходные данные",IF(AND(M1307&lt;&gt;"",M1307&lt;=2),"Проверить соответствие запросу и бизнесу",IF(AND(G1307&lt;&gt;"",G1307&lt;=IF(J1307="",'04_Настройки'!$B$14,J1307)),"Удерживать позицию и обновлять контент",IF(Y1307="Высокий",IF(O1307="","Создать или назначить посадочную страницу","Оптимизировать страницу и усилить содержание"),IF(Y1307="Средний","Включить в контент-план","Наблюдать или отложить")))))))</s:f>
        <s:v/>
      </s:c>
    </s:row>
    <s:row r="1308" ht="22.5" customHeight="1">
      <s:c r="A1308" s="70" t="str">
        <s:f t="shared" si="1"/>
        <s:v/>
      </s:c>
      <s:c r="B1308" s="71"/>
      <s:c r="C1308" s="71"/>
      <s:c r="D1308" s="71"/>
      <s:c r="E1308" s="95"/>
      <s:c r="F1308" s="77" t="str">
        <s:f>IF(ISBLANK(E1308),"",IF(E1308&gt;='04_Настройки'!$B$11,"ВЧ",IF(E1308&gt;='04_Настройки'!$B$12,"СЧ","НЧ")))</s:f>
      </s:c>
      <s:c r="G1308" s="78"/>
      <s:c r="H1308" s="78"/>
      <s:c r="I1308" s="80" t="str">
        <s:f t="shared" si="2"/>
        <s:v/>
      </s:c>
      <s:c r="J1308" s="78"/>
      <s:c r="K1308" s="81"/>
      <s:c r="L1308" s="78"/>
      <s:c r="M1308" s="78"/>
      <s:c r="N1308" s="78"/>
      <s:c r="O1308" s="83"/>
      <s:c r="P1308" s="84"/>
      <s:c r="Q1308" s="84"/>
      <s:c r="R1308" s="77" t="str">
        <s:f t="shared" si="3"/>
        <s:v/>
      </s:c>
      <s:c r="S1308" s="85" t="str">
        <s:f t="shared" si="4"/>
        <s:v/>
      </s:c>
      <s:c r="T1308" s="85" t="str">
        <s:f t="shared" si="5"/>
        <s:v/>
      </s:c>
      <s:c r="U1308" s="85" t="str">
        <s:f>IF(OR(B1308="",G1308=""),"",ROUND(MAX(0,MIN(100,(G1308-IF(J1308="",'04_Настройки'!$B$14,J1308))/(100-IF(J1308="",'04_Настройки'!$B$14,J1308))*100)),1))</s:f>
        <s:v/>
      </s:c>
      <s:c r="V1308" s="85" t="str">
        <s:f t="shared" si="6"/>
        <s:v/>
      </s:c>
      <s:c r="W1308" s="88" t="str">
        <s:f t="shared" si="7"/>
        <s:v/>
      </s:c>
      <s:c r="X1308" s="85" t="str">
        <s:f>IF(B1308="","",IF(W1308&lt;'04_Настройки'!$B$26,"",ROUND((IF(ISBLANK(T1308),0,T1308*'04_Настройки'!$B$16)+IF(ISBLANK(U1308),0,U1308*'04_Настройки'!$B$17)+IF(ISBLANK(V1308),0,V1308*'04_Настройки'!$B$18)+IF(ISBLANK(M1308),0,M1308/5*100*'04_Настройки'!$B$19)+IF(ISBLANK(N1308),0,N1308/5*100*'04_Настройки'!$B$20))/(IF(ISBLANK(T1308),0,'04_Настройки'!$B$16)+IF(ISBLANK(U1308),0,'04_Настройки'!$B$17)+IF(ISBLANK(V1308),0,'04_Настройки'!$B$18)+IF(ISBLANK(M1308),0,'04_Настройки'!$B$19)+IF(ISBLANK(N1308),0,'04_Настройки'!$B$20)),1)))</s:f>
        <s:v/>
      </s:c>
      <s:c r="Y1308" s="77" t="str">
        <s:f>IF(B1308="","",IF(ISBLANK(X1308),"Недостаточно данных",IF(X1308&gt;='04_Настройки'!$B$24,"Высокий",IF(X1308&gt;='04_Настройки'!$B$25,"Средний","Низкий"))))</s:f>
        <s:v/>
      </s:c>
      <s:c r="Z1308" s="80">
        <s:f t="shared" si="8"/>
        <s:v>1298</s:v>
      </s:c>
      <s:c r="AA1308" s="93" t="str">
        <s:f>IF(B1308="","",IF(S1308&gt;1,"Проверить и объединить дубли",IF(W1308&lt;'04_Настройки'!$B$26,"Дополнить исходные данные",IF(AND(M1308&lt;&gt;"",M1308&lt;=2),"Проверить соответствие запросу и бизнесу",IF(AND(G1308&lt;&gt;"",G1308&lt;=IF(J1308="",'04_Настройки'!$B$14,J1308)),"Удерживать позицию и обновлять контент",IF(Y1308="Высокий",IF(O1308="","Создать или назначить посадочную страницу","Оптимизировать страницу и усилить содержание"),IF(Y1308="Средний","Включить в контент-план","Наблюдать или отложить")))))))</s:f>
        <s:v/>
      </s:c>
    </s:row>
    <s:row r="1309" ht="22.5" customHeight="1">
      <s:c r="A1309" s="70" t="str">
        <s:f t="shared" si="1"/>
        <s:v/>
      </s:c>
      <s:c r="B1309" s="71"/>
      <s:c r="C1309" s="71"/>
      <s:c r="D1309" s="71"/>
      <s:c r="E1309" s="95"/>
      <s:c r="F1309" s="77" t="str">
        <s:f>IF(ISBLANK(E1309),"",IF(E1309&gt;='04_Настройки'!$B$11,"ВЧ",IF(E1309&gt;='04_Настройки'!$B$12,"СЧ","НЧ")))</s:f>
      </s:c>
      <s:c r="G1309" s="78"/>
      <s:c r="H1309" s="78"/>
      <s:c r="I1309" s="80" t="str">
        <s:f t="shared" si="2"/>
        <s:v/>
      </s:c>
      <s:c r="J1309" s="78"/>
      <s:c r="K1309" s="81"/>
      <s:c r="L1309" s="78"/>
      <s:c r="M1309" s="78"/>
      <s:c r="N1309" s="78"/>
      <s:c r="O1309" s="83"/>
      <s:c r="P1309" s="84"/>
      <s:c r="Q1309" s="84"/>
      <s:c r="R1309" s="77" t="str">
        <s:f t="shared" si="3"/>
        <s:v/>
      </s:c>
      <s:c r="S1309" s="85" t="str">
        <s:f t="shared" si="4"/>
        <s:v/>
      </s:c>
      <s:c r="T1309" s="85" t="str">
        <s:f t="shared" si="5"/>
        <s:v/>
      </s:c>
      <s:c r="U1309" s="85" t="str">
        <s:f>IF(OR(B1309="",G1309=""),"",ROUND(MAX(0,MIN(100,(G1309-IF(J1309="",'04_Настройки'!$B$14,J1309))/(100-IF(J1309="",'04_Настройки'!$B$14,J1309))*100)),1))</s:f>
        <s:v/>
      </s:c>
      <s:c r="V1309" s="85" t="str">
        <s:f t="shared" si="6"/>
        <s:v/>
      </s:c>
      <s:c r="W1309" s="88" t="str">
        <s:f t="shared" si="7"/>
        <s:v/>
      </s:c>
      <s:c r="X1309" s="85" t="str">
        <s:f>IF(B1309="","",IF(W1309&lt;'04_Настройки'!$B$26,"",ROUND((IF(ISBLANK(T1309),0,T1309*'04_Настройки'!$B$16)+IF(ISBLANK(U1309),0,U1309*'04_Настройки'!$B$17)+IF(ISBLANK(V1309),0,V1309*'04_Настройки'!$B$18)+IF(ISBLANK(M1309),0,M1309/5*100*'04_Настройки'!$B$19)+IF(ISBLANK(N1309),0,N1309/5*100*'04_Настройки'!$B$20))/(IF(ISBLANK(T1309),0,'04_Настройки'!$B$16)+IF(ISBLANK(U1309),0,'04_Настройки'!$B$17)+IF(ISBLANK(V1309),0,'04_Настройки'!$B$18)+IF(ISBLANK(M1309),0,'04_Настройки'!$B$19)+IF(ISBLANK(N1309),0,'04_Настройки'!$B$20)),1)))</s:f>
        <s:v/>
      </s:c>
      <s:c r="Y1309" s="77" t="str">
        <s:f>IF(B1309="","",IF(ISBLANK(X1309),"Недостаточно данных",IF(X1309&gt;='04_Настройки'!$B$24,"Высокий",IF(X1309&gt;='04_Настройки'!$B$25,"Средний","Низкий"))))</s:f>
        <s:v/>
      </s:c>
      <s:c r="Z1309" s="80">
        <s:f t="shared" si="8"/>
        <s:v>1299</s:v>
      </s:c>
      <s:c r="AA1309" s="93" t="str">
        <s:f>IF(B1309="","",IF(S1309&gt;1,"Проверить и объединить дубли",IF(W1309&lt;'04_Настройки'!$B$26,"Дополнить исходные данные",IF(AND(M1309&lt;&gt;"",M1309&lt;=2),"Проверить соответствие запросу и бизнесу",IF(AND(G1309&lt;&gt;"",G1309&lt;=IF(J1309="",'04_Настройки'!$B$14,J1309)),"Удерживать позицию и обновлять контент",IF(Y1309="Высокий",IF(O1309="","Создать или назначить посадочную страницу","Оптимизировать страницу и усилить содержание"),IF(Y1309="Средний","Включить в контент-план","Наблюдать или отложить")))))))</s:f>
        <s:v/>
      </s:c>
    </s:row>
    <s:row r="1310" ht="22.5" customHeight="1">
      <s:c r="A1310" s="70" t="str">
        <s:f t="shared" si="1"/>
        <s:v/>
      </s:c>
      <s:c r="B1310" s="71"/>
      <s:c r="C1310" s="71"/>
      <s:c r="D1310" s="71"/>
      <s:c r="E1310" s="95"/>
      <s:c r="F1310" s="77" t="str">
        <s:f>IF(ISBLANK(E1310),"",IF(E1310&gt;='04_Настройки'!$B$11,"ВЧ",IF(E1310&gt;='04_Настройки'!$B$12,"СЧ","НЧ")))</s:f>
      </s:c>
      <s:c r="G1310" s="78"/>
      <s:c r="H1310" s="78"/>
      <s:c r="I1310" s="80" t="str">
        <s:f t="shared" si="2"/>
        <s:v/>
      </s:c>
      <s:c r="J1310" s="78"/>
      <s:c r="K1310" s="81"/>
      <s:c r="L1310" s="78"/>
      <s:c r="M1310" s="78"/>
      <s:c r="N1310" s="78"/>
      <s:c r="O1310" s="83"/>
      <s:c r="P1310" s="84"/>
      <s:c r="Q1310" s="84"/>
      <s:c r="R1310" s="77" t="str">
        <s:f t="shared" si="3"/>
        <s:v/>
      </s:c>
      <s:c r="S1310" s="85" t="str">
        <s:f t="shared" si="4"/>
        <s:v/>
      </s:c>
      <s:c r="T1310" s="85" t="str">
        <s:f t="shared" si="5"/>
        <s:v/>
      </s:c>
      <s:c r="U1310" s="85" t="str">
        <s:f>IF(OR(B1310="",G1310=""),"",ROUND(MAX(0,MIN(100,(G1310-IF(J1310="",'04_Настройки'!$B$14,J1310))/(100-IF(J1310="",'04_Настройки'!$B$14,J1310))*100)),1))</s:f>
        <s:v/>
      </s:c>
      <s:c r="V1310" s="85" t="str">
        <s:f t="shared" si="6"/>
        <s:v/>
      </s:c>
      <s:c r="W1310" s="88" t="str">
        <s:f t="shared" si="7"/>
        <s:v/>
      </s:c>
      <s:c r="X1310" s="85" t="str">
        <s:f>IF(B1310="","",IF(W1310&lt;'04_Настройки'!$B$26,"",ROUND((IF(ISBLANK(T1310),0,T1310*'04_Настройки'!$B$16)+IF(ISBLANK(U1310),0,U1310*'04_Настройки'!$B$17)+IF(ISBLANK(V1310),0,V1310*'04_Настройки'!$B$18)+IF(ISBLANK(M1310),0,M1310/5*100*'04_Настройки'!$B$19)+IF(ISBLANK(N1310),0,N1310/5*100*'04_Настройки'!$B$20))/(IF(ISBLANK(T1310),0,'04_Настройки'!$B$16)+IF(ISBLANK(U1310),0,'04_Настройки'!$B$17)+IF(ISBLANK(V1310),0,'04_Настройки'!$B$18)+IF(ISBLANK(M1310),0,'04_Настройки'!$B$19)+IF(ISBLANK(N1310),0,'04_Настройки'!$B$20)),1)))</s:f>
        <s:v/>
      </s:c>
      <s:c r="Y1310" s="77" t="str">
        <s:f>IF(B1310="","",IF(ISBLANK(X1310),"Недостаточно данных",IF(X1310&gt;='04_Настройки'!$B$24,"Высокий",IF(X1310&gt;='04_Настройки'!$B$25,"Средний","Низкий"))))</s:f>
        <s:v/>
      </s:c>
      <s:c r="Z1310" s="80">
        <s:f t="shared" si="8"/>
        <s:v>1300</s:v>
      </s:c>
      <s:c r="AA1310" s="93" t="str">
        <s:f>IF(B1310="","",IF(S1310&gt;1,"Проверить и объединить дубли",IF(W1310&lt;'04_Настройки'!$B$26,"Дополнить исходные данные",IF(AND(M1310&lt;&gt;"",M1310&lt;=2),"Проверить соответствие запросу и бизнесу",IF(AND(G1310&lt;&gt;"",G1310&lt;=IF(J1310="",'04_Настройки'!$B$14,J1310)),"Удерживать позицию и обновлять контент",IF(Y1310="Высокий",IF(O1310="","Создать или назначить посадочную страницу","Оптимизировать страницу и усилить содержание"),IF(Y1310="Средний","Включить в контент-план","Наблюдать или отложить")))))))</s:f>
        <s:v/>
      </s:c>
    </s:row>
    <s:row r="1311" ht="22.5" customHeight="1">
      <s:c r="A1311" s="70" t="str">
        <s:f t="shared" si="1"/>
        <s:v/>
      </s:c>
      <s:c r="B1311" s="71"/>
      <s:c r="C1311" s="71"/>
      <s:c r="D1311" s="71"/>
      <s:c r="E1311" s="95"/>
      <s:c r="F1311" s="77" t="str">
        <s:f>IF(ISBLANK(E1311),"",IF(E1311&gt;='04_Настройки'!$B$11,"ВЧ",IF(E1311&gt;='04_Настройки'!$B$12,"СЧ","НЧ")))</s:f>
      </s:c>
      <s:c r="G1311" s="78"/>
      <s:c r="H1311" s="78"/>
      <s:c r="I1311" s="80" t="str">
        <s:f t="shared" si="2"/>
        <s:v/>
      </s:c>
      <s:c r="J1311" s="78"/>
      <s:c r="K1311" s="81"/>
      <s:c r="L1311" s="78"/>
      <s:c r="M1311" s="78"/>
      <s:c r="N1311" s="78"/>
      <s:c r="O1311" s="83"/>
      <s:c r="P1311" s="84"/>
      <s:c r="Q1311" s="84"/>
      <s:c r="R1311" s="77" t="str">
        <s:f t="shared" si="3"/>
        <s:v/>
      </s:c>
      <s:c r="S1311" s="85" t="str">
        <s:f t="shared" si="4"/>
        <s:v/>
      </s:c>
      <s:c r="T1311" s="85" t="str">
        <s:f t="shared" si="5"/>
        <s:v/>
      </s:c>
      <s:c r="U1311" s="85" t="str">
        <s:f>IF(OR(B1311="",G1311=""),"",ROUND(MAX(0,MIN(100,(G1311-IF(J1311="",'04_Настройки'!$B$14,J1311))/(100-IF(J1311="",'04_Настройки'!$B$14,J1311))*100)),1))</s:f>
        <s:v/>
      </s:c>
      <s:c r="V1311" s="85" t="str">
        <s:f t="shared" si="6"/>
        <s:v/>
      </s:c>
      <s:c r="W1311" s="88" t="str">
        <s:f t="shared" si="7"/>
        <s:v/>
      </s:c>
      <s:c r="X1311" s="85" t="str">
        <s:f>IF(B1311="","",IF(W1311&lt;'04_Настройки'!$B$26,"",ROUND((IF(ISBLANK(T1311),0,T1311*'04_Настройки'!$B$16)+IF(ISBLANK(U1311),0,U1311*'04_Настройки'!$B$17)+IF(ISBLANK(V1311),0,V1311*'04_Настройки'!$B$18)+IF(ISBLANK(M1311),0,M1311/5*100*'04_Настройки'!$B$19)+IF(ISBLANK(N1311),0,N1311/5*100*'04_Настройки'!$B$20))/(IF(ISBLANK(T1311),0,'04_Настройки'!$B$16)+IF(ISBLANK(U1311),0,'04_Настройки'!$B$17)+IF(ISBLANK(V1311),0,'04_Настройки'!$B$18)+IF(ISBLANK(M1311),0,'04_Настройки'!$B$19)+IF(ISBLANK(N1311),0,'04_Настройки'!$B$20)),1)))</s:f>
        <s:v/>
      </s:c>
      <s:c r="Y1311" s="77" t="str">
        <s:f>IF(B1311="","",IF(ISBLANK(X1311),"Недостаточно данных",IF(X1311&gt;='04_Настройки'!$B$24,"Высокий",IF(X1311&gt;='04_Настройки'!$B$25,"Средний","Низкий"))))</s:f>
        <s:v/>
      </s:c>
      <s:c r="Z1311" s="80">
        <s:f t="shared" si="8"/>
        <s:v>1301</s:v>
      </s:c>
      <s:c r="AA1311" s="93" t="str">
        <s:f>IF(B1311="","",IF(S1311&gt;1,"Проверить и объединить дубли",IF(W1311&lt;'04_Настройки'!$B$26,"Дополнить исходные данные",IF(AND(M1311&lt;&gt;"",M1311&lt;=2),"Проверить соответствие запросу и бизнесу",IF(AND(G1311&lt;&gt;"",G1311&lt;=IF(J1311="",'04_Настройки'!$B$14,J1311)),"Удерживать позицию и обновлять контент",IF(Y1311="Высокий",IF(O1311="","Создать или назначить посадочную страницу","Оптимизировать страницу и усилить содержание"),IF(Y1311="Средний","Включить в контент-план","Наблюдать или отложить")))))))</s:f>
        <s:v/>
      </s:c>
    </s:row>
    <s:row r="1312" ht="22.5" customHeight="1">
      <s:c r="A1312" s="70" t="str">
        <s:f t="shared" si="1"/>
        <s:v/>
      </s:c>
      <s:c r="B1312" s="71"/>
      <s:c r="C1312" s="71"/>
      <s:c r="D1312" s="71"/>
      <s:c r="E1312" s="95"/>
      <s:c r="F1312" s="77" t="str">
        <s:f>IF(ISBLANK(E1312),"",IF(E1312&gt;='04_Настройки'!$B$11,"ВЧ",IF(E1312&gt;='04_Настройки'!$B$12,"СЧ","НЧ")))</s:f>
      </s:c>
      <s:c r="G1312" s="78"/>
      <s:c r="H1312" s="78"/>
      <s:c r="I1312" s="80" t="str">
        <s:f t="shared" si="2"/>
        <s:v/>
      </s:c>
      <s:c r="J1312" s="78"/>
      <s:c r="K1312" s="81"/>
      <s:c r="L1312" s="78"/>
      <s:c r="M1312" s="78"/>
      <s:c r="N1312" s="78"/>
      <s:c r="O1312" s="83"/>
      <s:c r="P1312" s="84"/>
      <s:c r="Q1312" s="84"/>
      <s:c r="R1312" s="77" t="str">
        <s:f t="shared" si="3"/>
        <s:v/>
      </s:c>
      <s:c r="S1312" s="85" t="str">
        <s:f t="shared" si="4"/>
        <s:v/>
      </s:c>
      <s:c r="T1312" s="85" t="str">
        <s:f t="shared" si="5"/>
        <s:v/>
      </s:c>
      <s:c r="U1312" s="85" t="str">
        <s:f>IF(OR(B1312="",G1312=""),"",ROUND(MAX(0,MIN(100,(G1312-IF(J1312="",'04_Настройки'!$B$14,J1312))/(100-IF(J1312="",'04_Настройки'!$B$14,J1312))*100)),1))</s:f>
        <s:v/>
      </s:c>
      <s:c r="V1312" s="85" t="str">
        <s:f t="shared" si="6"/>
        <s:v/>
      </s:c>
      <s:c r="W1312" s="88" t="str">
        <s:f t="shared" si="7"/>
        <s:v/>
      </s:c>
      <s:c r="X1312" s="85" t="str">
        <s:f>IF(B1312="","",IF(W1312&lt;'04_Настройки'!$B$26,"",ROUND((IF(ISBLANK(T1312),0,T1312*'04_Настройки'!$B$16)+IF(ISBLANK(U1312),0,U1312*'04_Настройки'!$B$17)+IF(ISBLANK(V1312),0,V1312*'04_Настройки'!$B$18)+IF(ISBLANK(M1312),0,M1312/5*100*'04_Настройки'!$B$19)+IF(ISBLANK(N1312),0,N1312/5*100*'04_Настройки'!$B$20))/(IF(ISBLANK(T1312),0,'04_Настройки'!$B$16)+IF(ISBLANK(U1312),0,'04_Настройки'!$B$17)+IF(ISBLANK(V1312),0,'04_Настройки'!$B$18)+IF(ISBLANK(M1312),0,'04_Настройки'!$B$19)+IF(ISBLANK(N1312),0,'04_Настройки'!$B$20)),1)))</s:f>
        <s:v/>
      </s:c>
      <s:c r="Y1312" s="77" t="str">
        <s:f>IF(B1312="","",IF(ISBLANK(X1312),"Недостаточно данных",IF(X1312&gt;='04_Настройки'!$B$24,"Высокий",IF(X1312&gt;='04_Настройки'!$B$25,"Средний","Низкий"))))</s:f>
        <s:v/>
      </s:c>
      <s:c r="Z1312" s="80">
        <s:f t="shared" si="8"/>
        <s:v>1302</s:v>
      </s:c>
      <s:c r="AA1312" s="93" t="str">
        <s:f>IF(B1312="","",IF(S1312&gt;1,"Проверить и объединить дубли",IF(W1312&lt;'04_Настройки'!$B$26,"Дополнить исходные данные",IF(AND(M1312&lt;&gt;"",M1312&lt;=2),"Проверить соответствие запросу и бизнесу",IF(AND(G1312&lt;&gt;"",G1312&lt;=IF(J1312="",'04_Настройки'!$B$14,J1312)),"Удерживать позицию и обновлять контент",IF(Y1312="Высокий",IF(O1312="","Создать или назначить посадочную страницу","Оптимизировать страницу и усилить содержание"),IF(Y1312="Средний","Включить в контент-план","Наблюдать или отложить")))))))</s:f>
        <s:v/>
      </s:c>
    </s:row>
    <s:row r="1313" ht="22.5" customHeight="1">
      <s:c r="A1313" s="70" t="str">
        <s:f t="shared" si="1"/>
        <s:v/>
      </s:c>
      <s:c r="B1313" s="71"/>
      <s:c r="C1313" s="71"/>
      <s:c r="D1313" s="71"/>
      <s:c r="E1313" s="95"/>
      <s:c r="F1313" s="77" t="str">
        <s:f>IF(ISBLANK(E1313),"",IF(E1313&gt;='04_Настройки'!$B$11,"ВЧ",IF(E1313&gt;='04_Настройки'!$B$12,"СЧ","НЧ")))</s:f>
      </s:c>
      <s:c r="G1313" s="78"/>
      <s:c r="H1313" s="78"/>
      <s:c r="I1313" s="80" t="str">
        <s:f t="shared" si="2"/>
        <s:v/>
      </s:c>
      <s:c r="J1313" s="78"/>
      <s:c r="K1313" s="81"/>
      <s:c r="L1313" s="78"/>
      <s:c r="M1313" s="78"/>
      <s:c r="N1313" s="78"/>
      <s:c r="O1313" s="83"/>
      <s:c r="P1313" s="84"/>
      <s:c r="Q1313" s="84"/>
      <s:c r="R1313" s="77" t="str">
        <s:f t="shared" si="3"/>
        <s:v/>
      </s:c>
      <s:c r="S1313" s="85" t="str">
        <s:f t="shared" si="4"/>
        <s:v/>
      </s:c>
      <s:c r="T1313" s="85" t="str">
        <s:f t="shared" si="5"/>
        <s:v/>
      </s:c>
      <s:c r="U1313" s="85" t="str">
        <s:f>IF(OR(B1313="",G1313=""),"",ROUND(MAX(0,MIN(100,(G1313-IF(J1313="",'04_Настройки'!$B$14,J1313))/(100-IF(J1313="",'04_Настройки'!$B$14,J1313))*100)),1))</s:f>
        <s:v/>
      </s:c>
      <s:c r="V1313" s="85" t="str">
        <s:f t="shared" si="6"/>
        <s:v/>
      </s:c>
      <s:c r="W1313" s="88" t="str">
        <s:f t="shared" si="7"/>
        <s:v/>
      </s:c>
      <s:c r="X1313" s="85" t="str">
        <s:f>IF(B1313="","",IF(W1313&lt;'04_Настройки'!$B$26,"",ROUND((IF(ISBLANK(T1313),0,T1313*'04_Настройки'!$B$16)+IF(ISBLANK(U1313),0,U1313*'04_Настройки'!$B$17)+IF(ISBLANK(V1313),0,V1313*'04_Настройки'!$B$18)+IF(ISBLANK(M1313),0,M1313/5*100*'04_Настройки'!$B$19)+IF(ISBLANK(N1313),0,N1313/5*100*'04_Настройки'!$B$20))/(IF(ISBLANK(T1313),0,'04_Настройки'!$B$16)+IF(ISBLANK(U1313),0,'04_Настройки'!$B$17)+IF(ISBLANK(V1313),0,'04_Настройки'!$B$18)+IF(ISBLANK(M1313),0,'04_Настройки'!$B$19)+IF(ISBLANK(N1313),0,'04_Настройки'!$B$20)),1)))</s:f>
        <s:v/>
      </s:c>
      <s:c r="Y1313" s="77" t="str">
        <s:f>IF(B1313="","",IF(ISBLANK(X1313),"Недостаточно данных",IF(X1313&gt;='04_Настройки'!$B$24,"Высокий",IF(X1313&gt;='04_Настройки'!$B$25,"Средний","Низкий"))))</s:f>
        <s:v/>
      </s:c>
      <s:c r="Z1313" s="80">
        <s:f t="shared" si="8"/>
        <s:v>1303</s:v>
      </s:c>
      <s:c r="AA1313" s="93" t="str">
        <s:f>IF(B1313="","",IF(S1313&gt;1,"Проверить и объединить дубли",IF(W1313&lt;'04_Настройки'!$B$26,"Дополнить исходные данные",IF(AND(M1313&lt;&gt;"",M1313&lt;=2),"Проверить соответствие запросу и бизнесу",IF(AND(G1313&lt;&gt;"",G1313&lt;=IF(J1313="",'04_Настройки'!$B$14,J1313)),"Удерживать позицию и обновлять контент",IF(Y1313="Высокий",IF(O1313="","Создать или назначить посадочную страницу","Оптимизировать страницу и усилить содержание"),IF(Y1313="Средний","Включить в контент-план","Наблюдать или отложить")))))))</s:f>
        <s:v/>
      </s:c>
    </s:row>
    <s:row r="1314" ht="22.5" customHeight="1">
      <s:c r="A1314" s="70" t="str">
        <s:f t="shared" si="1"/>
        <s:v/>
      </s:c>
      <s:c r="B1314" s="71"/>
      <s:c r="C1314" s="71"/>
      <s:c r="D1314" s="71"/>
      <s:c r="E1314" s="95"/>
      <s:c r="F1314" s="77" t="str">
        <s:f>IF(ISBLANK(E1314),"",IF(E1314&gt;='04_Настройки'!$B$11,"ВЧ",IF(E1314&gt;='04_Настройки'!$B$12,"СЧ","НЧ")))</s:f>
      </s:c>
      <s:c r="G1314" s="78"/>
      <s:c r="H1314" s="78"/>
      <s:c r="I1314" s="80" t="str">
        <s:f t="shared" si="2"/>
        <s:v/>
      </s:c>
      <s:c r="J1314" s="78"/>
      <s:c r="K1314" s="81"/>
      <s:c r="L1314" s="78"/>
      <s:c r="M1314" s="78"/>
      <s:c r="N1314" s="78"/>
      <s:c r="O1314" s="83"/>
      <s:c r="P1314" s="84"/>
      <s:c r="Q1314" s="84"/>
      <s:c r="R1314" s="77" t="str">
        <s:f t="shared" si="3"/>
        <s:v/>
      </s:c>
      <s:c r="S1314" s="85" t="str">
        <s:f t="shared" si="4"/>
        <s:v/>
      </s:c>
      <s:c r="T1314" s="85" t="str">
        <s:f t="shared" si="5"/>
        <s:v/>
      </s:c>
      <s:c r="U1314" s="85" t="str">
        <s:f>IF(OR(B1314="",G1314=""),"",ROUND(MAX(0,MIN(100,(G1314-IF(J1314="",'04_Настройки'!$B$14,J1314))/(100-IF(J1314="",'04_Настройки'!$B$14,J1314))*100)),1))</s:f>
        <s:v/>
      </s:c>
      <s:c r="V1314" s="85" t="str">
        <s:f t="shared" si="6"/>
        <s:v/>
      </s:c>
      <s:c r="W1314" s="88" t="str">
        <s:f t="shared" si="7"/>
        <s:v/>
      </s:c>
      <s:c r="X1314" s="85" t="str">
        <s:f>IF(B1314="","",IF(W1314&lt;'04_Настройки'!$B$26,"",ROUND((IF(ISBLANK(T1314),0,T1314*'04_Настройки'!$B$16)+IF(ISBLANK(U1314),0,U1314*'04_Настройки'!$B$17)+IF(ISBLANK(V1314),0,V1314*'04_Настройки'!$B$18)+IF(ISBLANK(M1314),0,M1314/5*100*'04_Настройки'!$B$19)+IF(ISBLANK(N1314),0,N1314/5*100*'04_Настройки'!$B$20))/(IF(ISBLANK(T1314),0,'04_Настройки'!$B$16)+IF(ISBLANK(U1314),0,'04_Настройки'!$B$17)+IF(ISBLANK(V1314),0,'04_Настройки'!$B$18)+IF(ISBLANK(M1314),0,'04_Настройки'!$B$19)+IF(ISBLANK(N1314),0,'04_Настройки'!$B$20)),1)))</s:f>
        <s:v/>
      </s:c>
      <s:c r="Y1314" s="77" t="str">
        <s:f>IF(B1314="","",IF(ISBLANK(X1314),"Недостаточно данных",IF(X1314&gt;='04_Настройки'!$B$24,"Высокий",IF(X1314&gt;='04_Настройки'!$B$25,"Средний","Низкий"))))</s:f>
        <s:v/>
      </s:c>
      <s:c r="Z1314" s="80">
        <s:f t="shared" si="8"/>
        <s:v>1304</s:v>
      </s:c>
      <s:c r="AA1314" s="93" t="str">
        <s:f>IF(B1314="","",IF(S1314&gt;1,"Проверить и объединить дубли",IF(W1314&lt;'04_Настройки'!$B$26,"Дополнить исходные данные",IF(AND(M1314&lt;&gt;"",M1314&lt;=2),"Проверить соответствие запросу и бизнесу",IF(AND(G1314&lt;&gt;"",G1314&lt;=IF(J1314="",'04_Настройки'!$B$14,J1314)),"Удерживать позицию и обновлять контент",IF(Y1314="Высокий",IF(O1314="","Создать или назначить посадочную страницу","Оптимизировать страницу и усилить содержание"),IF(Y1314="Средний","Включить в контент-план","Наблюдать или отложить")))))))</s:f>
        <s:v/>
      </s:c>
    </s:row>
    <s:row r="1315" ht="22.5" customHeight="1">
      <s:c r="A1315" s="70" t="str">
        <s:f t="shared" si="1"/>
        <s:v/>
      </s:c>
      <s:c r="B1315" s="71"/>
      <s:c r="C1315" s="71"/>
      <s:c r="D1315" s="71"/>
      <s:c r="E1315" s="95"/>
      <s:c r="F1315" s="77" t="str">
        <s:f>IF(ISBLANK(E1315),"",IF(E1315&gt;='04_Настройки'!$B$11,"ВЧ",IF(E1315&gt;='04_Настройки'!$B$12,"СЧ","НЧ")))</s:f>
      </s:c>
      <s:c r="G1315" s="78"/>
      <s:c r="H1315" s="78"/>
      <s:c r="I1315" s="80" t="str">
        <s:f t="shared" si="2"/>
        <s:v/>
      </s:c>
      <s:c r="J1315" s="78"/>
      <s:c r="K1315" s="81"/>
      <s:c r="L1315" s="78"/>
      <s:c r="M1315" s="78"/>
      <s:c r="N1315" s="78"/>
      <s:c r="O1315" s="83"/>
      <s:c r="P1315" s="84"/>
      <s:c r="Q1315" s="84"/>
      <s:c r="R1315" s="77" t="str">
        <s:f t="shared" si="3"/>
        <s:v/>
      </s:c>
      <s:c r="S1315" s="85" t="str">
        <s:f t="shared" si="4"/>
        <s:v/>
      </s:c>
      <s:c r="T1315" s="85" t="str">
        <s:f t="shared" si="5"/>
        <s:v/>
      </s:c>
      <s:c r="U1315" s="85" t="str">
        <s:f>IF(OR(B1315="",G1315=""),"",ROUND(MAX(0,MIN(100,(G1315-IF(J1315="",'04_Настройки'!$B$14,J1315))/(100-IF(J1315="",'04_Настройки'!$B$14,J1315))*100)),1))</s:f>
        <s:v/>
      </s:c>
      <s:c r="V1315" s="85" t="str">
        <s:f t="shared" si="6"/>
        <s:v/>
      </s:c>
      <s:c r="W1315" s="88" t="str">
        <s:f t="shared" si="7"/>
        <s:v/>
      </s:c>
      <s:c r="X1315" s="85" t="str">
        <s:f>IF(B1315="","",IF(W1315&lt;'04_Настройки'!$B$26,"",ROUND((IF(ISBLANK(T1315),0,T1315*'04_Настройки'!$B$16)+IF(ISBLANK(U1315),0,U1315*'04_Настройки'!$B$17)+IF(ISBLANK(V1315),0,V1315*'04_Настройки'!$B$18)+IF(ISBLANK(M1315),0,M1315/5*100*'04_Настройки'!$B$19)+IF(ISBLANK(N1315),0,N1315/5*100*'04_Настройки'!$B$20))/(IF(ISBLANK(T1315),0,'04_Настройки'!$B$16)+IF(ISBLANK(U1315),0,'04_Настройки'!$B$17)+IF(ISBLANK(V1315),0,'04_Настройки'!$B$18)+IF(ISBLANK(M1315),0,'04_Настройки'!$B$19)+IF(ISBLANK(N1315),0,'04_Настройки'!$B$20)),1)))</s:f>
        <s:v/>
      </s:c>
      <s:c r="Y1315" s="77" t="str">
        <s:f>IF(B1315="","",IF(ISBLANK(X1315),"Недостаточно данных",IF(X1315&gt;='04_Настройки'!$B$24,"Высокий",IF(X1315&gt;='04_Настройки'!$B$25,"Средний","Низкий"))))</s:f>
        <s:v/>
      </s:c>
      <s:c r="Z1315" s="80">
        <s:f t="shared" si="8"/>
        <s:v>1305</s:v>
      </s:c>
      <s:c r="AA1315" s="93" t="str">
        <s:f>IF(B1315="","",IF(S1315&gt;1,"Проверить и объединить дубли",IF(W1315&lt;'04_Настройки'!$B$26,"Дополнить исходные данные",IF(AND(M1315&lt;&gt;"",M1315&lt;=2),"Проверить соответствие запросу и бизнесу",IF(AND(G1315&lt;&gt;"",G1315&lt;=IF(J1315="",'04_Настройки'!$B$14,J1315)),"Удерживать позицию и обновлять контент",IF(Y1315="Высокий",IF(O1315="","Создать или назначить посадочную страницу","Оптимизировать страницу и усилить содержание"),IF(Y1315="Средний","Включить в контент-план","Наблюдать или отложить")))))))</s:f>
        <s:v/>
      </s:c>
    </s:row>
    <s:row r="1316" ht="22.5" customHeight="1">
      <s:c r="A1316" s="70" t="str">
        <s:f t="shared" si="1"/>
        <s:v/>
      </s:c>
      <s:c r="B1316" s="71"/>
      <s:c r="C1316" s="71"/>
      <s:c r="D1316" s="71"/>
      <s:c r="E1316" s="95"/>
      <s:c r="F1316" s="77" t="str">
        <s:f>IF(ISBLANK(E1316),"",IF(E1316&gt;='04_Настройки'!$B$11,"ВЧ",IF(E1316&gt;='04_Настройки'!$B$12,"СЧ","НЧ")))</s:f>
      </s:c>
      <s:c r="G1316" s="78"/>
      <s:c r="H1316" s="78"/>
      <s:c r="I1316" s="80" t="str">
        <s:f t="shared" si="2"/>
        <s:v/>
      </s:c>
      <s:c r="J1316" s="78"/>
      <s:c r="K1316" s="81"/>
      <s:c r="L1316" s="78"/>
      <s:c r="M1316" s="78"/>
      <s:c r="N1316" s="78"/>
      <s:c r="O1316" s="83"/>
      <s:c r="P1316" s="84"/>
      <s:c r="Q1316" s="84"/>
      <s:c r="R1316" s="77" t="str">
        <s:f t="shared" si="3"/>
        <s:v/>
      </s:c>
      <s:c r="S1316" s="85" t="str">
        <s:f t="shared" si="4"/>
        <s:v/>
      </s:c>
      <s:c r="T1316" s="85" t="str">
        <s:f t="shared" si="5"/>
        <s:v/>
      </s:c>
      <s:c r="U1316" s="85" t="str">
        <s:f>IF(OR(B1316="",G1316=""),"",ROUND(MAX(0,MIN(100,(G1316-IF(J1316="",'04_Настройки'!$B$14,J1316))/(100-IF(J1316="",'04_Настройки'!$B$14,J1316))*100)),1))</s:f>
        <s:v/>
      </s:c>
      <s:c r="V1316" s="85" t="str">
        <s:f t="shared" si="6"/>
        <s:v/>
      </s:c>
      <s:c r="W1316" s="88" t="str">
        <s:f t="shared" si="7"/>
        <s:v/>
      </s:c>
      <s:c r="X1316" s="85" t="str">
        <s:f>IF(B1316="","",IF(W1316&lt;'04_Настройки'!$B$26,"",ROUND((IF(ISBLANK(T1316),0,T1316*'04_Настройки'!$B$16)+IF(ISBLANK(U1316),0,U1316*'04_Настройки'!$B$17)+IF(ISBLANK(V1316),0,V1316*'04_Настройки'!$B$18)+IF(ISBLANK(M1316),0,M1316/5*100*'04_Настройки'!$B$19)+IF(ISBLANK(N1316),0,N1316/5*100*'04_Настройки'!$B$20))/(IF(ISBLANK(T1316),0,'04_Настройки'!$B$16)+IF(ISBLANK(U1316),0,'04_Настройки'!$B$17)+IF(ISBLANK(V1316),0,'04_Настройки'!$B$18)+IF(ISBLANK(M1316),0,'04_Настройки'!$B$19)+IF(ISBLANK(N1316),0,'04_Настройки'!$B$20)),1)))</s:f>
        <s:v/>
      </s:c>
      <s:c r="Y1316" s="77" t="str">
        <s:f>IF(B1316="","",IF(ISBLANK(X1316),"Недостаточно данных",IF(X1316&gt;='04_Настройки'!$B$24,"Высокий",IF(X1316&gt;='04_Настройки'!$B$25,"Средний","Низкий"))))</s:f>
        <s:v/>
      </s:c>
      <s:c r="Z1316" s="80">
        <s:f t="shared" si="8"/>
        <s:v>1306</s:v>
      </s:c>
      <s:c r="AA1316" s="93" t="str">
        <s:f>IF(B1316="","",IF(S1316&gt;1,"Проверить и объединить дубли",IF(W1316&lt;'04_Настройки'!$B$26,"Дополнить исходные данные",IF(AND(M1316&lt;&gt;"",M1316&lt;=2),"Проверить соответствие запросу и бизнесу",IF(AND(G1316&lt;&gt;"",G1316&lt;=IF(J1316="",'04_Настройки'!$B$14,J1316)),"Удерживать позицию и обновлять контент",IF(Y1316="Высокий",IF(O1316="","Создать или назначить посадочную страницу","Оптимизировать страницу и усилить содержание"),IF(Y1316="Средний","Включить в контент-план","Наблюдать или отложить")))))))</s:f>
        <s:v/>
      </s:c>
    </s:row>
    <s:row r="1317" ht="22.5" customHeight="1">
      <s:c r="A1317" s="70" t="str">
        <s:f t="shared" si="1"/>
        <s:v/>
      </s:c>
      <s:c r="B1317" s="71"/>
      <s:c r="C1317" s="71"/>
      <s:c r="D1317" s="71"/>
      <s:c r="E1317" s="95"/>
      <s:c r="F1317" s="77" t="str">
        <s:f>IF(ISBLANK(E1317),"",IF(E1317&gt;='04_Настройки'!$B$11,"ВЧ",IF(E1317&gt;='04_Настройки'!$B$12,"СЧ","НЧ")))</s:f>
      </s:c>
      <s:c r="G1317" s="78"/>
      <s:c r="H1317" s="78"/>
      <s:c r="I1317" s="80" t="str">
        <s:f t="shared" si="2"/>
        <s:v/>
      </s:c>
      <s:c r="J1317" s="78"/>
      <s:c r="K1317" s="81"/>
      <s:c r="L1317" s="78"/>
      <s:c r="M1317" s="78"/>
      <s:c r="N1317" s="78"/>
      <s:c r="O1317" s="83"/>
      <s:c r="P1317" s="84"/>
      <s:c r="Q1317" s="84"/>
      <s:c r="R1317" s="77" t="str">
        <s:f t="shared" si="3"/>
        <s:v/>
      </s:c>
      <s:c r="S1317" s="85" t="str">
        <s:f t="shared" si="4"/>
        <s:v/>
      </s:c>
      <s:c r="T1317" s="85" t="str">
        <s:f t="shared" si="5"/>
        <s:v/>
      </s:c>
      <s:c r="U1317" s="85" t="str">
        <s:f>IF(OR(B1317="",G1317=""),"",ROUND(MAX(0,MIN(100,(G1317-IF(J1317="",'04_Настройки'!$B$14,J1317))/(100-IF(J1317="",'04_Настройки'!$B$14,J1317))*100)),1))</s:f>
        <s:v/>
      </s:c>
      <s:c r="V1317" s="85" t="str">
        <s:f t="shared" si="6"/>
        <s:v/>
      </s:c>
      <s:c r="W1317" s="88" t="str">
        <s:f t="shared" si="7"/>
        <s:v/>
      </s:c>
      <s:c r="X1317" s="85" t="str">
        <s:f>IF(B1317="","",IF(W1317&lt;'04_Настройки'!$B$26,"",ROUND((IF(ISBLANK(T1317),0,T1317*'04_Настройки'!$B$16)+IF(ISBLANK(U1317),0,U1317*'04_Настройки'!$B$17)+IF(ISBLANK(V1317),0,V1317*'04_Настройки'!$B$18)+IF(ISBLANK(M1317),0,M1317/5*100*'04_Настройки'!$B$19)+IF(ISBLANK(N1317),0,N1317/5*100*'04_Настройки'!$B$20))/(IF(ISBLANK(T1317),0,'04_Настройки'!$B$16)+IF(ISBLANK(U1317),0,'04_Настройки'!$B$17)+IF(ISBLANK(V1317),0,'04_Настройки'!$B$18)+IF(ISBLANK(M1317),0,'04_Настройки'!$B$19)+IF(ISBLANK(N1317),0,'04_Настройки'!$B$20)),1)))</s:f>
        <s:v/>
      </s:c>
      <s:c r="Y1317" s="77" t="str">
        <s:f>IF(B1317="","",IF(ISBLANK(X1317),"Недостаточно данных",IF(X1317&gt;='04_Настройки'!$B$24,"Высокий",IF(X1317&gt;='04_Настройки'!$B$25,"Средний","Низкий"))))</s:f>
        <s:v/>
      </s:c>
      <s:c r="Z1317" s="80">
        <s:f t="shared" si="8"/>
        <s:v>1307</s:v>
      </s:c>
      <s:c r="AA1317" s="93" t="str">
        <s:f>IF(B1317="","",IF(S1317&gt;1,"Проверить и объединить дубли",IF(W1317&lt;'04_Настройки'!$B$26,"Дополнить исходные данные",IF(AND(M1317&lt;&gt;"",M1317&lt;=2),"Проверить соответствие запросу и бизнесу",IF(AND(G1317&lt;&gt;"",G1317&lt;=IF(J1317="",'04_Настройки'!$B$14,J1317)),"Удерживать позицию и обновлять контент",IF(Y1317="Высокий",IF(O1317="","Создать или назначить посадочную страницу","Оптимизировать страницу и усилить содержание"),IF(Y1317="Средний","Включить в контент-план","Наблюдать или отложить")))))))</s:f>
        <s:v/>
      </s:c>
    </s:row>
    <s:row r="1318" ht="22.5" customHeight="1">
      <s:c r="A1318" s="70" t="str">
        <s:f t="shared" si="1"/>
        <s:v/>
      </s:c>
      <s:c r="B1318" s="71"/>
      <s:c r="C1318" s="71"/>
      <s:c r="D1318" s="71"/>
      <s:c r="E1318" s="95"/>
      <s:c r="F1318" s="77" t="str">
        <s:f>IF(ISBLANK(E1318),"",IF(E1318&gt;='04_Настройки'!$B$11,"ВЧ",IF(E1318&gt;='04_Настройки'!$B$12,"СЧ","НЧ")))</s:f>
      </s:c>
      <s:c r="G1318" s="78"/>
      <s:c r="H1318" s="78"/>
      <s:c r="I1318" s="80" t="str">
        <s:f t="shared" si="2"/>
        <s:v/>
      </s:c>
      <s:c r="J1318" s="78"/>
      <s:c r="K1318" s="81"/>
      <s:c r="L1318" s="78"/>
      <s:c r="M1318" s="78"/>
      <s:c r="N1318" s="78"/>
      <s:c r="O1318" s="83"/>
      <s:c r="P1318" s="84"/>
      <s:c r="Q1318" s="84"/>
      <s:c r="R1318" s="77" t="str">
        <s:f t="shared" si="3"/>
        <s:v/>
      </s:c>
      <s:c r="S1318" s="85" t="str">
        <s:f t="shared" si="4"/>
        <s:v/>
      </s:c>
      <s:c r="T1318" s="85" t="str">
        <s:f t="shared" si="5"/>
        <s:v/>
      </s:c>
      <s:c r="U1318" s="85" t="str">
        <s:f>IF(OR(B1318="",G1318=""),"",ROUND(MAX(0,MIN(100,(G1318-IF(J1318="",'04_Настройки'!$B$14,J1318))/(100-IF(J1318="",'04_Настройки'!$B$14,J1318))*100)),1))</s:f>
        <s:v/>
      </s:c>
      <s:c r="V1318" s="85" t="str">
        <s:f t="shared" si="6"/>
        <s:v/>
      </s:c>
      <s:c r="W1318" s="88" t="str">
        <s:f t="shared" si="7"/>
        <s:v/>
      </s:c>
      <s:c r="X1318" s="85" t="str">
        <s:f>IF(B1318="","",IF(W1318&lt;'04_Настройки'!$B$26,"",ROUND((IF(ISBLANK(T1318),0,T1318*'04_Настройки'!$B$16)+IF(ISBLANK(U1318),0,U1318*'04_Настройки'!$B$17)+IF(ISBLANK(V1318),0,V1318*'04_Настройки'!$B$18)+IF(ISBLANK(M1318),0,M1318/5*100*'04_Настройки'!$B$19)+IF(ISBLANK(N1318),0,N1318/5*100*'04_Настройки'!$B$20))/(IF(ISBLANK(T1318),0,'04_Настройки'!$B$16)+IF(ISBLANK(U1318),0,'04_Настройки'!$B$17)+IF(ISBLANK(V1318),0,'04_Настройки'!$B$18)+IF(ISBLANK(M1318),0,'04_Настройки'!$B$19)+IF(ISBLANK(N1318),0,'04_Настройки'!$B$20)),1)))</s:f>
        <s:v/>
      </s:c>
      <s:c r="Y1318" s="77" t="str">
        <s:f>IF(B1318="","",IF(ISBLANK(X1318),"Недостаточно данных",IF(X1318&gt;='04_Настройки'!$B$24,"Высокий",IF(X1318&gt;='04_Настройки'!$B$25,"Средний","Низкий"))))</s:f>
        <s:v/>
      </s:c>
      <s:c r="Z1318" s="80">
        <s:f t="shared" si="8"/>
        <s:v>1308</s:v>
      </s:c>
      <s:c r="AA1318" s="93" t="str">
        <s:f>IF(B1318="","",IF(S1318&gt;1,"Проверить и объединить дубли",IF(W1318&lt;'04_Настройки'!$B$26,"Дополнить исходные данные",IF(AND(M1318&lt;&gt;"",M1318&lt;=2),"Проверить соответствие запросу и бизнесу",IF(AND(G1318&lt;&gt;"",G1318&lt;=IF(J1318="",'04_Настройки'!$B$14,J1318)),"Удерживать позицию и обновлять контент",IF(Y1318="Высокий",IF(O1318="","Создать или назначить посадочную страницу","Оптимизировать страницу и усилить содержание"),IF(Y1318="Средний","Включить в контент-план","Наблюдать или отложить")))))))</s:f>
        <s:v/>
      </s:c>
    </s:row>
    <s:row r="1319" ht="22.5" customHeight="1">
      <s:c r="A1319" s="70" t="str">
        <s:f t="shared" si="1"/>
        <s:v/>
      </s:c>
      <s:c r="B1319" s="71"/>
      <s:c r="C1319" s="71"/>
      <s:c r="D1319" s="71"/>
      <s:c r="E1319" s="95"/>
      <s:c r="F1319" s="77" t="str">
        <s:f>IF(ISBLANK(E1319),"",IF(E1319&gt;='04_Настройки'!$B$11,"ВЧ",IF(E1319&gt;='04_Настройки'!$B$12,"СЧ","НЧ")))</s:f>
      </s:c>
      <s:c r="G1319" s="78"/>
      <s:c r="H1319" s="78"/>
      <s:c r="I1319" s="80" t="str">
        <s:f t="shared" si="2"/>
        <s:v/>
      </s:c>
      <s:c r="J1319" s="78"/>
      <s:c r="K1319" s="81"/>
      <s:c r="L1319" s="78"/>
      <s:c r="M1319" s="78"/>
      <s:c r="N1319" s="78"/>
      <s:c r="O1319" s="83"/>
      <s:c r="P1319" s="84"/>
      <s:c r="Q1319" s="84"/>
      <s:c r="R1319" s="77" t="str">
        <s:f t="shared" si="3"/>
        <s:v/>
      </s:c>
      <s:c r="S1319" s="85" t="str">
        <s:f t="shared" si="4"/>
        <s:v/>
      </s:c>
      <s:c r="T1319" s="85" t="str">
        <s:f t="shared" si="5"/>
        <s:v/>
      </s:c>
      <s:c r="U1319" s="85" t="str">
        <s:f>IF(OR(B1319="",G1319=""),"",ROUND(MAX(0,MIN(100,(G1319-IF(J1319="",'04_Настройки'!$B$14,J1319))/(100-IF(J1319="",'04_Настройки'!$B$14,J1319))*100)),1))</s:f>
        <s:v/>
      </s:c>
      <s:c r="V1319" s="85" t="str">
        <s:f t="shared" si="6"/>
        <s:v/>
      </s:c>
      <s:c r="W1319" s="88" t="str">
        <s:f t="shared" si="7"/>
        <s:v/>
      </s:c>
      <s:c r="X1319" s="85" t="str">
        <s:f>IF(B1319="","",IF(W1319&lt;'04_Настройки'!$B$26,"",ROUND((IF(ISBLANK(T1319),0,T1319*'04_Настройки'!$B$16)+IF(ISBLANK(U1319),0,U1319*'04_Настройки'!$B$17)+IF(ISBLANK(V1319),0,V1319*'04_Настройки'!$B$18)+IF(ISBLANK(M1319),0,M1319/5*100*'04_Настройки'!$B$19)+IF(ISBLANK(N1319),0,N1319/5*100*'04_Настройки'!$B$20))/(IF(ISBLANK(T1319),0,'04_Настройки'!$B$16)+IF(ISBLANK(U1319),0,'04_Настройки'!$B$17)+IF(ISBLANK(V1319),0,'04_Настройки'!$B$18)+IF(ISBLANK(M1319),0,'04_Настройки'!$B$19)+IF(ISBLANK(N1319),0,'04_Настройки'!$B$20)),1)))</s:f>
        <s:v/>
      </s:c>
      <s:c r="Y1319" s="77" t="str">
        <s:f>IF(B1319="","",IF(ISBLANK(X1319),"Недостаточно данных",IF(X1319&gt;='04_Настройки'!$B$24,"Высокий",IF(X1319&gt;='04_Настройки'!$B$25,"Средний","Низкий"))))</s:f>
        <s:v/>
      </s:c>
      <s:c r="Z1319" s="80">
        <s:f t="shared" si="8"/>
        <s:v>1309</s:v>
      </s:c>
      <s:c r="AA1319" s="93" t="str">
        <s:f>IF(B1319="","",IF(S1319&gt;1,"Проверить и объединить дубли",IF(W1319&lt;'04_Настройки'!$B$26,"Дополнить исходные данные",IF(AND(M1319&lt;&gt;"",M1319&lt;=2),"Проверить соответствие запросу и бизнесу",IF(AND(G1319&lt;&gt;"",G1319&lt;=IF(J1319="",'04_Настройки'!$B$14,J1319)),"Удерживать позицию и обновлять контент",IF(Y1319="Высокий",IF(O1319="","Создать или назначить посадочную страницу","Оптимизировать страницу и усилить содержание"),IF(Y1319="Средний","Включить в контент-план","Наблюдать или отложить")))))))</s:f>
        <s:v/>
      </s:c>
    </s:row>
    <s:row r="1320" ht="22.5" customHeight="1">
      <s:c r="A1320" s="70" t="str">
        <s:f t="shared" si="1"/>
        <s:v/>
      </s:c>
      <s:c r="B1320" s="71"/>
      <s:c r="C1320" s="71"/>
      <s:c r="D1320" s="71"/>
      <s:c r="E1320" s="95"/>
      <s:c r="F1320" s="77" t="str">
        <s:f>IF(ISBLANK(E1320),"",IF(E1320&gt;='04_Настройки'!$B$11,"ВЧ",IF(E1320&gt;='04_Настройки'!$B$12,"СЧ","НЧ")))</s:f>
      </s:c>
      <s:c r="G1320" s="78"/>
      <s:c r="H1320" s="78"/>
      <s:c r="I1320" s="80" t="str">
        <s:f t="shared" si="2"/>
        <s:v/>
      </s:c>
      <s:c r="J1320" s="78"/>
      <s:c r="K1320" s="81"/>
      <s:c r="L1320" s="78"/>
      <s:c r="M1320" s="78"/>
      <s:c r="N1320" s="78"/>
      <s:c r="O1320" s="83"/>
      <s:c r="P1320" s="84"/>
      <s:c r="Q1320" s="84"/>
      <s:c r="R1320" s="77" t="str">
        <s:f t="shared" si="3"/>
        <s:v/>
      </s:c>
      <s:c r="S1320" s="85" t="str">
        <s:f t="shared" si="4"/>
        <s:v/>
      </s:c>
      <s:c r="T1320" s="85" t="str">
        <s:f t="shared" si="5"/>
        <s:v/>
      </s:c>
      <s:c r="U1320" s="85" t="str">
        <s:f>IF(OR(B1320="",G1320=""),"",ROUND(MAX(0,MIN(100,(G1320-IF(J1320="",'04_Настройки'!$B$14,J1320))/(100-IF(J1320="",'04_Настройки'!$B$14,J1320))*100)),1))</s:f>
        <s:v/>
      </s:c>
      <s:c r="V1320" s="85" t="str">
        <s:f t="shared" si="6"/>
        <s:v/>
      </s:c>
      <s:c r="W1320" s="88" t="str">
        <s:f t="shared" si="7"/>
        <s:v/>
      </s:c>
      <s:c r="X1320" s="85" t="str">
        <s:f>IF(B1320="","",IF(W1320&lt;'04_Настройки'!$B$26,"",ROUND((IF(ISBLANK(T1320),0,T1320*'04_Настройки'!$B$16)+IF(ISBLANK(U1320),0,U1320*'04_Настройки'!$B$17)+IF(ISBLANK(V1320),0,V1320*'04_Настройки'!$B$18)+IF(ISBLANK(M1320),0,M1320/5*100*'04_Настройки'!$B$19)+IF(ISBLANK(N1320),0,N1320/5*100*'04_Настройки'!$B$20))/(IF(ISBLANK(T1320),0,'04_Настройки'!$B$16)+IF(ISBLANK(U1320),0,'04_Настройки'!$B$17)+IF(ISBLANK(V1320),0,'04_Настройки'!$B$18)+IF(ISBLANK(M1320),0,'04_Настройки'!$B$19)+IF(ISBLANK(N1320),0,'04_Настройки'!$B$20)),1)))</s:f>
        <s:v/>
      </s:c>
      <s:c r="Y1320" s="77" t="str">
        <s:f>IF(B1320="","",IF(ISBLANK(X1320),"Недостаточно данных",IF(X1320&gt;='04_Настройки'!$B$24,"Высокий",IF(X1320&gt;='04_Настройки'!$B$25,"Средний","Низкий"))))</s:f>
        <s:v/>
      </s:c>
      <s:c r="Z1320" s="80">
        <s:f t="shared" si="8"/>
        <s:v>1310</s:v>
      </s:c>
      <s:c r="AA1320" s="93" t="str">
        <s:f>IF(B1320="","",IF(S1320&gt;1,"Проверить и объединить дубли",IF(W1320&lt;'04_Настройки'!$B$26,"Дополнить исходные данные",IF(AND(M1320&lt;&gt;"",M1320&lt;=2),"Проверить соответствие запросу и бизнесу",IF(AND(G1320&lt;&gt;"",G1320&lt;=IF(J1320="",'04_Настройки'!$B$14,J1320)),"Удерживать позицию и обновлять контент",IF(Y1320="Высокий",IF(O1320="","Создать или назначить посадочную страницу","Оптимизировать страницу и усилить содержание"),IF(Y1320="Средний","Включить в контент-план","Наблюдать или отложить")))))))</s:f>
        <s:v/>
      </s:c>
    </s:row>
    <s:row r="1321" ht="22.5" customHeight="1">
      <s:c r="A1321" s="70" t="str">
        <s:f t="shared" si="1"/>
        <s:v/>
      </s:c>
      <s:c r="B1321" s="71"/>
      <s:c r="C1321" s="71"/>
      <s:c r="D1321" s="71"/>
      <s:c r="E1321" s="95"/>
      <s:c r="F1321" s="77" t="str">
        <s:f>IF(ISBLANK(E1321),"",IF(E1321&gt;='04_Настройки'!$B$11,"ВЧ",IF(E1321&gt;='04_Настройки'!$B$12,"СЧ","НЧ")))</s:f>
      </s:c>
      <s:c r="G1321" s="78"/>
      <s:c r="H1321" s="78"/>
      <s:c r="I1321" s="80" t="str">
        <s:f t="shared" si="2"/>
        <s:v/>
      </s:c>
      <s:c r="J1321" s="78"/>
      <s:c r="K1321" s="81"/>
      <s:c r="L1321" s="78"/>
      <s:c r="M1321" s="78"/>
      <s:c r="N1321" s="78"/>
      <s:c r="O1321" s="83"/>
      <s:c r="P1321" s="84"/>
      <s:c r="Q1321" s="84"/>
      <s:c r="R1321" s="77" t="str">
        <s:f t="shared" si="3"/>
        <s:v/>
      </s:c>
      <s:c r="S1321" s="85" t="str">
        <s:f t="shared" si="4"/>
        <s:v/>
      </s:c>
      <s:c r="T1321" s="85" t="str">
        <s:f t="shared" si="5"/>
        <s:v/>
      </s:c>
      <s:c r="U1321" s="85" t="str">
        <s:f>IF(OR(B1321="",G1321=""),"",ROUND(MAX(0,MIN(100,(G1321-IF(J1321="",'04_Настройки'!$B$14,J1321))/(100-IF(J1321="",'04_Настройки'!$B$14,J1321))*100)),1))</s:f>
        <s:v/>
      </s:c>
      <s:c r="V1321" s="85" t="str">
        <s:f t="shared" si="6"/>
        <s:v/>
      </s:c>
      <s:c r="W1321" s="88" t="str">
        <s:f t="shared" si="7"/>
        <s:v/>
      </s:c>
      <s:c r="X1321" s="85" t="str">
        <s:f>IF(B1321="","",IF(W1321&lt;'04_Настройки'!$B$26,"",ROUND((IF(ISBLANK(T1321),0,T1321*'04_Настройки'!$B$16)+IF(ISBLANK(U1321),0,U1321*'04_Настройки'!$B$17)+IF(ISBLANK(V1321),0,V1321*'04_Настройки'!$B$18)+IF(ISBLANK(M1321),0,M1321/5*100*'04_Настройки'!$B$19)+IF(ISBLANK(N1321),0,N1321/5*100*'04_Настройки'!$B$20))/(IF(ISBLANK(T1321),0,'04_Настройки'!$B$16)+IF(ISBLANK(U1321),0,'04_Настройки'!$B$17)+IF(ISBLANK(V1321),0,'04_Настройки'!$B$18)+IF(ISBLANK(M1321),0,'04_Настройки'!$B$19)+IF(ISBLANK(N1321),0,'04_Настройки'!$B$20)),1)))</s:f>
        <s:v/>
      </s:c>
      <s:c r="Y1321" s="77" t="str">
        <s:f>IF(B1321="","",IF(ISBLANK(X1321),"Недостаточно данных",IF(X1321&gt;='04_Настройки'!$B$24,"Высокий",IF(X1321&gt;='04_Настройки'!$B$25,"Средний","Низкий"))))</s:f>
        <s:v/>
      </s:c>
      <s:c r="Z1321" s="80">
        <s:f t="shared" si="8"/>
        <s:v>1311</s:v>
      </s:c>
      <s:c r="AA1321" s="93" t="str">
        <s:f>IF(B1321="","",IF(S1321&gt;1,"Проверить и объединить дубли",IF(W1321&lt;'04_Настройки'!$B$26,"Дополнить исходные данные",IF(AND(M1321&lt;&gt;"",M1321&lt;=2),"Проверить соответствие запросу и бизнесу",IF(AND(G1321&lt;&gt;"",G1321&lt;=IF(J1321="",'04_Настройки'!$B$14,J1321)),"Удерживать позицию и обновлять контент",IF(Y1321="Высокий",IF(O1321="","Создать или назначить посадочную страницу","Оптимизировать страницу и усилить содержание"),IF(Y1321="Средний","Включить в контент-план","Наблюдать или отложить")))))))</s:f>
        <s:v/>
      </s:c>
    </s:row>
    <s:row r="1322" ht="22.5" customHeight="1">
      <s:c r="A1322" s="70" t="str">
        <s:f t="shared" si="1"/>
        <s:v/>
      </s:c>
      <s:c r="B1322" s="71"/>
      <s:c r="C1322" s="71"/>
      <s:c r="D1322" s="71"/>
      <s:c r="E1322" s="95"/>
      <s:c r="F1322" s="77" t="str">
        <s:f>IF(ISBLANK(E1322),"",IF(E1322&gt;='04_Настройки'!$B$11,"ВЧ",IF(E1322&gt;='04_Настройки'!$B$12,"СЧ","НЧ")))</s:f>
      </s:c>
      <s:c r="G1322" s="78"/>
      <s:c r="H1322" s="78"/>
      <s:c r="I1322" s="80" t="str">
        <s:f t="shared" si="2"/>
        <s:v/>
      </s:c>
      <s:c r="J1322" s="78"/>
      <s:c r="K1322" s="81"/>
      <s:c r="L1322" s="78"/>
      <s:c r="M1322" s="78"/>
      <s:c r="N1322" s="78"/>
      <s:c r="O1322" s="83"/>
      <s:c r="P1322" s="84"/>
      <s:c r="Q1322" s="84"/>
      <s:c r="R1322" s="77" t="str">
        <s:f t="shared" si="3"/>
        <s:v/>
      </s:c>
      <s:c r="S1322" s="85" t="str">
        <s:f t="shared" si="4"/>
        <s:v/>
      </s:c>
      <s:c r="T1322" s="85" t="str">
        <s:f t="shared" si="5"/>
        <s:v/>
      </s:c>
      <s:c r="U1322" s="85" t="str">
        <s:f>IF(OR(B1322="",G1322=""),"",ROUND(MAX(0,MIN(100,(G1322-IF(J1322="",'04_Настройки'!$B$14,J1322))/(100-IF(J1322="",'04_Настройки'!$B$14,J1322))*100)),1))</s:f>
        <s:v/>
      </s:c>
      <s:c r="V1322" s="85" t="str">
        <s:f t="shared" si="6"/>
        <s:v/>
      </s:c>
      <s:c r="W1322" s="88" t="str">
        <s:f t="shared" si="7"/>
        <s:v/>
      </s:c>
      <s:c r="X1322" s="85" t="str">
        <s:f>IF(B1322="","",IF(W1322&lt;'04_Настройки'!$B$26,"",ROUND((IF(ISBLANK(T1322),0,T1322*'04_Настройки'!$B$16)+IF(ISBLANK(U1322),0,U1322*'04_Настройки'!$B$17)+IF(ISBLANK(V1322),0,V1322*'04_Настройки'!$B$18)+IF(ISBLANK(M1322),0,M1322/5*100*'04_Настройки'!$B$19)+IF(ISBLANK(N1322),0,N1322/5*100*'04_Настройки'!$B$20))/(IF(ISBLANK(T1322),0,'04_Настройки'!$B$16)+IF(ISBLANK(U1322),0,'04_Настройки'!$B$17)+IF(ISBLANK(V1322),0,'04_Настройки'!$B$18)+IF(ISBLANK(M1322),0,'04_Настройки'!$B$19)+IF(ISBLANK(N1322),0,'04_Настройки'!$B$20)),1)))</s:f>
        <s:v/>
      </s:c>
      <s:c r="Y1322" s="77" t="str">
        <s:f>IF(B1322="","",IF(ISBLANK(X1322),"Недостаточно данных",IF(X1322&gt;='04_Настройки'!$B$24,"Высокий",IF(X1322&gt;='04_Настройки'!$B$25,"Средний","Низкий"))))</s:f>
        <s:v/>
      </s:c>
      <s:c r="Z1322" s="80">
        <s:f t="shared" si="8"/>
        <s:v>1312</s:v>
      </s:c>
      <s:c r="AA1322" s="93" t="str">
        <s:f>IF(B1322="","",IF(S1322&gt;1,"Проверить и объединить дубли",IF(W1322&lt;'04_Настройки'!$B$26,"Дополнить исходные данные",IF(AND(M1322&lt;&gt;"",M1322&lt;=2),"Проверить соответствие запросу и бизнесу",IF(AND(G1322&lt;&gt;"",G1322&lt;=IF(J1322="",'04_Настройки'!$B$14,J1322)),"Удерживать позицию и обновлять контент",IF(Y1322="Высокий",IF(O1322="","Создать или назначить посадочную страницу","Оптимизировать страницу и усилить содержание"),IF(Y1322="Средний","Включить в контент-план","Наблюдать или отложить")))))))</s:f>
        <s:v/>
      </s:c>
    </s:row>
    <s:row r="1323" ht="22.5" customHeight="1">
      <s:c r="A1323" s="70" t="str">
        <s:f t="shared" si="1"/>
        <s:v/>
      </s:c>
      <s:c r="B1323" s="71"/>
      <s:c r="C1323" s="71"/>
      <s:c r="D1323" s="71"/>
      <s:c r="E1323" s="95"/>
      <s:c r="F1323" s="77" t="str">
        <s:f>IF(ISBLANK(E1323),"",IF(E1323&gt;='04_Настройки'!$B$11,"ВЧ",IF(E1323&gt;='04_Настройки'!$B$12,"СЧ","НЧ")))</s:f>
      </s:c>
      <s:c r="G1323" s="78"/>
      <s:c r="H1323" s="78"/>
      <s:c r="I1323" s="80" t="str">
        <s:f t="shared" si="2"/>
        <s:v/>
      </s:c>
      <s:c r="J1323" s="78"/>
      <s:c r="K1323" s="81"/>
      <s:c r="L1323" s="78"/>
      <s:c r="M1323" s="78"/>
      <s:c r="N1323" s="78"/>
      <s:c r="O1323" s="83"/>
      <s:c r="P1323" s="84"/>
      <s:c r="Q1323" s="84"/>
      <s:c r="R1323" s="77" t="str">
        <s:f t="shared" si="3"/>
        <s:v/>
      </s:c>
      <s:c r="S1323" s="85" t="str">
        <s:f t="shared" si="4"/>
        <s:v/>
      </s:c>
      <s:c r="T1323" s="85" t="str">
        <s:f t="shared" si="5"/>
        <s:v/>
      </s:c>
      <s:c r="U1323" s="85" t="str">
        <s:f>IF(OR(B1323="",G1323=""),"",ROUND(MAX(0,MIN(100,(G1323-IF(J1323="",'04_Настройки'!$B$14,J1323))/(100-IF(J1323="",'04_Настройки'!$B$14,J1323))*100)),1))</s:f>
        <s:v/>
      </s:c>
      <s:c r="V1323" s="85" t="str">
        <s:f t="shared" si="6"/>
        <s:v/>
      </s:c>
      <s:c r="W1323" s="88" t="str">
        <s:f t="shared" si="7"/>
        <s:v/>
      </s:c>
      <s:c r="X1323" s="85" t="str">
        <s:f>IF(B1323="","",IF(W1323&lt;'04_Настройки'!$B$26,"",ROUND((IF(ISBLANK(T1323),0,T1323*'04_Настройки'!$B$16)+IF(ISBLANK(U1323),0,U1323*'04_Настройки'!$B$17)+IF(ISBLANK(V1323),0,V1323*'04_Настройки'!$B$18)+IF(ISBLANK(M1323),0,M1323/5*100*'04_Настройки'!$B$19)+IF(ISBLANK(N1323),0,N1323/5*100*'04_Настройки'!$B$20))/(IF(ISBLANK(T1323),0,'04_Настройки'!$B$16)+IF(ISBLANK(U1323),0,'04_Настройки'!$B$17)+IF(ISBLANK(V1323),0,'04_Настройки'!$B$18)+IF(ISBLANK(M1323),0,'04_Настройки'!$B$19)+IF(ISBLANK(N1323),0,'04_Настройки'!$B$20)),1)))</s:f>
        <s:v/>
      </s:c>
      <s:c r="Y1323" s="77" t="str">
        <s:f>IF(B1323="","",IF(ISBLANK(X1323),"Недостаточно данных",IF(X1323&gt;='04_Настройки'!$B$24,"Высокий",IF(X1323&gt;='04_Настройки'!$B$25,"Средний","Низкий"))))</s:f>
        <s:v/>
      </s:c>
      <s:c r="Z1323" s="80">
        <s:f t="shared" si="8"/>
        <s:v>1313</s:v>
      </s:c>
      <s:c r="AA1323" s="93" t="str">
        <s:f>IF(B1323="","",IF(S1323&gt;1,"Проверить и объединить дубли",IF(W1323&lt;'04_Настройки'!$B$26,"Дополнить исходные данные",IF(AND(M1323&lt;&gt;"",M1323&lt;=2),"Проверить соответствие запросу и бизнесу",IF(AND(G1323&lt;&gt;"",G1323&lt;=IF(J1323="",'04_Настройки'!$B$14,J1323)),"Удерживать позицию и обновлять контент",IF(Y1323="Высокий",IF(O1323="","Создать или назначить посадочную страницу","Оптимизировать страницу и усилить содержание"),IF(Y1323="Средний","Включить в контент-план","Наблюдать или отложить")))))))</s:f>
        <s:v/>
      </s:c>
    </s:row>
    <s:row r="1324" ht="22.5" customHeight="1">
      <s:c r="A1324" s="70" t="str">
        <s:f t="shared" si="1"/>
        <s:v/>
      </s:c>
      <s:c r="B1324" s="71"/>
      <s:c r="C1324" s="71"/>
      <s:c r="D1324" s="71"/>
      <s:c r="E1324" s="95"/>
      <s:c r="F1324" s="77" t="str">
        <s:f>IF(ISBLANK(E1324),"",IF(E1324&gt;='04_Настройки'!$B$11,"ВЧ",IF(E1324&gt;='04_Настройки'!$B$12,"СЧ","НЧ")))</s:f>
      </s:c>
      <s:c r="G1324" s="78"/>
      <s:c r="H1324" s="78"/>
      <s:c r="I1324" s="80" t="str">
        <s:f t="shared" si="2"/>
        <s:v/>
      </s:c>
      <s:c r="J1324" s="78"/>
      <s:c r="K1324" s="81"/>
      <s:c r="L1324" s="78"/>
      <s:c r="M1324" s="78"/>
      <s:c r="N1324" s="78"/>
      <s:c r="O1324" s="83"/>
      <s:c r="P1324" s="84"/>
      <s:c r="Q1324" s="84"/>
      <s:c r="R1324" s="77" t="str">
        <s:f t="shared" si="3"/>
        <s:v/>
      </s:c>
      <s:c r="S1324" s="85" t="str">
        <s:f t="shared" si="4"/>
        <s:v/>
      </s:c>
      <s:c r="T1324" s="85" t="str">
        <s:f t="shared" si="5"/>
        <s:v/>
      </s:c>
      <s:c r="U1324" s="85" t="str">
        <s:f>IF(OR(B1324="",G1324=""),"",ROUND(MAX(0,MIN(100,(G1324-IF(J1324="",'04_Настройки'!$B$14,J1324))/(100-IF(J1324="",'04_Настройки'!$B$14,J1324))*100)),1))</s:f>
        <s:v/>
      </s:c>
      <s:c r="V1324" s="85" t="str">
        <s:f t="shared" si="6"/>
        <s:v/>
      </s:c>
      <s:c r="W1324" s="88" t="str">
        <s:f t="shared" si="7"/>
        <s:v/>
      </s:c>
      <s:c r="X1324" s="85" t="str">
        <s:f>IF(B1324="","",IF(W1324&lt;'04_Настройки'!$B$26,"",ROUND((IF(ISBLANK(T1324),0,T1324*'04_Настройки'!$B$16)+IF(ISBLANK(U1324),0,U1324*'04_Настройки'!$B$17)+IF(ISBLANK(V1324),0,V1324*'04_Настройки'!$B$18)+IF(ISBLANK(M1324),0,M1324/5*100*'04_Настройки'!$B$19)+IF(ISBLANK(N1324),0,N1324/5*100*'04_Настройки'!$B$20))/(IF(ISBLANK(T1324),0,'04_Настройки'!$B$16)+IF(ISBLANK(U1324),0,'04_Настройки'!$B$17)+IF(ISBLANK(V1324),0,'04_Настройки'!$B$18)+IF(ISBLANK(M1324),0,'04_Настройки'!$B$19)+IF(ISBLANK(N1324),0,'04_Настройки'!$B$20)),1)))</s:f>
        <s:v/>
      </s:c>
      <s:c r="Y1324" s="77" t="str">
        <s:f>IF(B1324="","",IF(ISBLANK(X1324),"Недостаточно данных",IF(X1324&gt;='04_Настройки'!$B$24,"Высокий",IF(X1324&gt;='04_Настройки'!$B$25,"Средний","Низкий"))))</s:f>
        <s:v/>
      </s:c>
      <s:c r="Z1324" s="80">
        <s:f t="shared" si="8"/>
        <s:v>1314</s:v>
      </s:c>
      <s:c r="AA1324" s="93" t="str">
        <s:f>IF(B1324="","",IF(S1324&gt;1,"Проверить и объединить дубли",IF(W1324&lt;'04_Настройки'!$B$26,"Дополнить исходные данные",IF(AND(M1324&lt;&gt;"",M1324&lt;=2),"Проверить соответствие запросу и бизнесу",IF(AND(G1324&lt;&gt;"",G1324&lt;=IF(J1324="",'04_Настройки'!$B$14,J1324)),"Удерживать позицию и обновлять контент",IF(Y1324="Высокий",IF(O1324="","Создать или назначить посадочную страницу","Оптимизировать страницу и усилить содержание"),IF(Y1324="Средний","Включить в контент-план","Наблюдать или отложить")))))))</s:f>
        <s:v/>
      </s:c>
    </s:row>
    <s:row r="1325" ht="22.5" customHeight="1">
      <s:c r="A1325" s="70" t="str">
        <s:f t="shared" si="1"/>
        <s:v/>
      </s:c>
      <s:c r="B1325" s="71"/>
      <s:c r="C1325" s="71"/>
      <s:c r="D1325" s="71"/>
      <s:c r="E1325" s="95"/>
      <s:c r="F1325" s="77" t="str">
        <s:f>IF(ISBLANK(E1325),"",IF(E1325&gt;='04_Настройки'!$B$11,"ВЧ",IF(E1325&gt;='04_Настройки'!$B$12,"СЧ","НЧ")))</s:f>
      </s:c>
      <s:c r="G1325" s="78"/>
      <s:c r="H1325" s="78"/>
      <s:c r="I1325" s="80" t="str">
        <s:f t="shared" si="2"/>
        <s:v/>
      </s:c>
      <s:c r="J1325" s="78"/>
      <s:c r="K1325" s="81"/>
      <s:c r="L1325" s="78"/>
      <s:c r="M1325" s="78"/>
      <s:c r="N1325" s="78"/>
      <s:c r="O1325" s="83"/>
      <s:c r="P1325" s="84"/>
      <s:c r="Q1325" s="84"/>
      <s:c r="R1325" s="77" t="str">
        <s:f t="shared" si="3"/>
        <s:v/>
      </s:c>
      <s:c r="S1325" s="85" t="str">
        <s:f t="shared" si="4"/>
        <s:v/>
      </s:c>
      <s:c r="T1325" s="85" t="str">
        <s:f t="shared" si="5"/>
        <s:v/>
      </s:c>
      <s:c r="U1325" s="85" t="str">
        <s:f>IF(OR(B1325="",G1325=""),"",ROUND(MAX(0,MIN(100,(G1325-IF(J1325="",'04_Настройки'!$B$14,J1325))/(100-IF(J1325="",'04_Настройки'!$B$14,J1325))*100)),1))</s:f>
        <s:v/>
      </s:c>
      <s:c r="V1325" s="85" t="str">
        <s:f t="shared" si="6"/>
        <s:v/>
      </s:c>
      <s:c r="W1325" s="88" t="str">
        <s:f t="shared" si="7"/>
        <s:v/>
      </s:c>
      <s:c r="X1325" s="85" t="str">
        <s:f>IF(B1325="","",IF(W1325&lt;'04_Настройки'!$B$26,"",ROUND((IF(ISBLANK(T1325),0,T1325*'04_Настройки'!$B$16)+IF(ISBLANK(U1325),0,U1325*'04_Настройки'!$B$17)+IF(ISBLANK(V1325),0,V1325*'04_Настройки'!$B$18)+IF(ISBLANK(M1325),0,M1325/5*100*'04_Настройки'!$B$19)+IF(ISBLANK(N1325),0,N1325/5*100*'04_Настройки'!$B$20))/(IF(ISBLANK(T1325),0,'04_Настройки'!$B$16)+IF(ISBLANK(U1325),0,'04_Настройки'!$B$17)+IF(ISBLANK(V1325),0,'04_Настройки'!$B$18)+IF(ISBLANK(M1325),0,'04_Настройки'!$B$19)+IF(ISBLANK(N1325),0,'04_Настройки'!$B$20)),1)))</s:f>
        <s:v/>
      </s:c>
      <s:c r="Y1325" s="77" t="str">
        <s:f>IF(B1325="","",IF(ISBLANK(X1325),"Недостаточно данных",IF(X1325&gt;='04_Настройки'!$B$24,"Высокий",IF(X1325&gt;='04_Настройки'!$B$25,"Средний","Низкий"))))</s:f>
        <s:v/>
      </s:c>
      <s:c r="Z1325" s="80">
        <s:f t="shared" si="8"/>
        <s:v>1315</s:v>
      </s:c>
      <s:c r="AA1325" s="93" t="str">
        <s:f>IF(B1325="","",IF(S1325&gt;1,"Проверить и объединить дубли",IF(W1325&lt;'04_Настройки'!$B$26,"Дополнить исходные данные",IF(AND(M1325&lt;&gt;"",M1325&lt;=2),"Проверить соответствие запросу и бизнесу",IF(AND(G1325&lt;&gt;"",G1325&lt;=IF(J1325="",'04_Настройки'!$B$14,J1325)),"Удерживать позицию и обновлять контент",IF(Y1325="Высокий",IF(O1325="","Создать или назначить посадочную страницу","Оптимизировать страницу и усилить содержание"),IF(Y1325="Средний","Включить в контент-план","Наблюдать или отложить")))))))</s:f>
        <s:v/>
      </s:c>
    </s:row>
    <s:row r="1326" ht="22.5" customHeight="1">
      <s:c r="A1326" s="70" t="str">
        <s:f t="shared" si="1"/>
        <s:v/>
      </s:c>
      <s:c r="B1326" s="71"/>
      <s:c r="C1326" s="71"/>
      <s:c r="D1326" s="71"/>
      <s:c r="E1326" s="95"/>
      <s:c r="F1326" s="77" t="str">
        <s:f>IF(ISBLANK(E1326),"",IF(E1326&gt;='04_Настройки'!$B$11,"ВЧ",IF(E1326&gt;='04_Настройки'!$B$12,"СЧ","НЧ")))</s:f>
      </s:c>
      <s:c r="G1326" s="78"/>
      <s:c r="H1326" s="78"/>
      <s:c r="I1326" s="80" t="str">
        <s:f t="shared" si="2"/>
        <s:v/>
      </s:c>
      <s:c r="J1326" s="78"/>
      <s:c r="K1326" s="81"/>
      <s:c r="L1326" s="78"/>
      <s:c r="M1326" s="78"/>
      <s:c r="N1326" s="78"/>
      <s:c r="O1326" s="83"/>
      <s:c r="P1326" s="84"/>
      <s:c r="Q1326" s="84"/>
      <s:c r="R1326" s="77" t="str">
        <s:f t="shared" si="3"/>
        <s:v/>
      </s:c>
      <s:c r="S1326" s="85" t="str">
        <s:f t="shared" si="4"/>
        <s:v/>
      </s:c>
      <s:c r="T1326" s="85" t="str">
        <s:f t="shared" si="5"/>
        <s:v/>
      </s:c>
      <s:c r="U1326" s="85" t="str">
        <s:f>IF(OR(B1326="",G1326=""),"",ROUND(MAX(0,MIN(100,(G1326-IF(J1326="",'04_Настройки'!$B$14,J1326))/(100-IF(J1326="",'04_Настройки'!$B$14,J1326))*100)),1))</s:f>
        <s:v/>
      </s:c>
      <s:c r="V1326" s="85" t="str">
        <s:f t="shared" si="6"/>
        <s:v/>
      </s:c>
      <s:c r="W1326" s="88" t="str">
        <s:f t="shared" si="7"/>
        <s:v/>
      </s:c>
      <s:c r="X1326" s="85" t="str">
        <s:f>IF(B1326="","",IF(W1326&lt;'04_Настройки'!$B$26,"",ROUND((IF(ISBLANK(T1326),0,T1326*'04_Настройки'!$B$16)+IF(ISBLANK(U1326),0,U1326*'04_Настройки'!$B$17)+IF(ISBLANK(V1326),0,V1326*'04_Настройки'!$B$18)+IF(ISBLANK(M1326),0,M1326/5*100*'04_Настройки'!$B$19)+IF(ISBLANK(N1326),0,N1326/5*100*'04_Настройки'!$B$20))/(IF(ISBLANK(T1326),0,'04_Настройки'!$B$16)+IF(ISBLANK(U1326),0,'04_Настройки'!$B$17)+IF(ISBLANK(V1326),0,'04_Настройки'!$B$18)+IF(ISBLANK(M1326),0,'04_Настройки'!$B$19)+IF(ISBLANK(N1326),0,'04_Настройки'!$B$20)),1)))</s:f>
        <s:v/>
      </s:c>
      <s:c r="Y1326" s="77" t="str">
        <s:f>IF(B1326="","",IF(ISBLANK(X1326),"Недостаточно данных",IF(X1326&gt;='04_Настройки'!$B$24,"Высокий",IF(X1326&gt;='04_Настройки'!$B$25,"Средний","Низкий"))))</s:f>
        <s:v/>
      </s:c>
      <s:c r="Z1326" s="80">
        <s:f t="shared" si="8"/>
        <s:v>1316</s:v>
      </s:c>
      <s:c r="AA1326" s="93" t="str">
        <s:f>IF(B1326="","",IF(S1326&gt;1,"Проверить и объединить дубли",IF(W1326&lt;'04_Настройки'!$B$26,"Дополнить исходные данные",IF(AND(M1326&lt;&gt;"",M1326&lt;=2),"Проверить соответствие запросу и бизнесу",IF(AND(G1326&lt;&gt;"",G1326&lt;=IF(J1326="",'04_Настройки'!$B$14,J1326)),"Удерживать позицию и обновлять контент",IF(Y1326="Высокий",IF(O1326="","Создать или назначить посадочную страницу","Оптимизировать страницу и усилить содержание"),IF(Y1326="Средний","Включить в контент-план","Наблюдать или отложить")))))))</s:f>
        <s:v/>
      </s:c>
    </s:row>
    <s:row r="1327" ht="22.5" customHeight="1">
      <s:c r="A1327" s="70" t="str">
        <s:f t="shared" si="1"/>
        <s:v/>
      </s:c>
      <s:c r="B1327" s="71"/>
      <s:c r="C1327" s="71"/>
      <s:c r="D1327" s="71"/>
      <s:c r="E1327" s="95"/>
      <s:c r="F1327" s="77" t="str">
        <s:f>IF(ISBLANK(E1327),"",IF(E1327&gt;='04_Настройки'!$B$11,"ВЧ",IF(E1327&gt;='04_Настройки'!$B$12,"СЧ","НЧ")))</s:f>
      </s:c>
      <s:c r="G1327" s="78"/>
      <s:c r="H1327" s="78"/>
      <s:c r="I1327" s="80" t="str">
        <s:f t="shared" si="2"/>
        <s:v/>
      </s:c>
      <s:c r="J1327" s="78"/>
      <s:c r="K1327" s="81"/>
      <s:c r="L1327" s="78"/>
      <s:c r="M1327" s="78"/>
      <s:c r="N1327" s="78"/>
      <s:c r="O1327" s="83"/>
      <s:c r="P1327" s="84"/>
      <s:c r="Q1327" s="84"/>
      <s:c r="R1327" s="77" t="str">
        <s:f t="shared" si="3"/>
        <s:v/>
      </s:c>
      <s:c r="S1327" s="85" t="str">
        <s:f t="shared" si="4"/>
        <s:v/>
      </s:c>
      <s:c r="T1327" s="85" t="str">
        <s:f t="shared" si="5"/>
        <s:v/>
      </s:c>
      <s:c r="U1327" s="85" t="str">
        <s:f>IF(OR(B1327="",G1327=""),"",ROUND(MAX(0,MIN(100,(G1327-IF(J1327="",'04_Настройки'!$B$14,J1327))/(100-IF(J1327="",'04_Настройки'!$B$14,J1327))*100)),1))</s:f>
        <s:v/>
      </s:c>
      <s:c r="V1327" s="85" t="str">
        <s:f t="shared" si="6"/>
        <s:v/>
      </s:c>
      <s:c r="W1327" s="88" t="str">
        <s:f t="shared" si="7"/>
        <s:v/>
      </s:c>
      <s:c r="X1327" s="85" t="str">
        <s:f>IF(B1327="","",IF(W1327&lt;'04_Настройки'!$B$26,"",ROUND((IF(ISBLANK(T1327),0,T1327*'04_Настройки'!$B$16)+IF(ISBLANK(U1327),0,U1327*'04_Настройки'!$B$17)+IF(ISBLANK(V1327),0,V1327*'04_Настройки'!$B$18)+IF(ISBLANK(M1327),0,M1327/5*100*'04_Настройки'!$B$19)+IF(ISBLANK(N1327),0,N1327/5*100*'04_Настройки'!$B$20))/(IF(ISBLANK(T1327),0,'04_Настройки'!$B$16)+IF(ISBLANK(U1327),0,'04_Настройки'!$B$17)+IF(ISBLANK(V1327),0,'04_Настройки'!$B$18)+IF(ISBLANK(M1327),0,'04_Настройки'!$B$19)+IF(ISBLANK(N1327),0,'04_Настройки'!$B$20)),1)))</s:f>
        <s:v/>
      </s:c>
      <s:c r="Y1327" s="77" t="str">
        <s:f>IF(B1327="","",IF(ISBLANK(X1327),"Недостаточно данных",IF(X1327&gt;='04_Настройки'!$B$24,"Высокий",IF(X1327&gt;='04_Настройки'!$B$25,"Средний","Низкий"))))</s:f>
        <s:v/>
      </s:c>
      <s:c r="Z1327" s="80">
        <s:f t="shared" si="8"/>
        <s:v>1317</s:v>
      </s:c>
      <s:c r="AA1327" s="93" t="str">
        <s:f>IF(B1327="","",IF(S1327&gt;1,"Проверить и объединить дубли",IF(W1327&lt;'04_Настройки'!$B$26,"Дополнить исходные данные",IF(AND(M1327&lt;&gt;"",M1327&lt;=2),"Проверить соответствие запросу и бизнесу",IF(AND(G1327&lt;&gt;"",G1327&lt;=IF(J1327="",'04_Настройки'!$B$14,J1327)),"Удерживать позицию и обновлять контент",IF(Y1327="Высокий",IF(O1327="","Создать или назначить посадочную страницу","Оптимизировать страницу и усилить содержание"),IF(Y1327="Средний","Включить в контент-план","Наблюдать или отложить")))))))</s:f>
        <s:v/>
      </s:c>
    </s:row>
    <s:row r="1328" ht="22.5" customHeight="1">
      <s:c r="A1328" s="70" t="str">
        <s:f t="shared" si="1"/>
        <s:v/>
      </s:c>
      <s:c r="B1328" s="71"/>
      <s:c r="C1328" s="71"/>
      <s:c r="D1328" s="71"/>
      <s:c r="E1328" s="95"/>
      <s:c r="F1328" s="77" t="str">
        <s:f>IF(ISBLANK(E1328),"",IF(E1328&gt;='04_Настройки'!$B$11,"ВЧ",IF(E1328&gt;='04_Настройки'!$B$12,"СЧ","НЧ")))</s:f>
      </s:c>
      <s:c r="G1328" s="78"/>
      <s:c r="H1328" s="78"/>
      <s:c r="I1328" s="80" t="str">
        <s:f t="shared" si="2"/>
        <s:v/>
      </s:c>
      <s:c r="J1328" s="78"/>
      <s:c r="K1328" s="81"/>
      <s:c r="L1328" s="78"/>
      <s:c r="M1328" s="78"/>
      <s:c r="N1328" s="78"/>
      <s:c r="O1328" s="83"/>
      <s:c r="P1328" s="84"/>
      <s:c r="Q1328" s="84"/>
      <s:c r="R1328" s="77" t="str">
        <s:f t="shared" si="3"/>
        <s:v/>
      </s:c>
      <s:c r="S1328" s="85" t="str">
        <s:f t="shared" si="4"/>
        <s:v/>
      </s:c>
      <s:c r="T1328" s="85" t="str">
        <s:f t="shared" si="5"/>
        <s:v/>
      </s:c>
      <s:c r="U1328" s="85" t="str">
        <s:f>IF(OR(B1328="",G1328=""),"",ROUND(MAX(0,MIN(100,(G1328-IF(J1328="",'04_Настройки'!$B$14,J1328))/(100-IF(J1328="",'04_Настройки'!$B$14,J1328))*100)),1))</s:f>
        <s:v/>
      </s:c>
      <s:c r="V1328" s="85" t="str">
        <s:f t="shared" si="6"/>
        <s:v/>
      </s:c>
      <s:c r="W1328" s="88" t="str">
        <s:f t="shared" si="7"/>
        <s:v/>
      </s:c>
      <s:c r="X1328" s="85" t="str">
        <s:f>IF(B1328="","",IF(W1328&lt;'04_Настройки'!$B$26,"",ROUND((IF(ISBLANK(T1328),0,T1328*'04_Настройки'!$B$16)+IF(ISBLANK(U1328),0,U1328*'04_Настройки'!$B$17)+IF(ISBLANK(V1328),0,V1328*'04_Настройки'!$B$18)+IF(ISBLANK(M1328),0,M1328/5*100*'04_Настройки'!$B$19)+IF(ISBLANK(N1328),0,N1328/5*100*'04_Настройки'!$B$20))/(IF(ISBLANK(T1328),0,'04_Настройки'!$B$16)+IF(ISBLANK(U1328),0,'04_Настройки'!$B$17)+IF(ISBLANK(V1328),0,'04_Настройки'!$B$18)+IF(ISBLANK(M1328),0,'04_Настройки'!$B$19)+IF(ISBLANK(N1328),0,'04_Настройки'!$B$20)),1)))</s:f>
        <s:v/>
      </s:c>
      <s:c r="Y1328" s="77" t="str">
        <s:f>IF(B1328="","",IF(ISBLANK(X1328),"Недостаточно данных",IF(X1328&gt;='04_Настройки'!$B$24,"Высокий",IF(X1328&gt;='04_Настройки'!$B$25,"Средний","Низкий"))))</s:f>
        <s:v/>
      </s:c>
      <s:c r="Z1328" s="80">
        <s:f t="shared" si="8"/>
        <s:v>1318</s:v>
      </s:c>
      <s:c r="AA1328" s="93" t="str">
        <s:f>IF(B1328="","",IF(S1328&gt;1,"Проверить и объединить дубли",IF(W1328&lt;'04_Настройки'!$B$26,"Дополнить исходные данные",IF(AND(M1328&lt;&gt;"",M1328&lt;=2),"Проверить соответствие запросу и бизнесу",IF(AND(G1328&lt;&gt;"",G1328&lt;=IF(J1328="",'04_Настройки'!$B$14,J1328)),"Удерживать позицию и обновлять контент",IF(Y1328="Высокий",IF(O1328="","Создать или назначить посадочную страницу","Оптимизировать страницу и усилить содержание"),IF(Y1328="Средний","Включить в контент-план","Наблюдать или отложить")))))))</s:f>
        <s:v/>
      </s:c>
    </s:row>
    <s:row r="1329" ht="22.5" customHeight="1">
      <s:c r="A1329" s="70" t="str">
        <s:f t="shared" si="1"/>
        <s:v/>
      </s:c>
      <s:c r="B1329" s="71"/>
      <s:c r="C1329" s="71"/>
      <s:c r="D1329" s="71"/>
      <s:c r="E1329" s="95"/>
      <s:c r="F1329" s="77" t="str">
        <s:f>IF(ISBLANK(E1329),"",IF(E1329&gt;='04_Настройки'!$B$11,"ВЧ",IF(E1329&gt;='04_Настройки'!$B$12,"СЧ","НЧ")))</s:f>
      </s:c>
      <s:c r="G1329" s="78"/>
      <s:c r="H1329" s="78"/>
      <s:c r="I1329" s="80" t="str">
        <s:f t="shared" si="2"/>
        <s:v/>
      </s:c>
      <s:c r="J1329" s="78"/>
      <s:c r="K1329" s="81"/>
      <s:c r="L1329" s="78"/>
      <s:c r="M1329" s="78"/>
      <s:c r="N1329" s="78"/>
      <s:c r="O1329" s="83"/>
      <s:c r="P1329" s="84"/>
      <s:c r="Q1329" s="84"/>
      <s:c r="R1329" s="77" t="str">
        <s:f t="shared" si="3"/>
        <s:v/>
      </s:c>
      <s:c r="S1329" s="85" t="str">
        <s:f t="shared" si="4"/>
        <s:v/>
      </s:c>
      <s:c r="T1329" s="85" t="str">
        <s:f t="shared" si="5"/>
        <s:v/>
      </s:c>
      <s:c r="U1329" s="85" t="str">
        <s:f>IF(OR(B1329="",G1329=""),"",ROUND(MAX(0,MIN(100,(G1329-IF(J1329="",'04_Настройки'!$B$14,J1329))/(100-IF(J1329="",'04_Настройки'!$B$14,J1329))*100)),1))</s:f>
        <s:v/>
      </s:c>
      <s:c r="V1329" s="85" t="str">
        <s:f t="shared" si="6"/>
        <s:v/>
      </s:c>
      <s:c r="W1329" s="88" t="str">
        <s:f t="shared" si="7"/>
        <s:v/>
      </s:c>
      <s:c r="X1329" s="85" t="str">
        <s:f>IF(B1329="","",IF(W1329&lt;'04_Настройки'!$B$26,"",ROUND((IF(ISBLANK(T1329),0,T1329*'04_Настройки'!$B$16)+IF(ISBLANK(U1329),0,U1329*'04_Настройки'!$B$17)+IF(ISBLANK(V1329),0,V1329*'04_Настройки'!$B$18)+IF(ISBLANK(M1329),0,M1329/5*100*'04_Настройки'!$B$19)+IF(ISBLANK(N1329),0,N1329/5*100*'04_Настройки'!$B$20))/(IF(ISBLANK(T1329),0,'04_Настройки'!$B$16)+IF(ISBLANK(U1329),0,'04_Настройки'!$B$17)+IF(ISBLANK(V1329),0,'04_Настройки'!$B$18)+IF(ISBLANK(M1329),0,'04_Настройки'!$B$19)+IF(ISBLANK(N1329),0,'04_Настройки'!$B$20)),1)))</s:f>
        <s:v/>
      </s:c>
      <s:c r="Y1329" s="77" t="str">
        <s:f>IF(B1329="","",IF(ISBLANK(X1329),"Недостаточно данных",IF(X1329&gt;='04_Настройки'!$B$24,"Высокий",IF(X1329&gt;='04_Настройки'!$B$25,"Средний","Низкий"))))</s:f>
        <s:v/>
      </s:c>
      <s:c r="Z1329" s="80">
        <s:f t="shared" si="8"/>
        <s:v>1319</s:v>
      </s:c>
      <s:c r="AA1329" s="93" t="str">
        <s:f>IF(B1329="","",IF(S1329&gt;1,"Проверить и объединить дубли",IF(W1329&lt;'04_Настройки'!$B$26,"Дополнить исходные данные",IF(AND(M1329&lt;&gt;"",M1329&lt;=2),"Проверить соответствие запросу и бизнесу",IF(AND(G1329&lt;&gt;"",G1329&lt;=IF(J1329="",'04_Настройки'!$B$14,J1329)),"Удерживать позицию и обновлять контент",IF(Y1329="Высокий",IF(O1329="","Создать или назначить посадочную страницу","Оптимизировать страницу и усилить содержание"),IF(Y1329="Средний","Включить в контент-план","Наблюдать или отложить")))))))</s:f>
        <s:v/>
      </s:c>
    </s:row>
    <s:row r="1330" ht="22.5" customHeight="1">
      <s:c r="A1330" s="70" t="str">
        <s:f t="shared" si="1"/>
        <s:v/>
      </s:c>
      <s:c r="B1330" s="71"/>
      <s:c r="C1330" s="71"/>
      <s:c r="D1330" s="71"/>
      <s:c r="E1330" s="95"/>
      <s:c r="F1330" s="77" t="str">
        <s:f>IF(ISBLANK(E1330),"",IF(E1330&gt;='04_Настройки'!$B$11,"ВЧ",IF(E1330&gt;='04_Настройки'!$B$12,"СЧ","НЧ")))</s:f>
      </s:c>
      <s:c r="G1330" s="78"/>
      <s:c r="H1330" s="78"/>
      <s:c r="I1330" s="80" t="str">
        <s:f t="shared" si="2"/>
        <s:v/>
      </s:c>
      <s:c r="J1330" s="78"/>
      <s:c r="K1330" s="81"/>
      <s:c r="L1330" s="78"/>
      <s:c r="M1330" s="78"/>
      <s:c r="N1330" s="78"/>
      <s:c r="O1330" s="83"/>
      <s:c r="P1330" s="84"/>
      <s:c r="Q1330" s="84"/>
      <s:c r="R1330" s="77" t="str">
        <s:f t="shared" si="3"/>
        <s:v/>
      </s:c>
      <s:c r="S1330" s="85" t="str">
        <s:f t="shared" si="4"/>
        <s:v/>
      </s:c>
      <s:c r="T1330" s="85" t="str">
        <s:f t="shared" si="5"/>
        <s:v/>
      </s:c>
      <s:c r="U1330" s="85" t="str">
        <s:f>IF(OR(B1330="",G1330=""),"",ROUND(MAX(0,MIN(100,(G1330-IF(J1330="",'04_Настройки'!$B$14,J1330))/(100-IF(J1330="",'04_Настройки'!$B$14,J1330))*100)),1))</s:f>
        <s:v/>
      </s:c>
      <s:c r="V1330" s="85" t="str">
        <s:f t="shared" si="6"/>
        <s:v/>
      </s:c>
      <s:c r="W1330" s="88" t="str">
        <s:f t="shared" si="7"/>
        <s:v/>
      </s:c>
      <s:c r="X1330" s="85" t="str">
        <s:f>IF(B1330="","",IF(W1330&lt;'04_Настройки'!$B$26,"",ROUND((IF(ISBLANK(T1330),0,T1330*'04_Настройки'!$B$16)+IF(ISBLANK(U1330),0,U1330*'04_Настройки'!$B$17)+IF(ISBLANK(V1330),0,V1330*'04_Настройки'!$B$18)+IF(ISBLANK(M1330),0,M1330/5*100*'04_Настройки'!$B$19)+IF(ISBLANK(N1330),0,N1330/5*100*'04_Настройки'!$B$20))/(IF(ISBLANK(T1330),0,'04_Настройки'!$B$16)+IF(ISBLANK(U1330),0,'04_Настройки'!$B$17)+IF(ISBLANK(V1330),0,'04_Настройки'!$B$18)+IF(ISBLANK(M1330),0,'04_Настройки'!$B$19)+IF(ISBLANK(N1330),0,'04_Настройки'!$B$20)),1)))</s:f>
        <s:v/>
      </s:c>
      <s:c r="Y1330" s="77" t="str">
        <s:f>IF(B1330="","",IF(ISBLANK(X1330),"Недостаточно данных",IF(X1330&gt;='04_Настройки'!$B$24,"Высокий",IF(X1330&gt;='04_Настройки'!$B$25,"Средний","Низкий"))))</s:f>
        <s:v/>
      </s:c>
      <s:c r="Z1330" s="80">
        <s:f t="shared" si="8"/>
        <s:v>1320</s:v>
      </s:c>
      <s:c r="AA1330" s="93" t="str">
        <s:f>IF(B1330="","",IF(S1330&gt;1,"Проверить и объединить дубли",IF(W1330&lt;'04_Настройки'!$B$26,"Дополнить исходные данные",IF(AND(M1330&lt;&gt;"",M1330&lt;=2),"Проверить соответствие запросу и бизнесу",IF(AND(G1330&lt;&gt;"",G1330&lt;=IF(J1330="",'04_Настройки'!$B$14,J1330)),"Удерживать позицию и обновлять контент",IF(Y1330="Высокий",IF(O1330="","Создать или назначить посадочную страницу","Оптимизировать страницу и усилить содержание"),IF(Y1330="Средний","Включить в контент-план","Наблюдать или отложить")))))))</s:f>
        <s:v/>
      </s:c>
    </s:row>
    <s:row r="1331" ht="22.5" customHeight="1">
      <s:c r="A1331" s="70" t="str">
        <s:f t="shared" si="1"/>
        <s:v/>
      </s:c>
      <s:c r="B1331" s="71"/>
      <s:c r="C1331" s="71"/>
      <s:c r="D1331" s="71"/>
      <s:c r="E1331" s="95"/>
      <s:c r="F1331" s="77" t="str">
        <s:f>IF(ISBLANK(E1331),"",IF(E1331&gt;='04_Настройки'!$B$11,"ВЧ",IF(E1331&gt;='04_Настройки'!$B$12,"СЧ","НЧ")))</s:f>
      </s:c>
      <s:c r="G1331" s="78"/>
      <s:c r="H1331" s="78"/>
      <s:c r="I1331" s="80" t="str">
        <s:f t="shared" si="2"/>
        <s:v/>
      </s:c>
      <s:c r="J1331" s="78"/>
      <s:c r="K1331" s="81"/>
      <s:c r="L1331" s="78"/>
      <s:c r="M1331" s="78"/>
      <s:c r="N1331" s="78"/>
      <s:c r="O1331" s="83"/>
      <s:c r="P1331" s="84"/>
      <s:c r="Q1331" s="84"/>
      <s:c r="R1331" s="77" t="str">
        <s:f t="shared" si="3"/>
        <s:v/>
      </s:c>
      <s:c r="S1331" s="85" t="str">
        <s:f t="shared" si="4"/>
        <s:v/>
      </s:c>
      <s:c r="T1331" s="85" t="str">
        <s:f t="shared" si="5"/>
        <s:v/>
      </s:c>
      <s:c r="U1331" s="85" t="str">
        <s:f>IF(OR(B1331="",G1331=""),"",ROUND(MAX(0,MIN(100,(G1331-IF(J1331="",'04_Настройки'!$B$14,J1331))/(100-IF(J1331="",'04_Настройки'!$B$14,J1331))*100)),1))</s:f>
        <s:v/>
      </s:c>
      <s:c r="V1331" s="85" t="str">
        <s:f t="shared" si="6"/>
        <s:v/>
      </s:c>
      <s:c r="W1331" s="88" t="str">
        <s:f t="shared" si="7"/>
        <s:v/>
      </s:c>
      <s:c r="X1331" s="85" t="str">
        <s:f>IF(B1331="","",IF(W1331&lt;'04_Настройки'!$B$26,"",ROUND((IF(ISBLANK(T1331),0,T1331*'04_Настройки'!$B$16)+IF(ISBLANK(U1331),0,U1331*'04_Настройки'!$B$17)+IF(ISBLANK(V1331),0,V1331*'04_Настройки'!$B$18)+IF(ISBLANK(M1331),0,M1331/5*100*'04_Настройки'!$B$19)+IF(ISBLANK(N1331),0,N1331/5*100*'04_Настройки'!$B$20))/(IF(ISBLANK(T1331),0,'04_Настройки'!$B$16)+IF(ISBLANK(U1331),0,'04_Настройки'!$B$17)+IF(ISBLANK(V1331),0,'04_Настройки'!$B$18)+IF(ISBLANK(M1331),0,'04_Настройки'!$B$19)+IF(ISBLANK(N1331),0,'04_Настройки'!$B$20)),1)))</s:f>
        <s:v/>
      </s:c>
      <s:c r="Y1331" s="77" t="str">
        <s:f>IF(B1331="","",IF(ISBLANK(X1331),"Недостаточно данных",IF(X1331&gt;='04_Настройки'!$B$24,"Высокий",IF(X1331&gt;='04_Настройки'!$B$25,"Средний","Низкий"))))</s:f>
        <s:v/>
      </s:c>
      <s:c r="Z1331" s="80">
        <s:f t="shared" si="8"/>
        <s:v>1321</s:v>
      </s:c>
      <s:c r="AA1331" s="93" t="str">
        <s:f>IF(B1331="","",IF(S1331&gt;1,"Проверить и объединить дубли",IF(W1331&lt;'04_Настройки'!$B$26,"Дополнить исходные данные",IF(AND(M1331&lt;&gt;"",M1331&lt;=2),"Проверить соответствие запросу и бизнесу",IF(AND(G1331&lt;&gt;"",G1331&lt;=IF(J1331="",'04_Настройки'!$B$14,J1331)),"Удерживать позицию и обновлять контент",IF(Y1331="Высокий",IF(O1331="","Создать или назначить посадочную страницу","Оптимизировать страницу и усилить содержание"),IF(Y1331="Средний","Включить в контент-план","Наблюдать или отложить")))))))</s:f>
        <s:v/>
      </s:c>
    </s:row>
    <s:row r="1332" ht="22.5" customHeight="1">
      <s:c r="A1332" s="70" t="str">
        <s:f t="shared" si="1"/>
        <s:v/>
      </s:c>
      <s:c r="B1332" s="71"/>
      <s:c r="C1332" s="71"/>
      <s:c r="D1332" s="71"/>
      <s:c r="E1332" s="95"/>
      <s:c r="F1332" s="77" t="str">
        <s:f>IF(ISBLANK(E1332),"",IF(E1332&gt;='04_Настройки'!$B$11,"ВЧ",IF(E1332&gt;='04_Настройки'!$B$12,"СЧ","НЧ")))</s:f>
      </s:c>
      <s:c r="G1332" s="78"/>
      <s:c r="H1332" s="78"/>
      <s:c r="I1332" s="80" t="str">
        <s:f t="shared" si="2"/>
        <s:v/>
      </s:c>
      <s:c r="J1332" s="78"/>
      <s:c r="K1332" s="81"/>
      <s:c r="L1332" s="78"/>
      <s:c r="M1332" s="78"/>
      <s:c r="N1332" s="78"/>
      <s:c r="O1332" s="83"/>
      <s:c r="P1332" s="84"/>
      <s:c r="Q1332" s="84"/>
      <s:c r="R1332" s="77" t="str">
        <s:f t="shared" si="3"/>
        <s:v/>
      </s:c>
      <s:c r="S1332" s="85" t="str">
        <s:f t="shared" si="4"/>
        <s:v/>
      </s:c>
      <s:c r="T1332" s="85" t="str">
        <s:f t="shared" si="5"/>
        <s:v/>
      </s:c>
      <s:c r="U1332" s="85" t="str">
        <s:f>IF(OR(B1332="",G1332=""),"",ROUND(MAX(0,MIN(100,(G1332-IF(J1332="",'04_Настройки'!$B$14,J1332))/(100-IF(J1332="",'04_Настройки'!$B$14,J1332))*100)),1))</s:f>
        <s:v/>
      </s:c>
      <s:c r="V1332" s="85" t="str">
        <s:f t="shared" si="6"/>
        <s:v/>
      </s:c>
      <s:c r="W1332" s="88" t="str">
        <s:f t="shared" si="7"/>
        <s:v/>
      </s:c>
      <s:c r="X1332" s="85" t="str">
        <s:f>IF(B1332="","",IF(W1332&lt;'04_Настройки'!$B$26,"",ROUND((IF(ISBLANK(T1332),0,T1332*'04_Настройки'!$B$16)+IF(ISBLANK(U1332),0,U1332*'04_Настройки'!$B$17)+IF(ISBLANK(V1332),0,V1332*'04_Настройки'!$B$18)+IF(ISBLANK(M1332),0,M1332/5*100*'04_Настройки'!$B$19)+IF(ISBLANK(N1332),0,N1332/5*100*'04_Настройки'!$B$20))/(IF(ISBLANK(T1332),0,'04_Настройки'!$B$16)+IF(ISBLANK(U1332),0,'04_Настройки'!$B$17)+IF(ISBLANK(V1332),0,'04_Настройки'!$B$18)+IF(ISBLANK(M1332),0,'04_Настройки'!$B$19)+IF(ISBLANK(N1332),0,'04_Настройки'!$B$20)),1)))</s:f>
        <s:v/>
      </s:c>
      <s:c r="Y1332" s="77" t="str">
        <s:f>IF(B1332="","",IF(ISBLANK(X1332),"Недостаточно данных",IF(X1332&gt;='04_Настройки'!$B$24,"Высокий",IF(X1332&gt;='04_Настройки'!$B$25,"Средний","Низкий"))))</s:f>
        <s:v/>
      </s:c>
      <s:c r="Z1332" s="80">
        <s:f t="shared" si="8"/>
        <s:v>1322</s:v>
      </s:c>
      <s:c r="AA1332" s="93" t="str">
        <s:f>IF(B1332="","",IF(S1332&gt;1,"Проверить и объединить дубли",IF(W1332&lt;'04_Настройки'!$B$26,"Дополнить исходные данные",IF(AND(M1332&lt;&gt;"",M1332&lt;=2),"Проверить соответствие запросу и бизнесу",IF(AND(G1332&lt;&gt;"",G1332&lt;=IF(J1332="",'04_Настройки'!$B$14,J1332)),"Удерживать позицию и обновлять контент",IF(Y1332="Высокий",IF(O1332="","Создать или назначить посадочную страницу","Оптимизировать страницу и усилить содержание"),IF(Y1332="Средний","Включить в контент-план","Наблюдать или отложить")))))))</s:f>
        <s:v/>
      </s:c>
    </s:row>
    <s:row r="1333" ht="22.5" customHeight="1">
      <s:c r="A1333" s="70" t="str">
        <s:f t="shared" si="1"/>
        <s:v/>
      </s:c>
      <s:c r="B1333" s="71"/>
      <s:c r="C1333" s="71"/>
      <s:c r="D1333" s="71"/>
      <s:c r="E1333" s="95"/>
      <s:c r="F1333" s="77" t="str">
        <s:f>IF(ISBLANK(E1333),"",IF(E1333&gt;='04_Настройки'!$B$11,"ВЧ",IF(E1333&gt;='04_Настройки'!$B$12,"СЧ","НЧ")))</s:f>
      </s:c>
      <s:c r="G1333" s="78"/>
      <s:c r="H1333" s="78"/>
      <s:c r="I1333" s="80" t="str">
        <s:f t="shared" si="2"/>
        <s:v/>
      </s:c>
      <s:c r="J1333" s="78"/>
      <s:c r="K1333" s="81"/>
      <s:c r="L1333" s="78"/>
      <s:c r="M1333" s="78"/>
      <s:c r="N1333" s="78"/>
      <s:c r="O1333" s="83"/>
      <s:c r="P1333" s="84"/>
      <s:c r="Q1333" s="84"/>
      <s:c r="R1333" s="77" t="str">
        <s:f t="shared" si="3"/>
        <s:v/>
      </s:c>
      <s:c r="S1333" s="85" t="str">
        <s:f t="shared" si="4"/>
        <s:v/>
      </s:c>
      <s:c r="T1333" s="85" t="str">
        <s:f t="shared" si="5"/>
        <s:v/>
      </s:c>
      <s:c r="U1333" s="85" t="str">
        <s:f>IF(OR(B1333="",G1333=""),"",ROUND(MAX(0,MIN(100,(G1333-IF(J1333="",'04_Настройки'!$B$14,J1333))/(100-IF(J1333="",'04_Настройки'!$B$14,J1333))*100)),1))</s:f>
        <s:v/>
      </s:c>
      <s:c r="V1333" s="85" t="str">
        <s:f t="shared" si="6"/>
        <s:v/>
      </s:c>
      <s:c r="W1333" s="88" t="str">
        <s:f t="shared" si="7"/>
        <s:v/>
      </s:c>
      <s:c r="X1333" s="85" t="str">
        <s:f>IF(B1333="","",IF(W1333&lt;'04_Настройки'!$B$26,"",ROUND((IF(ISBLANK(T1333),0,T1333*'04_Настройки'!$B$16)+IF(ISBLANK(U1333),0,U1333*'04_Настройки'!$B$17)+IF(ISBLANK(V1333),0,V1333*'04_Настройки'!$B$18)+IF(ISBLANK(M1333),0,M1333/5*100*'04_Настройки'!$B$19)+IF(ISBLANK(N1333),0,N1333/5*100*'04_Настройки'!$B$20))/(IF(ISBLANK(T1333),0,'04_Настройки'!$B$16)+IF(ISBLANK(U1333),0,'04_Настройки'!$B$17)+IF(ISBLANK(V1333),0,'04_Настройки'!$B$18)+IF(ISBLANK(M1333),0,'04_Настройки'!$B$19)+IF(ISBLANK(N1333),0,'04_Настройки'!$B$20)),1)))</s:f>
        <s:v/>
      </s:c>
      <s:c r="Y1333" s="77" t="str">
        <s:f>IF(B1333="","",IF(ISBLANK(X1333),"Недостаточно данных",IF(X1333&gt;='04_Настройки'!$B$24,"Высокий",IF(X1333&gt;='04_Настройки'!$B$25,"Средний","Низкий"))))</s:f>
        <s:v/>
      </s:c>
      <s:c r="Z1333" s="80">
        <s:f t="shared" si="8"/>
        <s:v>1323</s:v>
      </s:c>
      <s:c r="AA1333" s="93" t="str">
        <s:f>IF(B1333="","",IF(S1333&gt;1,"Проверить и объединить дубли",IF(W1333&lt;'04_Настройки'!$B$26,"Дополнить исходные данные",IF(AND(M1333&lt;&gt;"",M1333&lt;=2),"Проверить соответствие запросу и бизнесу",IF(AND(G1333&lt;&gt;"",G1333&lt;=IF(J1333="",'04_Настройки'!$B$14,J1333)),"Удерживать позицию и обновлять контент",IF(Y1333="Высокий",IF(O1333="","Создать или назначить посадочную страницу","Оптимизировать страницу и усилить содержание"),IF(Y1333="Средний","Включить в контент-план","Наблюдать или отложить")))))))</s:f>
        <s:v/>
      </s:c>
    </s:row>
    <s:row r="1334" ht="22.5" customHeight="1">
      <s:c r="A1334" s="70" t="str">
        <s:f t="shared" si="1"/>
        <s:v/>
      </s:c>
      <s:c r="B1334" s="71"/>
      <s:c r="C1334" s="71"/>
      <s:c r="D1334" s="71"/>
      <s:c r="E1334" s="95"/>
      <s:c r="F1334" s="77" t="str">
        <s:f>IF(ISBLANK(E1334),"",IF(E1334&gt;='04_Настройки'!$B$11,"ВЧ",IF(E1334&gt;='04_Настройки'!$B$12,"СЧ","НЧ")))</s:f>
      </s:c>
      <s:c r="G1334" s="78"/>
      <s:c r="H1334" s="78"/>
      <s:c r="I1334" s="80" t="str">
        <s:f t="shared" si="2"/>
        <s:v/>
      </s:c>
      <s:c r="J1334" s="78"/>
      <s:c r="K1334" s="81"/>
      <s:c r="L1334" s="78"/>
      <s:c r="M1334" s="78"/>
      <s:c r="N1334" s="78"/>
      <s:c r="O1334" s="83"/>
      <s:c r="P1334" s="84"/>
      <s:c r="Q1334" s="84"/>
      <s:c r="R1334" s="77" t="str">
        <s:f t="shared" si="3"/>
        <s:v/>
      </s:c>
      <s:c r="S1334" s="85" t="str">
        <s:f t="shared" si="4"/>
        <s:v/>
      </s:c>
      <s:c r="T1334" s="85" t="str">
        <s:f t="shared" si="5"/>
        <s:v/>
      </s:c>
      <s:c r="U1334" s="85" t="str">
        <s:f>IF(OR(B1334="",G1334=""),"",ROUND(MAX(0,MIN(100,(G1334-IF(J1334="",'04_Настройки'!$B$14,J1334))/(100-IF(J1334="",'04_Настройки'!$B$14,J1334))*100)),1))</s:f>
        <s:v/>
      </s:c>
      <s:c r="V1334" s="85" t="str">
        <s:f t="shared" si="6"/>
        <s:v/>
      </s:c>
      <s:c r="W1334" s="88" t="str">
        <s:f t="shared" si="7"/>
        <s:v/>
      </s:c>
      <s:c r="X1334" s="85" t="str">
        <s:f>IF(B1334="","",IF(W1334&lt;'04_Настройки'!$B$26,"",ROUND((IF(ISBLANK(T1334),0,T1334*'04_Настройки'!$B$16)+IF(ISBLANK(U1334),0,U1334*'04_Настройки'!$B$17)+IF(ISBLANK(V1334),0,V1334*'04_Настройки'!$B$18)+IF(ISBLANK(M1334),0,M1334/5*100*'04_Настройки'!$B$19)+IF(ISBLANK(N1334),0,N1334/5*100*'04_Настройки'!$B$20))/(IF(ISBLANK(T1334),0,'04_Настройки'!$B$16)+IF(ISBLANK(U1334),0,'04_Настройки'!$B$17)+IF(ISBLANK(V1334),0,'04_Настройки'!$B$18)+IF(ISBLANK(M1334),0,'04_Настройки'!$B$19)+IF(ISBLANK(N1334),0,'04_Настройки'!$B$20)),1)))</s:f>
        <s:v/>
      </s:c>
      <s:c r="Y1334" s="77" t="str">
        <s:f>IF(B1334="","",IF(ISBLANK(X1334),"Недостаточно данных",IF(X1334&gt;='04_Настройки'!$B$24,"Высокий",IF(X1334&gt;='04_Настройки'!$B$25,"Средний","Низкий"))))</s:f>
        <s:v/>
      </s:c>
      <s:c r="Z1334" s="80">
        <s:f t="shared" si="8"/>
        <s:v>1324</s:v>
      </s:c>
      <s:c r="AA1334" s="93" t="str">
        <s:f>IF(B1334="","",IF(S1334&gt;1,"Проверить и объединить дубли",IF(W1334&lt;'04_Настройки'!$B$26,"Дополнить исходные данные",IF(AND(M1334&lt;&gt;"",M1334&lt;=2),"Проверить соответствие запросу и бизнесу",IF(AND(G1334&lt;&gt;"",G1334&lt;=IF(J1334="",'04_Настройки'!$B$14,J1334)),"Удерживать позицию и обновлять контент",IF(Y1334="Высокий",IF(O1334="","Создать или назначить посадочную страницу","Оптимизировать страницу и усилить содержание"),IF(Y1334="Средний","Включить в контент-план","Наблюдать или отложить")))))))</s:f>
        <s:v/>
      </s:c>
    </s:row>
    <s:row r="1335" ht="22.5" customHeight="1">
      <s:c r="A1335" s="70" t="str">
        <s:f t="shared" si="1"/>
        <s:v/>
      </s:c>
      <s:c r="B1335" s="71"/>
      <s:c r="C1335" s="71"/>
      <s:c r="D1335" s="71"/>
      <s:c r="E1335" s="95"/>
      <s:c r="F1335" s="77" t="str">
        <s:f>IF(ISBLANK(E1335),"",IF(E1335&gt;='04_Настройки'!$B$11,"ВЧ",IF(E1335&gt;='04_Настройки'!$B$12,"СЧ","НЧ")))</s:f>
      </s:c>
      <s:c r="G1335" s="78"/>
      <s:c r="H1335" s="78"/>
      <s:c r="I1335" s="80" t="str">
        <s:f t="shared" si="2"/>
        <s:v/>
      </s:c>
      <s:c r="J1335" s="78"/>
      <s:c r="K1335" s="81"/>
      <s:c r="L1335" s="78"/>
      <s:c r="M1335" s="78"/>
      <s:c r="N1335" s="78"/>
      <s:c r="O1335" s="83"/>
      <s:c r="P1335" s="84"/>
      <s:c r="Q1335" s="84"/>
      <s:c r="R1335" s="77" t="str">
        <s:f t="shared" si="3"/>
        <s:v/>
      </s:c>
      <s:c r="S1335" s="85" t="str">
        <s:f t="shared" si="4"/>
        <s:v/>
      </s:c>
      <s:c r="T1335" s="85" t="str">
        <s:f t="shared" si="5"/>
        <s:v/>
      </s:c>
      <s:c r="U1335" s="85" t="str">
        <s:f>IF(OR(B1335="",G1335=""),"",ROUND(MAX(0,MIN(100,(G1335-IF(J1335="",'04_Настройки'!$B$14,J1335))/(100-IF(J1335="",'04_Настройки'!$B$14,J1335))*100)),1))</s:f>
        <s:v/>
      </s:c>
      <s:c r="V1335" s="85" t="str">
        <s:f t="shared" si="6"/>
        <s:v/>
      </s:c>
      <s:c r="W1335" s="88" t="str">
        <s:f t="shared" si="7"/>
        <s:v/>
      </s:c>
      <s:c r="X1335" s="85" t="str">
        <s:f>IF(B1335="","",IF(W1335&lt;'04_Настройки'!$B$26,"",ROUND((IF(ISBLANK(T1335),0,T1335*'04_Настройки'!$B$16)+IF(ISBLANK(U1335),0,U1335*'04_Настройки'!$B$17)+IF(ISBLANK(V1335),0,V1335*'04_Настройки'!$B$18)+IF(ISBLANK(M1335),0,M1335/5*100*'04_Настройки'!$B$19)+IF(ISBLANK(N1335),0,N1335/5*100*'04_Настройки'!$B$20))/(IF(ISBLANK(T1335),0,'04_Настройки'!$B$16)+IF(ISBLANK(U1335),0,'04_Настройки'!$B$17)+IF(ISBLANK(V1335),0,'04_Настройки'!$B$18)+IF(ISBLANK(M1335),0,'04_Настройки'!$B$19)+IF(ISBLANK(N1335),0,'04_Настройки'!$B$20)),1)))</s:f>
        <s:v/>
      </s:c>
      <s:c r="Y1335" s="77" t="str">
        <s:f>IF(B1335="","",IF(ISBLANK(X1335),"Недостаточно данных",IF(X1335&gt;='04_Настройки'!$B$24,"Высокий",IF(X1335&gt;='04_Настройки'!$B$25,"Средний","Низкий"))))</s:f>
        <s:v/>
      </s:c>
      <s:c r="Z1335" s="80">
        <s:f t="shared" si="8"/>
        <s:v>1325</s:v>
      </s:c>
      <s:c r="AA1335" s="93" t="str">
        <s:f>IF(B1335="","",IF(S1335&gt;1,"Проверить и объединить дубли",IF(W1335&lt;'04_Настройки'!$B$26,"Дополнить исходные данные",IF(AND(M1335&lt;&gt;"",M1335&lt;=2),"Проверить соответствие запросу и бизнесу",IF(AND(G1335&lt;&gt;"",G1335&lt;=IF(J1335="",'04_Настройки'!$B$14,J1335)),"Удерживать позицию и обновлять контент",IF(Y1335="Высокий",IF(O1335="","Создать или назначить посадочную страницу","Оптимизировать страницу и усилить содержание"),IF(Y1335="Средний","Включить в контент-план","Наблюдать или отложить")))))))</s:f>
        <s:v/>
      </s:c>
    </s:row>
    <s:row r="1336" ht="22.5" customHeight="1">
      <s:c r="A1336" s="70" t="str">
        <s:f t="shared" si="1"/>
        <s:v/>
      </s:c>
      <s:c r="B1336" s="71"/>
      <s:c r="C1336" s="71"/>
      <s:c r="D1336" s="71"/>
      <s:c r="E1336" s="95"/>
      <s:c r="F1336" s="77" t="str">
        <s:f>IF(ISBLANK(E1336),"",IF(E1336&gt;='04_Настройки'!$B$11,"ВЧ",IF(E1336&gt;='04_Настройки'!$B$12,"СЧ","НЧ")))</s:f>
      </s:c>
      <s:c r="G1336" s="78"/>
      <s:c r="H1336" s="78"/>
      <s:c r="I1336" s="80" t="str">
        <s:f t="shared" si="2"/>
        <s:v/>
      </s:c>
      <s:c r="J1336" s="78"/>
      <s:c r="K1336" s="81"/>
      <s:c r="L1336" s="78"/>
      <s:c r="M1336" s="78"/>
      <s:c r="N1336" s="78"/>
      <s:c r="O1336" s="83"/>
      <s:c r="P1336" s="84"/>
      <s:c r="Q1336" s="84"/>
      <s:c r="R1336" s="77" t="str">
        <s:f t="shared" si="3"/>
        <s:v/>
      </s:c>
      <s:c r="S1336" s="85" t="str">
        <s:f t="shared" si="4"/>
        <s:v/>
      </s:c>
      <s:c r="T1336" s="85" t="str">
        <s:f t="shared" si="5"/>
        <s:v/>
      </s:c>
      <s:c r="U1336" s="85" t="str">
        <s:f>IF(OR(B1336="",G1336=""),"",ROUND(MAX(0,MIN(100,(G1336-IF(J1336="",'04_Настройки'!$B$14,J1336))/(100-IF(J1336="",'04_Настройки'!$B$14,J1336))*100)),1))</s:f>
        <s:v/>
      </s:c>
      <s:c r="V1336" s="85" t="str">
        <s:f t="shared" si="6"/>
        <s:v/>
      </s:c>
      <s:c r="W1336" s="88" t="str">
        <s:f t="shared" si="7"/>
        <s:v/>
      </s:c>
      <s:c r="X1336" s="85" t="str">
        <s:f>IF(B1336="","",IF(W1336&lt;'04_Настройки'!$B$26,"",ROUND((IF(ISBLANK(T1336),0,T1336*'04_Настройки'!$B$16)+IF(ISBLANK(U1336),0,U1336*'04_Настройки'!$B$17)+IF(ISBLANK(V1336),0,V1336*'04_Настройки'!$B$18)+IF(ISBLANK(M1336),0,M1336/5*100*'04_Настройки'!$B$19)+IF(ISBLANK(N1336),0,N1336/5*100*'04_Настройки'!$B$20))/(IF(ISBLANK(T1336),0,'04_Настройки'!$B$16)+IF(ISBLANK(U1336),0,'04_Настройки'!$B$17)+IF(ISBLANK(V1336),0,'04_Настройки'!$B$18)+IF(ISBLANK(M1336),0,'04_Настройки'!$B$19)+IF(ISBLANK(N1336),0,'04_Настройки'!$B$20)),1)))</s:f>
        <s:v/>
      </s:c>
      <s:c r="Y1336" s="77" t="str">
        <s:f>IF(B1336="","",IF(ISBLANK(X1336),"Недостаточно данных",IF(X1336&gt;='04_Настройки'!$B$24,"Высокий",IF(X1336&gt;='04_Настройки'!$B$25,"Средний","Низкий"))))</s:f>
        <s:v/>
      </s:c>
      <s:c r="Z1336" s="80">
        <s:f t="shared" si="8"/>
        <s:v>1326</s:v>
      </s:c>
      <s:c r="AA1336" s="93" t="str">
        <s:f>IF(B1336="","",IF(S1336&gt;1,"Проверить и объединить дубли",IF(W1336&lt;'04_Настройки'!$B$26,"Дополнить исходные данные",IF(AND(M1336&lt;&gt;"",M1336&lt;=2),"Проверить соответствие запросу и бизнесу",IF(AND(G1336&lt;&gt;"",G1336&lt;=IF(J1336="",'04_Настройки'!$B$14,J1336)),"Удерживать позицию и обновлять контент",IF(Y1336="Высокий",IF(O1336="","Создать или назначить посадочную страницу","Оптимизировать страницу и усилить содержание"),IF(Y1336="Средний","Включить в контент-план","Наблюдать или отложить")))))))</s:f>
        <s:v/>
      </s:c>
    </s:row>
    <s:row r="1337" ht="22.5" customHeight="1">
      <s:c r="A1337" s="70" t="str">
        <s:f t="shared" si="1"/>
        <s:v/>
      </s:c>
      <s:c r="B1337" s="71"/>
      <s:c r="C1337" s="71"/>
      <s:c r="D1337" s="71"/>
      <s:c r="E1337" s="95"/>
      <s:c r="F1337" s="77" t="str">
        <s:f>IF(ISBLANK(E1337),"",IF(E1337&gt;='04_Настройки'!$B$11,"ВЧ",IF(E1337&gt;='04_Настройки'!$B$12,"СЧ","НЧ")))</s:f>
      </s:c>
      <s:c r="G1337" s="78"/>
      <s:c r="H1337" s="78"/>
      <s:c r="I1337" s="80" t="str">
        <s:f t="shared" si="2"/>
        <s:v/>
      </s:c>
      <s:c r="J1337" s="78"/>
      <s:c r="K1337" s="81"/>
      <s:c r="L1337" s="78"/>
      <s:c r="M1337" s="78"/>
      <s:c r="N1337" s="78"/>
      <s:c r="O1337" s="83"/>
      <s:c r="P1337" s="84"/>
      <s:c r="Q1337" s="84"/>
      <s:c r="R1337" s="77" t="str">
        <s:f t="shared" si="3"/>
        <s:v/>
      </s:c>
      <s:c r="S1337" s="85" t="str">
        <s:f t="shared" si="4"/>
        <s:v/>
      </s:c>
      <s:c r="T1337" s="85" t="str">
        <s:f t="shared" si="5"/>
        <s:v/>
      </s:c>
      <s:c r="U1337" s="85" t="str">
        <s:f>IF(OR(B1337="",G1337=""),"",ROUND(MAX(0,MIN(100,(G1337-IF(J1337="",'04_Настройки'!$B$14,J1337))/(100-IF(J1337="",'04_Настройки'!$B$14,J1337))*100)),1))</s:f>
        <s:v/>
      </s:c>
      <s:c r="V1337" s="85" t="str">
        <s:f t="shared" si="6"/>
        <s:v/>
      </s:c>
      <s:c r="W1337" s="88" t="str">
        <s:f t="shared" si="7"/>
        <s:v/>
      </s:c>
      <s:c r="X1337" s="85" t="str">
        <s:f>IF(B1337="","",IF(W1337&lt;'04_Настройки'!$B$26,"",ROUND((IF(ISBLANK(T1337),0,T1337*'04_Настройки'!$B$16)+IF(ISBLANK(U1337),0,U1337*'04_Настройки'!$B$17)+IF(ISBLANK(V1337),0,V1337*'04_Настройки'!$B$18)+IF(ISBLANK(M1337),0,M1337/5*100*'04_Настройки'!$B$19)+IF(ISBLANK(N1337),0,N1337/5*100*'04_Настройки'!$B$20))/(IF(ISBLANK(T1337),0,'04_Настройки'!$B$16)+IF(ISBLANK(U1337),0,'04_Настройки'!$B$17)+IF(ISBLANK(V1337),0,'04_Настройки'!$B$18)+IF(ISBLANK(M1337),0,'04_Настройки'!$B$19)+IF(ISBLANK(N1337),0,'04_Настройки'!$B$20)),1)))</s:f>
        <s:v/>
      </s:c>
      <s:c r="Y1337" s="77" t="str">
        <s:f>IF(B1337="","",IF(ISBLANK(X1337),"Недостаточно данных",IF(X1337&gt;='04_Настройки'!$B$24,"Высокий",IF(X1337&gt;='04_Настройки'!$B$25,"Средний","Низкий"))))</s:f>
        <s:v/>
      </s:c>
      <s:c r="Z1337" s="80">
        <s:f t="shared" si="8"/>
        <s:v>1327</s:v>
      </s:c>
      <s:c r="AA1337" s="93" t="str">
        <s:f>IF(B1337="","",IF(S1337&gt;1,"Проверить и объединить дубли",IF(W1337&lt;'04_Настройки'!$B$26,"Дополнить исходные данные",IF(AND(M1337&lt;&gt;"",M1337&lt;=2),"Проверить соответствие запросу и бизнесу",IF(AND(G1337&lt;&gt;"",G1337&lt;=IF(J1337="",'04_Настройки'!$B$14,J1337)),"Удерживать позицию и обновлять контент",IF(Y1337="Высокий",IF(O1337="","Создать или назначить посадочную страницу","Оптимизировать страницу и усилить содержание"),IF(Y1337="Средний","Включить в контент-план","Наблюдать или отложить")))))))</s:f>
        <s:v/>
      </s:c>
    </s:row>
    <s:row r="1338" ht="22.5" customHeight="1">
      <s:c r="A1338" s="70" t="str">
        <s:f t="shared" si="1"/>
        <s:v/>
      </s:c>
      <s:c r="B1338" s="71"/>
      <s:c r="C1338" s="71"/>
      <s:c r="D1338" s="71"/>
      <s:c r="E1338" s="95"/>
      <s:c r="F1338" s="77" t="str">
        <s:f>IF(ISBLANK(E1338),"",IF(E1338&gt;='04_Настройки'!$B$11,"ВЧ",IF(E1338&gt;='04_Настройки'!$B$12,"СЧ","НЧ")))</s:f>
      </s:c>
      <s:c r="G1338" s="78"/>
      <s:c r="H1338" s="78"/>
      <s:c r="I1338" s="80" t="str">
        <s:f t="shared" si="2"/>
        <s:v/>
      </s:c>
      <s:c r="J1338" s="78"/>
      <s:c r="K1338" s="81"/>
      <s:c r="L1338" s="78"/>
      <s:c r="M1338" s="78"/>
      <s:c r="N1338" s="78"/>
      <s:c r="O1338" s="83"/>
      <s:c r="P1338" s="84"/>
      <s:c r="Q1338" s="84"/>
      <s:c r="R1338" s="77" t="str">
        <s:f t="shared" si="3"/>
        <s:v/>
      </s:c>
      <s:c r="S1338" s="85" t="str">
        <s:f t="shared" si="4"/>
        <s:v/>
      </s:c>
      <s:c r="T1338" s="85" t="str">
        <s:f t="shared" si="5"/>
        <s:v/>
      </s:c>
      <s:c r="U1338" s="85" t="str">
        <s:f>IF(OR(B1338="",G1338=""),"",ROUND(MAX(0,MIN(100,(G1338-IF(J1338="",'04_Настройки'!$B$14,J1338))/(100-IF(J1338="",'04_Настройки'!$B$14,J1338))*100)),1))</s:f>
        <s:v/>
      </s:c>
      <s:c r="V1338" s="85" t="str">
        <s:f t="shared" si="6"/>
        <s:v/>
      </s:c>
      <s:c r="W1338" s="88" t="str">
        <s:f t="shared" si="7"/>
        <s:v/>
      </s:c>
      <s:c r="X1338" s="85" t="str">
        <s:f>IF(B1338="","",IF(W1338&lt;'04_Настройки'!$B$26,"",ROUND((IF(ISBLANK(T1338),0,T1338*'04_Настройки'!$B$16)+IF(ISBLANK(U1338),0,U1338*'04_Настройки'!$B$17)+IF(ISBLANK(V1338),0,V1338*'04_Настройки'!$B$18)+IF(ISBLANK(M1338),0,M1338/5*100*'04_Настройки'!$B$19)+IF(ISBLANK(N1338),0,N1338/5*100*'04_Настройки'!$B$20))/(IF(ISBLANK(T1338),0,'04_Настройки'!$B$16)+IF(ISBLANK(U1338),0,'04_Настройки'!$B$17)+IF(ISBLANK(V1338),0,'04_Настройки'!$B$18)+IF(ISBLANK(M1338),0,'04_Настройки'!$B$19)+IF(ISBLANK(N1338),0,'04_Настройки'!$B$20)),1)))</s:f>
        <s:v/>
      </s:c>
      <s:c r="Y1338" s="77" t="str">
        <s:f>IF(B1338="","",IF(ISBLANK(X1338),"Недостаточно данных",IF(X1338&gt;='04_Настройки'!$B$24,"Высокий",IF(X1338&gt;='04_Настройки'!$B$25,"Средний","Низкий"))))</s:f>
        <s:v/>
      </s:c>
      <s:c r="Z1338" s="80">
        <s:f t="shared" si="8"/>
        <s:v>1328</s:v>
      </s:c>
      <s:c r="AA1338" s="93" t="str">
        <s:f>IF(B1338="","",IF(S1338&gt;1,"Проверить и объединить дубли",IF(W1338&lt;'04_Настройки'!$B$26,"Дополнить исходные данные",IF(AND(M1338&lt;&gt;"",M1338&lt;=2),"Проверить соответствие запросу и бизнесу",IF(AND(G1338&lt;&gt;"",G1338&lt;=IF(J1338="",'04_Настройки'!$B$14,J1338)),"Удерживать позицию и обновлять контент",IF(Y1338="Высокий",IF(O1338="","Создать или назначить посадочную страницу","Оптимизировать страницу и усилить содержание"),IF(Y1338="Средний","Включить в контент-план","Наблюдать или отложить")))))))</s:f>
        <s:v/>
      </s:c>
    </s:row>
    <s:row r="1339" ht="22.5" customHeight="1">
      <s:c r="A1339" s="70" t="str">
        <s:f t="shared" si="1"/>
        <s:v/>
      </s:c>
      <s:c r="B1339" s="71"/>
      <s:c r="C1339" s="71"/>
      <s:c r="D1339" s="71"/>
      <s:c r="E1339" s="95"/>
      <s:c r="F1339" s="77" t="str">
        <s:f>IF(ISBLANK(E1339),"",IF(E1339&gt;='04_Настройки'!$B$11,"ВЧ",IF(E1339&gt;='04_Настройки'!$B$12,"СЧ","НЧ")))</s:f>
      </s:c>
      <s:c r="G1339" s="78"/>
      <s:c r="H1339" s="78"/>
      <s:c r="I1339" s="80" t="str">
        <s:f t="shared" si="2"/>
        <s:v/>
      </s:c>
      <s:c r="J1339" s="78"/>
      <s:c r="K1339" s="81"/>
      <s:c r="L1339" s="78"/>
      <s:c r="M1339" s="78"/>
      <s:c r="N1339" s="78"/>
      <s:c r="O1339" s="83"/>
      <s:c r="P1339" s="84"/>
      <s:c r="Q1339" s="84"/>
      <s:c r="R1339" s="77" t="str">
        <s:f t="shared" si="3"/>
        <s:v/>
      </s:c>
      <s:c r="S1339" s="85" t="str">
        <s:f t="shared" si="4"/>
        <s:v/>
      </s:c>
      <s:c r="T1339" s="85" t="str">
        <s:f t="shared" si="5"/>
        <s:v/>
      </s:c>
      <s:c r="U1339" s="85" t="str">
        <s:f>IF(OR(B1339="",G1339=""),"",ROUND(MAX(0,MIN(100,(G1339-IF(J1339="",'04_Настройки'!$B$14,J1339))/(100-IF(J1339="",'04_Настройки'!$B$14,J1339))*100)),1))</s:f>
        <s:v/>
      </s:c>
      <s:c r="V1339" s="85" t="str">
        <s:f t="shared" si="6"/>
        <s:v/>
      </s:c>
      <s:c r="W1339" s="88" t="str">
        <s:f t="shared" si="7"/>
        <s:v/>
      </s:c>
      <s:c r="X1339" s="85" t="str">
        <s:f>IF(B1339="","",IF(W1339&lt;'04_Настройки'!$B$26,"",ROUND((IF(ISBLANK(T1339),0,T1339*'04_Настройки'!$B$16)+IF(ISBLANK(U1339),0,U1339*'04_Настройки'!$B$17)+IF(ISBLANK(V1339),0,V1339*'04_Настройки'!$B$18)+IF(ISBLANK(M1339),0,M1339/5*100*'04_Настройки'!$B$19)+IF(ISBLANK(N1339),0,N1339/5*100*'04_Настройки'!$B$20))/(IF(ISBLANK(T1339),0,'04_Настройки'!$B$16)+IF(ISBLANK(U1339),0,'04_Настройки'!$B$17)+IF(ISBLANK(V1339),0,'04_Настройки'!$B$18)+IF(ISBLANK(M1339),0,'04_Настройки'!$B$19)+IF(ISBLANK(N1339),0,'04_Настройки'!$B$20)),1)))</s:f>
        <s:v/>
      </s:c>
      <s:c r="Y1339" s="77" t="str">
        <s:f>IF(B1339="","",IF(ISBLANK(X1339),"Недостаточно данных",IF(X1339&gt;='04_Настройки'!$B$24,"Высокий",IF(X1339&gt;='04_Настройки'!$B$25,"Средний","Низкий"))))</s:f>
        <s:v/>
      </s:c>
      <s:c r="Z1339" s="80">
        <s:f t="shared" si="8"/>
        <s:v>1329</s:v>
      </s:c>
      <s:c r="AA1339" s="93" t="str">
        <s:f>IF(B1339="","",IF(S1339&gt;1,"Проверить и объединить дубли",IF(W1339&lt;'04_Настройки'!$B$26,"Дополнить исходные данные",IF(AND(M1339&lt;&gt;"",M1339&lt;=2),"Проверить соответствие запросу и бизнесу",IF(AND(G1339&lt;&gt;"",G1339&lt;=IF(J1339="",'04_Настройки'!$B$14,J1339)),"Удерживать позицию и обновлять контент",IF(Y1339="Высокий",IF(O1339="","Создать или назначить посадочную страницу","Оптимизировать страницу и усилить содержание"),IF(Y1339="Средний","Включить в контент-план","Наблюдать или отложить")))))))</s:f>
        <s:v/>
      </s:c>
    </s:row>
    <s:row r="1340" ht="22.5" customHeight="1">
      <s:c r="A1340" s="70" t="str">
        <s:f t="shared" si="1"/>
        <s:v/>
      </s:c>
      <s:c r="B1340" s="71"/>
      <s:c r="C1340" s="71"/>
      <s:c r="D1340" s="71"/>
      <s:c r="E1340" s="95"/>
      <s:c r="F1340" s="77" t="str">
        <s:f>IF(ISBLANK(E1340),"",IF(E1340&gt;='04_Настройки'!$B$11,"ВЧ",IF(E1340&gt;='04_Настройки'!$B$12,"СЧ","НЧ")))</s:f>
      </s:c>
      <s:c r="G1340" s="78"/>
      <s:c r="H1340" s="78"/>
      <s:c r="I1340" s="80" t="str">
        <s:f t="shared" si="2"/>
        <s:v/>
      </s:c>
      <s:c r="J1340" s="78"/>
      <s:c r="K1340" s="81"/>
      <s:c r="L1340" s="78"/>
      <s:c r="M1340" s="78"/>
      <s:c r="N1340" s="78"/>
      <s:c r="O1340" s="83"/>
      <s:c r="P1340" s="84"/>
      <s:c r="Q1340" s="84"/>
      <s:c r="R1340" s="77" t="str">
        <s:f t="shared" si="3"/>
        <s:v/>
      </s:c>
      <s:c r="S1340" s="85" t="str">
        <s:f t="shared" si="4"/>
        <s:v/>
      </s:c>
      <s:c r="T1340" s="85" t="str">
        <s:f t="shared" si="5"/>
        <s:v/>
      </s:c>
      <s:c r="U1340" s="85" t="str">
        <s:f>IF(OR(B1340="",G1340=""),"",ROUND(MAX(0,MIN(100,(G1340-IF(J1340="",'04_Настройки'!$B$14,J1340))/(100-IF(J1340="",'04_Настройки'!$B$14,J1340))*100)),1))</s:f>
        <s:v/>
      </s:c>
      <s:c r="V1340" s="85" t="str">
        <s:f t="shared" si="6"/>
        <s:v/>
      </s:c>
      <s:c r="W1340" s="88" t="str">
        <s:f t="shared" si="7"/>
        <s:v/>
      </s:c>
      <s:c r="X1340" s="85" t="str">
        <s:f>IF(B1340="","",IF(W1340&lt;'04_Настройки'!$B$26,"",ROUND((IF(ISBLANK(T1340),0,T1340*'04_Настройки'!$B$16)+IF(ISBLANK(U1340),0,U1340*'04_Настройки'!$B$17)+IF(ISBLANK(V1340),0,V1340*'04_Настройки'!$B$18)+IF(ISBLANK(M1340),0,M1340/5*100*'04_Настройки'!$B$19)+IF(ISBLANK(N1340),0,N1340/5*100*'04_Настройки'!$B$20))/(IF(ISBLANK(T1340),0,'04_Настройки'!$B$16)+IF(ISBLANK(U1340),0,'04_Настройки'!$B$17)+IF(ISBLANK(V1340),0,'04_Настройки'!$B$18)+IF(ISBLANK(M1340),0,'04_Настройки'!$B$19)+IF(ISBLANK(N1340),0,'04_Настройки'!$B$20)),1)))</s:f>
        <s:v/>
      </s:c>
      <s:c r="Y1340" s="77" t="str">
        <s:f>IF(B1340="","",IF(ISBLANK(X1340),"Недостаточно данных",IF(X1340&gt;='04_Настройки'!$B$24,"Высокий",IF(X1340&gt;='04_Настройки'!$B$25,"Средний","Низкий"))))</s:f>
        <s:v/>
      </s:c>
      <s:c r="Z1340" s="80">
        <s:f t="shared" si="8"/>
        <s:v>1330</s:v>
      </s:c>
      <s:c r="AA1340" s="93" t="str">
        <s:f>IF(B1340="","",IF(S1340&gt;1,"Проверить и объединить дубли",IF(W1340&lt;'04_Настройки'!$B$26,"Дополнить исходные данные",IF(AND(M1340&lt;&gt;"",M1340&lt;=2),"Проверить соответствие запросу и бизнесу",IF(AND(G1340&lt;&gt;"",G1340&lt;=IF(J1340="",'04_Настройки'!$B$14,J1340)),"Удерживать позицию и обновлять контент",IF(Y1340="Высокий",IF(O1340="","Создать или назначить посадочную страницу","Оптимизировать страницу и усилить содержание"),IF(Y1340="Средний","Включить в контент-план","Наблюдать или отложить")))))))</s:f>
        <s:v/>
      </s:c>
    </s:row>
    <s:row r="1341" ht="22.5" customHeight="1">
      <s:c r="A1341" s="70" t="str">
        <s:f t="shared" si="1"/>
        <s:v/>
      </s:c>
      <s:c r="B1341" s="71"/>
      <s:c r="C1341" s="71"/>
      <s:c r="D1341" s="71"/>
      <s:c r="E1341" s="95"/>
      <s:c r="F1341" s="77" t="str">
        <s:f>IF(ISBLANK(E1341),"",IF(E1341&gt;='04_Настройки'!$B$11,"ВЧ",IF(E1341&gt;='04_Настройки'!$B$12,"СЧ","НЧ")))</s:f>
      </s:c>
      <s:c r="G1341" s="78"/>
      <s:c r="H1341" s="78"/>
      <s:c r="I1341" s="80" t="str">
        <s:f t="shared" si="2"/>
        <s:v/>
      </s:c>
      <s:c r="J1341" s="78"/>
      <s:c r="K1341" s="81"/>
      <s:c r="L1341" s="78"/>
      <s:c r="M1341" s="78"/>
      <s:c r="N1341" s="78"/>
      <s:c r="O1341" s="83"/>
      <s:c r="P1341" s="84"/>
      <s:c r="Q1341" s="84"/>
      <s:c r="R1341" s="77" t="str">
        <s:f t="shared" si="3"/>
        <s:v/>
      </s:c>
      <s:c r="S1341" s="85" t="str">
        <s:f t="shared" si="4"/>
        <s:v/>
      </s:c>
      <s:c r="T1341" s="85" t="str">
        <s:f t="shared" si="5"/>
        <s:v/>
      </s:c>
      <s:c r="U1341" s="85" t="str">
        <s:f>IF(OR(B1341="",G1341=""),"",ROUND(MAX(0,MIN(100,(G1341-IF(J1341="",'04_Настройки'!$B$14,J1341))/(100-IF(J1341="",'04_Настройки'!$B$14,J1341))*100)),1))</s:f>
        <s:v/>
      </s:c>
      <s:c r="V1341" s="85" t="str">
        <s:f t="shared" si="6"/>
        <s:v/>
      </s:c>
      <s:c r="W1341" s="88" t="str">
        <s:f t="shared" si="7"/>
        <s:v/>
      </s:c>
      <s:c r="X1341" s="85" t="str">
        <s:f>IF(B1341="","",IF(W1341&lt;'04_Настройки'!$B$26,"",ROUND((IF(ISBLANK(T1341),0,T1341*'04_Настройки'!$B$16)+IF(ISBLANK(U1341),0,U1341*'04_Настройки'!$B$17)+IF(ISBLANK(V1341),0,V1341*'04_Настройки'!$B$18)+IF(ISBLANK(M1341),0,M1341/5*100*'04_Настройки'!$B$19)+IF(ISBLANK(N1341),0,N1341/5*100*'04_Настройки'!$B$20))/(IF(ISBLANK(T1341),0,'04_Настройки'!$B$16)+IF(ISBLANK(U1341),0,'04_Настройки'!$B$17)+IF(ISBLANK(V1341),0,'04_Настройки'!$B$18)+IF(ISBLANK(M1341),0,'04_Настройки'!$B$19)+IF(ISBLANK(N1341),0,'04_Настройки'!$B$20)),1)))</s:f>
        <s:v/>
      </s:c>
      <s:c r="Y1341" s="77" t="str">
        <s:f>IF(B1341="","",IF(ISBLANK(X1341),"Недостаточно данных",IF(X1341&gt;='04_Настройки'!$B$24,"Высокий",IF(X1341&gt;='04_Настройки'!$B$25,"Средний","Низкий"))))</s:f>
        <s:v/>
      </s:c>
      <s:c r="Z1341" s="80">
        <s:f t="shared" si="8"/>
        <s:v>1331</s:v>
      </s:c>
      <s:c r="AA1341" s="93" t="str">
        <s:f>IF(B1341="","",IF(S1341&gt;1,"Проверить и объединить дубли",IF(W1341&lt;'04_Настройки'!$B$26,"Дополнить исходные данные",IF(AND(M1341&lt;&gt;"",M1341&lt;=2),"Проверить соответствие запросу и бизнесу",IF(AND(G1341&lt;&gt;"",G1341&lt;=IF(J1341="",'04_Настройки'!$B$14,J1341)),"Удерживать позицию и обновлять контент",IF(Y1341="Высокий",IF(O1341="","Создать или назначить посадочную страницу","Оптимизировать страницу и усилить содержание"),IF(Y1341="Средний","Включить в контент-план","Наблюдать или отложить")))))))</s:f>
        <s:v/>
      </s:c>
    </s:row>
    <s:row r="1342" ht="22.5" customHeight="1">
      <s:c r="A1342" s="70" t="str">
        <s:f t="shared" si="1"/>
        <s:v/>
      </s:c>
      <s:c r="B1342" s="71"/>
      <s:c r="C1342" s="71"/>
      <s:c r="D1342" s="71"/>
      <s:c r="E1342" s="95"/>
      <s:c r="F1342" s="77" t="str">
        <s:f>IF(ISBLANK(E1342),"",IF(E1342&gt;='04_Настройки'!$B$11,"ВЧ",IF(E1342&gt;='04_Настройки'!$B$12,"СЧ","НЧ")))</s:f>
      </s:c>
      <s:c r="G1342" s="78"/>
      <s:c r="H1342" s="78"/>
      <s:c r="I1342" s="80" t="str">
        <s:f t="shared" si="2"/>
        <s:v/>
      </s:c>
      <s:c r="J1342" s="78"/>
      <s:c r="K1342" s="81"/>
      <s:c r="L1342" s="78"/>
      <s:c r="M1342" s="78"/>
      <s:c r="N1342" s="78"/>
      <s:c r="O1342" s="83"/>
      <s:c r="P1342" s="84"/>
      <s:c r="Q1342" s="84"/>
      <s:c r="R1342" s="77" t="str">
        <s:f t="shared" si="3"/>
        <s:v/>
      </s:c>
      <s:c r="S1342" s="85" t="str">
        <s:f t="shared" si="4"/>
        <s:v/>
      </s:c>
      <s:c r="T1342" s="85" t="str">
        <s:f t="shared" si="5"/>
        <s:v/>
      </s:c>
      <s:c r="U1342" s="85" t="str">
        <s:f>IF(OR(B1342="",G1342=""),"",ROUND(MAX(0,MIN(100,(G1342-IF(J1342="",'04_Настройки'!$B$14,J1342))/(100-IF(J1342="",'04_Настройки'!$B$14,J1342))*100)),1))</s:f>
        <s:v/>
      </s:c>
      <s:c r="V1342" s="85" t="str">
        <s:f t="shared" si="6"/>
        <s:v/>
      </s:c>
      <s:c r="W1342" s="88" t="str">
        <s:f t="shared" si="7"/>
        <s:v/>
      </s:c>
      <s:c r="X1342" s="85" t="str">
        <s:f>IF(B1342="","",IF(W1342&lt;'04_Настройки'!$B$26,"",ROUND((IF(ISBLANK(T1342),0,T1342*'04_Настройки'!$B$16)+IF(ISBLANK(U1342),0,U1342*'04_Настройки'!$B$17)+IF(ISBLANK(V1342),0,V1342*'04_Настройки'!$B$18)+IF(ISBLANK(M1342),0,M1342/5*100*'04_Настройки'!$B$19)+IF(ISBLANK(N1342),0,N1342/5*100*'04_Настройки'!$B$20))/(IF(ISBLANK(T1342),0,'04_Настройки'!$B$16)+IF(ISBLANK(U1342),0,'04_Настройки'!$B$17)+IF(ISBLANK(V1342),0,'04_Настройки'!$B$18)+IF(ISBLANK(M1342),0,'04_Настройки'!$B$19)+IF(ISBLANK(N1342),0,'04_Настройки'!$B$20)),1)))</s:f>
        <s:v/>
      </s:c>
      <s:c r="Y1342" s="77" t="str">
        <s:f>IF(B1342="","",IF(ISBLANK(X1342),"Недостаточно данных",IF(X1342&gt;='04_Настройки'!$B$24,"Высокий",IF(X1342&gt;='04_Настройки'!$B$25,"Средний","Низкий"))))</s:f>
        <s:v/>
      </s:c>
      <s:c r="Z1342" s="80">
        <s:f t="shared" si="8"/>
        <s:v>1332</s:v>
      </s:c>
      <s:c r="AA1342" s="93" t="str">
        <s:f>IF(B1342="","",IF(S1342&gt;1,"Проверить и объединить дубли",IF(W1342&lt;'04_Настройки'!$B$26,"Дополнить исходные данные",IF(AND(M1342&lt;&gt;"",M1342&lt;=2),"Проверить соответствие запросу и бизнесу",IF(AND(G1342&lt;&gt;"",G1342&lt;=IF(J1342="",'04_Настройки'!$B$14,J1342)),"Удерживать позицию и обновлять контент",IF(Y1342="Высокий",IF(O1342="","Создать или назначить посадочную страницу","Оптимизировать страницу и усилить содержание"),IF(Y1342="Средний","Включить в контент-план","Наблюдать или отложить")))))))</s:f>
        <s:v/>
      </s:c>
    </s:row>
    <s:row r="1343" ht="22.5" customHeight="1">
      <s:c r="A1343" s="70" t="str">
        <s:f t="shared" si="1"/>
        <s:v/>
      </s:c>
      <s:c r="B1343" s="71"/>
      <s:c r="C1343" s="71"/>
      <s:c r="D1343" s="71"/>
      <s:c r="E1343" s="95"/>
      <s:c r="F1343" s="77" t="str">
        <s:f>IF(ISBLANK(E1343),"",IF(E1343&gt;='04_Настройки'!$B$11,"ВЧ",IF(E1343&gt;='04_Настройки'!$B$12,"СЧ","НЧ")))</s:f>
      </s:c>
      <s:c r="G1343" s="78"/>
      <s:c r="H1343" s="78"/>
      <s:c r="I1343" s="80" t="str">
        <s:f t="shared" si="2"/>
        <s:v/>
      </s:c>
      <s:c r="J1343" s="78"/>
      <s:c r="K1343" s="81"/>
      <s:c r="L1343" s="78"/>
      <s:c r="M1343" s="78"/>
      <s:c r="N1343" s="78"/>
      <s:c r="O1343" s="83"/>
      <s:c r="P1343" s="84"/>
      <s:c r="Q1343" s="84"/>
      <s:c r="R1343" s="77" t="str">
        <s:f t="shared" si="3"/>
        <s:v/>
      </s:c>
      <s:c r="S1343" s="85" t="str">
        <s:f t="shared" si="4"/>
        <s:v/>
      </s:c>
      <s:c r="T1343" s="85" t="str">
        <s:f t="shared" si="5"/>
        <s:v/>
      </s:c>
      <s:c r="U1343" s="85" t="str">
        <s:f>IF(OR(B1343="",G1343=""),"",ROUND(MAX(0,MIN(100,(G1343-IF(J1343="",'04_Настройки'!$B$14,J1343))/(100-IF(J1343="",'04_Настройки'!$B$14,J1343))*100)),1))</s:f>
        <s:v/>
      </s:c>
      <s:c r="V1343" s="85" t="str">
        <s:f t="shared" si="6"/>
        <s:v/>
      </s:c>
      <s:c r="W1343" s="88" t="str">
        <s:f t="shared" si="7"/>
        <s:v/>
      </s:c>
      <s:c r="X1343" s="85" t="str">
        <s:f>IF(B1343="","",IF(W1343&lt;'04_Настройки'!$B$26,"",ROUND((IF(ISBLANK(T1343),0,T1343*'04_Настройки'!$B$16)+IF(ISBLANK(U1343),0,U1343*'04_Настройки'!$B$17)+IF(ISBLANK(V1343),0,V1343*'04_Настройки'!$B$18)+IF(ISBLANK(M1343),0,M1343/5*100*'04_Настройки'!$B$19)+IF(ISBLANK(N1343),0,N1343/5*100*'04_Настройки'!$B$20))/(IF(ISBLANK(T1343),0,'04_Настройки'!$B$16)+IF(ISBLANK(U1343),0,'04_Настройки'!$B$17)+IF(ISBLANK(V1343),0,'04_Настройки'!$B$18)+IF(ISBLANK(M1343),0,'04_Настройки'!$B$19)+IF(ISBLANK(N1343),0,'04_Настройки'!$B$20)),1)))</s:f>
        <s:v/>
      </s:c>
      <s:c r="Y1343" s="77" t="str">
        <s:f>IF(B1343="","",IF(ISBLANK(X1343),"Недостаточно данных",IF(X1343&gt;='04_Настройки'!$B$24,"Высокий",IF(X1343&gt;='04_Настройки'!$B$25,"Средний","Низкий"))))</s:f>
        <s:v/>
      </s:c>
      <s:c r="Z1343" s="80">
        <s:f t="shared" si="8"/>
        <s:v>1333</s:v>
      </s:c>
      <s:c r="AA1343" s="93" t="str">
        <s:f>IF(B1343="","",IF(S1343&gt;1,"Проверить и объединить дубли",IF(W1343&lt;'04_Настройки'!$B$26,"Дополнить исходные данные",IF(AND(M1343&lt;&gt;"",M1343&lt;=2),"Проверить соответствие запросу и бизнесу",IF(AND(G1343&lt;&gt;"",G1343&lt;=IF(J1343="",'04_Настройки'!$B$14,J1343)),"Удерживать позицию и обновлять контент",IF(Y1343="Высокий",IF(O1343="","Создать или назначить посадочную страницу","Оптимизировать страницу и усилить содержание"),IF(Y1343="Средний","Включить в контент-план","Наблюдать или отложить")))))))</s:f>
        <s:v/>
      </s:c>
    </s:row>
    <s:row r="1344" ht="22.5" customHeight="1">
      <s:c r="A1344" s="70" t="str">
        <s:f t="shared" si="1"/>
        <s:v/>
      </s:c>
      <s:c r="B1344" s="71"/>
      <s:c r="C1344" s="71"/>
      <s:c r="D1344" s="71"/>
      <s:c r="E1344" s="95"/>
      <s:c r="F1344" s="77" t="str">
        <s:f>IF(ISBLANK(E1344),"",IF(E1344&gt;='04_Настройки'!$B$11,"ВЧ",IF(E1344&gt;='04_Настройки'!$B$12,"СЧ","НЧ")))</s:f>
      </s:c>
      <s:c r="G1344" s="78"/>
      <s:c r="H1344" s="78"/>
      <s:c r="I1344" s="80" t="str">
        <s:f t="shared" si="2"/>
        <s:v/>
      </s:c>
      <s:c r="J1344" s="78"/>
      <s:c r="K1344" s="81"/>
      <s:c r="L1344" s="78"/>
      <s:c r="M1344" s="78"/>
      <s:c r="N1344" s="78"/>
      <s:c r="O1344" s="83"/>
      <s:c r="P1344" s="84"/>
      <s:c r="Q1344" s="84"/>
      <s:c r="R1344" s="77" t="str">
        <s:f t="shared" si="3"/>
        <s:v/>
      </s:c>
      <s:c r="S1344" s="85" t="str">
        <s:f t="shared" si="4"/>
        <s:v/>
      </s:c>
      <s:c r="T1344" s="85" t="str">
        <s:f t="shared" si="5"/>
        <s:v/>
      </s:c>
      <s:c r="U1344" s="85" t="str">
        <s:f>IF(OR(B1344="",G1344=""),"",ROUND(MAX(0,MIN(100,(G1344-IF(J1344="",'04_Настройки'!$B$14,J1344))/(100-IF(J1344="",'04_Настройки'!$B$14,J1344))*100)),1))</s:f>
        <s:v/>
      </s:c>
      <s:c r="V1344" s="85" t="str">
        <s:f t="shared" si="6"/>
        <s:v/>
      </s:c>
      <s:c r="W1344" s="88" t="str">
        <s:f t="shared" si="7"/>
        <s:v/>
      </s:c>
      <s:c r="X1344" s="85" t="str">
        <s:f>IF(B1344="","",IF(W1344&lt;'04_Настройки'!$B$26,"",ROUND((IF(ISBLANK(T1344),0,T1344*'04_Настройки'!$B$16)+IF(ISBLANK(U1344),0,U1344*'04_Настройки'!$B$17)+IF(ISBLANK(V1344),0,V1344*'04_Настройки'!$B$18)+IF(ISBLANK(M1344),0,M1344/5*100*'04_Настройки'!$B$19)+IF(ISBLANK(N1344),0,N1344/5*100*'04_Настройки'!$B$20))/(IF(ISBLANK(T1344),0,'04_Настройки'!$B$16)+IF(ISBLANK(U1344),0,'04_Настройки'!$B$17)+IF(ISBLANK(V1344),0,'04_Настройки'!$B$18)+IF(ISBLANK(M1344),0,'04_Настройки'!$B$19)+IF(ISBLANK(N1344),0,'04_Настройки'!$B$20)),1)))</s:f>
        <s:v/>
      </s:c>
      <s:c r="Y1344" s="77" t="str">
        <s:f>IF(B1344="","",IF(ISBLANK(X1344),"Недостаточно данных",IF(X1344&gt;='04_Настройки'!$B$24,"Высокий",IF(X1344&gt;='04_Настройки'!$B$25,"Средний","Низкий"))))</s:f>
        <s:v/>
      </s:c>
      <s:c r="Z1344" s="80">
        <s:f t="shared" si="8"/>
        <s:v>1334</s:v>
      </s:c>
      <s:c r="AA1344" s="93" t="str">
        <s:f>IF(B1344="","",IF(S1344&gt;1,"Проверить и объединить дубли",IF(W1344&lt;'04_Настройки'!$B$26,"Дополнить исходные данные",IF(AND(M1344&lt;&gt;"",M1344&lt;=2),"Проверить соответствие запросу и бизнесу",IF(AND(G1344&lt;&gt;"",G1344&lt;=IF(J1344="",'04_Настройки'!$B$14,J1344)),"Удерживать позицию и обновлять контент",IF(Y1344="Высокий",IF(O1344="","Создать или назначить посадочную страницу","Оптимизировать страницу и усилить содержание"),IF(Y1344="Средний","Включить в контент-план","Наблюдать или отложить")))))))</s:f>
        <s:v/>
      </s:c>
    </s:row>
    <s:row r="1345" ht="22.5" customHeight="1">
      <s:c r="A1345" s="70" t="str">
        <s:f t="shared" si="1"/>
        <s:v/>
      </s:c>
      <s:c r="B1345" s="71"/>
      <s:c r="C1345" s="71"/>
      <s:c r="D1345" s="71"/>
      <s:c r="E1345" s="95"/>
      <s:c r="F1345" s="77" t="str">
        <s:f>IF(ISBLANK(E1345),"",IF(E1345&gt;='04_Настройки'!$B$11,"ВЧ",IF(E1345&gt;='04_Настройки'!$B$12,"СЧ","НЧ")))</s:f>
      </s:c>
      <s:c r="G1345" s="78"/>
      <s:c r="H1345" s="78"/>
      <s:c r="I1345" s="80" t="str">
        <s:f t="shared" si="2"/>
        <s:v/>
      </s:c>
      <s:c r="J1345" s="78"/>
      <s:c r="K1345" s="81"/>
      <s:c r="L1345" s="78"/>
      <s:c r="M1345" s="78"/>
      <s:c r="N1345" s="78"/>
      <s:c r="O1345" s="83"/>
      <s:c r="P1345" s="84"/>
      <s:c r="Q1345" s="84"/>
      <s:c r="R1345" s="77" t="str">
        <s:f t="shared" si="3"/>
        <s:v/>
      </s:c>
      <s:c r="S1345" s="85" t="str">
        <s:f t="shared" si="4"/>
        <s:v/>
      </s:c>
      <s:c r="T1345" s="85" t="str">
        <s:f t="shared" si="5"/>
        <s:v/>
      </s:c>
      <s:c r="U1345" s="85" t="str">
        <s:f>IF(OR(B1345="",G1345=""),"",ROUND(MAX(0,MIN(100,(G1345-IF(J1345="",'04_Настройки'!$B$14,J1345))/(100-IF(J1345="",'04_Настройки'!$B$14,J1345))*100)),1))</s:f>
        <s:v/>
      </s:c>
      <s:c r="V1345" s="85" t="str">
        <s:f t="shared" si="6"/>
        <s:v/>
      </s:c>
      <s:c r="W1345" s="88" t="str">
        <s:f t="shared" si="7"/>
        <s:v/>
      </s:c>
      <s:c r="X1345" s="85" t="str">
        <s:f>IF(B1345="","",IF(W1345&lt;'04_Настройки'!$B$26,"",ROUND((IF(ISBLANK(T1345),0,T1345*'04_Настройки'!$B$16)+IF(ISBLANK(U1345),0,U1345*'04_Настройки'!$B$17)+IF(ISBLANK(V1345),0,V1345*'04_Настройки'!$B$18)+IF(ISBLANK(M1345),0,M1345/5*100*'04_Настройки'!$B$19)+IF(ISBLANK(N1345),0,N1345/5*100*'04_Настройки'!$B$20))/(IF(ISBLANK(T1345),0,'04_Настройки'!$B$16)+IF(ISBLANK(U1345),0,'04_Настройки'!$B$17)+IF(ISBLANK(V1345),0,'04_Настройки'!$B$18)+IF(ISBLANK(M1345),0,'04_Настройки'!$B$19)+IF(ISBLANK(N1345),0,'04_Настройки'!$B$20)),1)))</s:f>
        <s:v/>
      </s:c>
      <s:c r="Y1345" s="77" t="str">
        <s:f>IF(B1345="","",IF(ISBLANK(X1345),"Недостаточно данных",IF(X1345&gt;='04_Настройки'!$B$24,"Высокий",IF(X1345&gt;='04_Настройки'!$B$25,"Средний","Низкий"))))</s:f>
        <s:v/>
      </s:c>
      <s:c r="Z1345" s="80">
        <s:f t="shared" si="8"/>
        <s:v>1335</s:v>
      </s:c>
      <s:c r="AA1345" s="93" t="str">
        <s:f>IF(B1345="","",IF(S1345&gt;1,"Проверить и объединить дубли",IF(W1345&lt;'04_Настройки'!$B$26,"Дополнить исходные данные",IF(AND(M1345&lt;&gt;"",M1345&lt;=2),"Проверить соответствие запросу и бизнесу",IF(AND(G1345&lt;&gt;"",G1345&lt;=IF(J1345="",'04_Настройки'!$B$14,J1345)),"Удерживать позицию и обновлять контент",IF(Y1345="Высокий",IF(O1345="","Создать или назначить посадочную страницу","Оптимизировать страницу и усилить содержание"),IF(Y1345="Средний","Включить в контент-план","Наблюдать или отложить")))))))</s:f>
        <s:v/>
      </s:c>
    </s:row>
    <s:row r="1346" ht="22.5" customHeight="1">
      <s:c r="A1346" s="70" t="str">
        <s:f t="shared" si="1"/>
        <s:v/>
      </s:c>
      <s:c r="B1346" s="71"/>
      <s:c r="C1346" s="71"/>
      <s:c r="D1346" s="71"/>
      <s:c r="E1346" s="95"/>
      <s:c r="F1346" s="77" t="str">
        <s:f>IF(ISBLANK(E1346),"",IF(E1346&gt;='04_Настройки'!$B$11,"ВЧ",IF(E1346&gt;='04_Настройки'!$B$12,"СЧ","НЧ")))</s:f>
      </s:c>
      <s:c r="G1346" s="78"/>
      <s:c r="H1346" s="78"/>
      <s:c r="I1346" s="80" t="str">
        <s:f t="shared" si="2"/>
        <s:v/>
      </s:c>
      <s:c r="J1346" s="78"/>
      <s:c r="K1346" s="81"/>
      <s:c r="L1346" s="78"/>
      <s:c r="M1346" s="78"/>
      <s:c r="N1346" s="78"/>
      <s:c r="O1346" s="83"/>
      <s:c r="P1346" s="84"/>
      <s:c r="Q1346" s="84"/>
      <s:c r="R1346" s="77" t="str">
        <s:f t="shared" si="3"/>
        <s:v/>
      </s:c>
      <s:c r="S1346" s="85" t="str">
        <s:f t="shared" si="4"/>
        <s:v/>
      </s:c>
      <s:c r="T1346" s="85" t="str">
        <s:f t="shared" si="5"/>
        <s:v/>
      </s:c>
      <s:c r="U1346" s="85" t="str">
        <s:f>IF(OR(B1346="",G1346=""),"",ROUND(MAX(0,MIN(100,(G1346-IF(J1346="",'04_Настройки'!$B$14,J1346))/(100-IF(J1346="",'04_Настройки'!$B$14,J1346))*100)),1))</s:f>
        <s:v/>
      </s:c>
      <s:c r="V1346" s="85" t="str">
        <s:f t="shared" si="6"/>
        <s:v/>
      </s:c>
      <s:c r="W1346" s="88" t="str">
        <s:f t="shared" si="7"/>
        <s:v/>
      </s:c>
      <s:c r="X1346" s="85" t="str">
        <s:f>IF(B1346="","",IF(W1346&lt;'04_Настройки'!$B$26,"",ROUND((IF(ISBLANK(T1346),0,T1346*'04_Настройки'!$B$16)+IF(ISBLANK(U1346),0,U1346*'04_Настройки'!$B$17)+IF(ISBLANK(V1346),0,V1346*'04_Настройки'!$B$18)+IF(ISBLANK(M1346),0,M1346/5*100*'04_Настройки'!$B$19)+IF(ISBLANK(N1346),0,N1346/5*100*'04_Настройки'!$B$20))/(IF(ISBLANK(T1346),0,'04_Настройки'!$B$16)+IF(ISBLANK(U1346),0,'04_Настройки'!$B$17)+IF(ISBLANK(V1346),0,'04_Настройки'!$B$18)+IF(ISBLANK(M1346),0,'04_Настройки'!$B$19)+IF(ISBLANK(N1346),0,'04_Настройки'!$B$20)),1)))</s:f>
        <s:v/>
      </s:c>
      <s:c r="Y1346" s="77" t="str">
        <s:f>IF(B1346="","",IF(ISBLANK(X1346),"Недостаточно данных",IF(X1346&gt;='04_Настройки'!$B$24,"Высокий",IF(X1346&gt;='04_Настройки'!$B$25,"Средний","Низкий"))))</s:f>
        <s:v/>
      </s:c>
      <s:c r="Z1346" s="80">
        <s:f t="shared" si="8"/>
        <s:v>1336</s:v>
      </s:c>
      <s:c r="AA1346" s="93" t="str">
        <s:f>IF(B1346="","",IF(S1346&gt;1,"Проверить и объединить дубли",IF(W1346&lt;'04_Настройки'!$B$26,"Дополнить исходные данные",IF(AND(M1346&lt;&gt;"",M1346&lt;=2),"Проверить соответствие запросу и бизнесу",IF(AND(G1346&lt;&gt;"",G1346&lt;=IF(J1346="",'04_Настройки'!$B$14,J1346)),"Удерживать позицию и обновлять контент",IF(Y1346="Высокий",IF(O1346="","Создать или назначить посадочную страницу","Оптимизировать страницу и усилить содержание"),IF(Y1346="Средний","Включить в контент-план","Наблюдать или отложить")))))))</s:f>
        <s:v/>
      </s:c>
    </s:row>
    <s:row r="1347" ht="22.5" customHeight="1">
      <s:c r="A1347" s="70" t="str">
        <s:f t="shared" si="1"/>
        <s:v/>
      </s:c>
      <s:c r="B1347" s="71"/>
      <s:c r="C1347" s="71"/>
      <s:c r="D1347" s="71"/>
      <s:c r="E1347" s="95"/>
      <s:c r="F1347" s="77" t="str">
        <s:f>IF(ISBLANK(E1347),"",IF(E1347&gt;='04_Настройки'!$B$11,"ВЧ",IF(E1347&gt;='04_Настройки'!$B$12,"СЧ","НЧ")))</s:f>
      </s:c>
      <s:c r="G1347" s="78"/>
      <s:c r="H1347" s="78"/>
      <s:c r="I1347" s="80" t="str">
        <s:f t="shared" si="2"/>
        <s:v/>
      </s:c>
      <s:c r="J1347" s="78"/>
      <s:c r="K1347" s="81"/>
      <s:c r="L1347" s="78"/>
      <s:c r="M1347" s="78"/>
      <s:c r="N1347" s="78"/>
      <s:c r="O1347" s="83"/>
      <s:c r="P1347" s="84"/>
      <s:c r="Q1347" s="84"/>
      <s:c r="R1347" s="77" t="str">
        <s:f t="shared" si="3"/>
        <s:v/>
      </s:c>
      <s:c r="S1347" s="85" t="str">
        <s:f t="shared" si="4"/>
        <s:v/>
      </s:c>
      <s:c r="T1347" s="85" t="str">
        <s:f t="shared" si="5"/>
        <s:v/>
      </s:c>
      <s:c r="U1347" s="85" t="str">
        <s:f>IF(OR(B1347="",G1347=""),"",ROUND(MAX(0,MIN(100,(G1347-IF(J1347="",'04_Настройки'!$B$14,J1347))/(100-IF(J1347="",'04_Настройки'!$B$14,J1347))*100)),1))</s:f>
        <s:v/>
      </s:c>
      <s:c r="V1347" s="85" t="str">
        <s:f t="shared" si="6"/>
        <s:v/>
      </s:c>
      <s:c r="W1347" s="88" t="str">
        <s:f t="shared" si="7"/>
        <s:v/>
      </s:c>
      <s:c r="X1347" s="85" t="str">
        <s:f>IF(B1347="","",IF(W1347&lt;'04_Настройки'!$B$26,"",ROUND((IF(ISBLANK(T1347),0,T1347*'04_Настройки'!$B$16)+IF(ISBLANK(U1347),0,U1347*'04_Настройки'!$B$17)+IF(ISBLANK(V1347),0,V1347*'04_Настройки'!$B$18)+IF(ISBLANK(M1347),0,M1347/5*100*'04_Настройки'!$B$19)+IF(ISBLANK(N1347),0,N1347/5*100*'04_Настройки'!$B$20))/(IF(ISBLANK(T1347),0,'04_Настройки'!$B$16)+IF(ISBLANK(U1347),0,'04_Настройки'!$B$17)+IF(ISBLANK(V1347),0,'04_Настройки'!$B$18)+IF(ISBLANK(M1347),0,'04_Настройки'!$B$19)+IF(ISBLANK(N1347),0,'04_Настройки'!$B$20)),1)))</s:f>
        <s:v/>
      </s:c>
      <s:c r="Y1347" s="77" t="str">
        <s:f>IF(B1347="","",IF(ISBLANK(X1347),"Недостаточно данных",IF(X1347&gt;='04_Настройки'!$B$24,"Высокий",IF(X1347&gt;='04_Настройки'!$B$25,"Средний","Низкий"))))</s:f>
        <s:v/>
      </s:c>
      <s:c r="Z1347" s="80">
        <s:f t="shared" si="8"/>
        <s:v>1337</s:v>
      </s:c>
      <s:c r="AA1347" s="93" t="str">
        <s:f>IF(B1347="","",IF(S1347&gt;1,"Проверить и объединить дубли",IF(W1347&lt;'04_Настройки'!$B$26,"Дополнить исходные данные",IF(AND(M1347&lt;&gt;"",M1347&lt;=2),"Проверить соответствие запросу и бизнесу",IF(AND(G1347&lt;&gt;"",G1347&lt;=IF(J1347="",'04_Настройки'!$B$14,J1347)),"Удерживать позицию и обновлять контент",IF(Y1347="Высокий",IF(O1347="","Создать или назначить посадочную страницу","Оптимизировать страницу и усилить содержание"),IF(Y1347="Средний","Включить в контент-план","Наблюдать или отложить")))))))</s:f>
        <s:v/>
      </s:c>
    </s:row>
    <s:row r="1348" ht="22.5" customHeight="1">
      <s:c r="A1348" s="70" t="str">
        <s:f t="shared" si="1"/>
        <s:v/>
      </s:c>
      <s:c r="B1348" s="71"/>
      <s:c r="C1348" s="71"/>
      <s:c r="D1348" s="71"/>
      <s:c r="E1348" s="95"/>
      <s:c r="F1348" s="77" t="str">
        <s:f>IF(ISBLANK(E1348),"",IF(E1348&gt;='04_Настройки'!$B$11,"ВЧ",IF(E1348&gt;='04_Настройки'!$B$12,"СЧ","НЧ")))</s:f>
      </s:c>
      <s:c r="G1348" s="78"/>
      <s:c r="H1348" s="78"/>
      <s:c r="I1348" s="80" t="str">
        <s:f t="shared" si="2"/>
        <s:v/>
      </s:c>
      <s:c r="J1348" s="78"/>
      <s:c r="K1348" s="81"/>
      <s:c r="L1348" s="78"/>
      <s:c r="M1348" s="78"/>
      <s:c r="N1348" s="78"/>
      <s:c r="O1348" s="83"/>
      <s:c r="P1348" s="84"/>
      <s:c r="Q1348" s="84"/>
      <s:c r="R1348" s="77" t="str">
        <s:f t="shared" si="3"/>
        <s:v/>
      </s:c>
      <s:c r="S1348" s="85" t="str">
        <s:f t="shared" si="4"/>
        <s:v/>
      </s:c>
      <s:c r="T1348" s="85" t="str">
        <s:f t="shared" si="5"/>
        <s:v/>
      </s:c>
      <s:c r="U1348" s="85" t="str">
        <s:f>IF(OR(B1348="",G1348=""),"",ROUND(MAX(0,MIN(100,(G1348-IF(J1348="",'04_Настройки'!$B$14,J1348))/(100-IF(J1348="",'04_Настройки'!$B$14,J1348))*100)),1))</s:f>
        <s:v/>
      </s:c>
      <s:c r="V1348" s="85" t="str">
        <s:f t="shared" si="6"/>
        <s:v/>
      </s:c>
      <s:c r="W1348" s="88" t="str">
        <s:f t="shared" si="7"/>
        <s:v/>
      </s:c>
      <s:c r="X1348" s="85" t="str">
        <s:f>IF(B1348="","",IF(W1348&lt;'04_Настройки'!$B$26,"",ROUND((IF(ISBLANK(T1348),0,T1348*'04_Настройки'!$B$16)+IF(ISBLANK(U1348),0,U1348*'04_Настройки'!$B$17)+IF(ISBLANK(V1348),0,V1348*'04_Настройки'!$B$18)+IF(ISBLANK(M1348),0,M1348/5*100*'04_Настройки'!$B$19)+IF(ISBLANK(N1348),0,N1348/5*100*'04_Настройки'!$B$20))/(IF(ISBLANK(T1348),0,'04_Настройки'!$B$16)+IF(ISBLANK(U1348),0,'04_Настройки'!$B$17)+IF(ISBLANK(V1348),0,'04_Настройки'!$B$18)+IF(ISBLANK(M1348),0,'04_Настройки'!$B$19)+IF(ISBLANK(N1348),0,'04_Настройки'!$B$20)),1)))</s:f>
        <s:v/>
      </s:c>
      <s:c r="Y1348" s="77" t="str">
        <s:f>IF(B1348="","",IF(ISBLANK(X1348),"Недостаточно данных",IF(X1348&gt;='04_Настройки'!$B$24,"Высокий",IF(X1348&gt;='04_Настройки'!$B$25,"Средний","Низкий"))))</s:f>
        <s:v/>
      </s:c>
      <s:c r="Z1348" s="80">
        <s:f t="shared" si="8"/>
        <s:v>1338</s:v>
      </s:c>
      <s:c r="AA1348" s="93" t="str">
        <s:f>IF(B1348="","",IF(S1348&gt;1,"Проверить и объединить дубли",IF(W1348&lt;'04_Настройки'!$B$26,"Дополнить исходные данные",IF(AND(M1348&lt;&gt;"",M1348&lt;=2),"Проверить соответствие запросу и бизнесу",IF(AND(G1348&lt;&gt;"",G1348&lt;=IF(J1348="",'04_Настройки'!$B$14,J1348)),"Удерживать позицию и обновлять контент",IF(Y1348="Высокий",IF(O1348="","Создать или назначить посадочную страницу","Оптимизировать страницу и усилить содержание"),IF(Y1348="Средний","Включить в контент-план","Наблюдать или отложить")))))))</s:f>
        <s:v/>
      </s:c>
    </s:row>
    <s:row r="1349" ht="22.5" customHeight="1">
      <s:c r="A1349" s="70" t="str">
        <s:f t="shared" si="1"/>
        <s:v/>
      </s:c>
      <s:c r="B1349" s="71"/>
      <s:c r="C1349" s="71"/>
      <s:c r="D1349" s="71"/>
      <s:c r="E1349" s="95"/>
      <s:c r="F1349" s="77" t="str">
        <s:f>IF(ISBLANK(E1349),"",IF(E1349&gt;='04_Настройки'!$B$11,"ВЧ",IF(E1349&gt;='04_Настройки'!$B$12,"СЧ","НЧ")))</s:f>
      </s:c>
      <s:c r="G1349" s="78"/>
      <s:c r="H1349" s="78"/>
      <s:c r="I1349" s="80" t="str">
        <s:f t="shared" si="2"/>
        <s:v/>
      </s:c>
      <s:c r="J1349" s="78"/>
      <s:c r="K1349" s="81"/>
      <s:c r="L1349" s="78"/>
      <s:c r="M1349" s="78"/>
      <s:c r="N1349" s="78"/>
      <s:c r="O1349" s="83"/>
      <s:c r="P1349" s="84"/>
      <s:c r="Q1349" s="84"/>
      <s:c r="R1349" s="77" t="str">
        <s:f t="shared" si="3"/>
        <s:v/>
      </s:c>
      <s:c r="S1349" s="85" t="str">
        <s:f t="shared" si="4"/>
        <s:v/>
      </s:c>
      <s:c r="T1349" s="85" t="str">
        <s:f t="shared" si="5"/>
        <s:v/>
      </s:c>
      <s:c r="U1349" s="85" t="str">
        <s:f>IF(OR(B1349="",G1349=""),"",ROUND(MAX(0,MIN(100,(G1349-IF(J1349="",'04_Настройки'!$B$14,J1349))/(100-IF(J1349="",'04_Настройки'!$B$14,J1349))*100)),1))</s:f>
        <s:v/>
      </s:c>
      <s:c r="V1349" s="85" t="str">
        <s:f t="shared" si="6"/>
        <s:v/>
      </s:c>
      <s:c r="W1349" s="88" t="str">
        <s:f t="shared" si="7"/>
        <s:v/>
      </s:c>
      <s:c r="X1349" s="85" t="str">
        <s:f>IF(B1349="","",IF(W1349&lt;'04_Настройки'!$B$26,"",ROUND((IF(ISBLANK(T1349),0,T1349*'04_Настройки'!$B$16)+IF(ISBLANK(U1349),0,U1349*'04_Настройки'!$B$17)+IF(ISBLANK(V1349),0,V1349*'04_Настройки'!$B$18)+IF(ISBLANK(M1349),0,M1349/5*100*'04_Настройки'!$B$19)+IF(ISBLANK(N1349),0,N1349/5*100*'04_Настройки'!$B$20))/(IF(ISBLANK(T1349),0,'04_Настройки'!$B$16)+IF(ISBLANK(U1349),0,'04_Настройки'!$B$17)+IF(ISBLANK(V1349),0,'04_Настройки'!$B$18)+IF(ISBLANK(M1349),0,'04_Настройки'!$B$19)+IF(ISBLANK(N1349),0,'04_Настройки'!$B$20)),1)))</s:f>
        <s:v/>
      </s:c>
      <s:c r="Y1349" s="77" t="str">
        <s:f>IF(B1349="","",IF(ISBLANK(X1349),"Недостаточно данных",IF(X1349&gt;='04_Настройки'!$B$24,"Высокий",IF(X1349&gt;='04_Настройки'!$B$25,"Средний","Низкий"))))</s:f>
        <s:v/>
      </s:c>
      <s:c r="Z1349" s="80">
        <s:f t="shared" si="8"/>
        <s:v>1339</s:v>
      </s:c>
      <s:c r="AA1349" s="93" t="str">
        <s:f>IF(B1349="","",IF(S1349&gt;1,"Проверить и объединить дубли",IF(W1349&lt;'04_Настройки'!$B$26,"Дополнить исходные данные",IF(AND(M1349&lt;&gt;"",M1349&lt;=2),"Проверить соответствие запросу и бизнесу",IF(AND(G1349&lt;&gt;"",G1349&lt;=IF(J1349="",'04_Настройки'!$B$14,J1349)),"Удерживать позицию и обновлять контент",IF(Y1349="Высокий",IF(O1349="","Создать или назначить посадочную страницу","Оптимизировать страницу и усилить содержание"),IF(Y1349="Средний","Включить в контент-план","Наблюдать или отложить")))))))</s:f>
        <s:v/>
      </s:c>
    </s:row>
    <s:row r="1350" ht="22.5" customHeight="1">
      <s:c r="A1350" s="70" t="str">
        <s:f t="shared" si="1"/>
        <s:v/>
      </s:c>
      <s:c r="B1350" s="71"/>
      <s:c r="C1350" s="71"/>
      <s:c r="D1350" s="71"/>
      <s:c r="E1350" s="95"/>
      <s:c r="F1350" s="77" t="str">
        <s:f>IF(ISBLANK(E1350),"",IF(E1350&gt;='04_Настройки'!$B$11,"ВЧ",IF(E1350&gt;='04_Настройки'!$B$12,"СЧ","НЧ")))</s:f>
      </s:c>
      <s:c r="G1350" s="78"/>
      <s:c r="H1350" s="78"/>
      <s:c r="I1350" s="80" t="str">
        <s:f t="shared" si="2"/>
        <s:v/>
      </s:c>
      <s:c r="J1350" s="78"/>
      <s:c r="K1350" s="81"/>
      <s:c r="L1350" s="78"/>
      <s:c r="M1350" s="78"/>
      <s:c r="N1350" s="78"/>
      <s:c r="O1350" s="83"/>
      <s:c r="P1350" s="84"/>
      <s:c r="Q1350" s="84"/>
      <s:c r="R1350" s="77" t="str">
        <s:f t="shared" si="3"/>
        <s:v/>
      </s:c>
      <s:c r="S1350" s="85" t="str">
        <s:f t="shared" si="4"/>
        <s:v/>
      </s:c>
      <s:c r="T1350" s="85" t="str">
        <s:f t="shared" si="5"/>
        <s:v/>
      </s:c>
      <s:c r="U1350" s="85" t="str">
        <s:f>IF(OR(B1350="",G1350=""),"",ROUND(MAX(0,MIN(100,(G1350-IF(J1350="",'04_Настройки'!$B$14,J1350))/(100-IF(J1350="",'04_Настройки'!$B$14,J1350))*100)),1))</s:f>
        <s:v/>
      </s:c>
      <s:c r="V1350" s="85" t="str">
        <s:f t="shared" si="6"/>
        <s:v/>
      </s:c>
      <s:c r="W1350" s="88" t="str">
        <s:f t="shared" si="7"/>
        <s:v/>
      </s:c>
      <s:c r="X1350" s="85" t="str">
        <s:f>IF(B1350="","",IF(W1350&lt;'04_Настройки'!$B$26,"",ROUND((IF(ISBLANK(T1350),0,T1350*'04_Настройки'!$B$16)+IF(ISBLANK(U1350),0,U1350*'04_Настройки'!$B$17)+IF(ISBLANK(V1350),0,V1350*'04_Настройки'!$B$18)+IF(ISBLANK(M1350),0,M1350/5*100*'04_Настройки'!$B$19)+IF(ISBLANK(N1350),0,N1350/5*100*'04_Настройки'!$B$20))/(IF(ISBLANK(T1350),0,'04_Настройки'!$B$16)+IF(ISBLANK(U1350),0,'04_Настройки'!$B$17)+IF(ISBLANK(V1350),0,'04_Настройки'!$B$18)+IF(ISBLANK(M1350),0,'04_Настройки'!$B$19)+IF(ISBLANK(N1350),0,'04_Настройки'!$B$20)),1)))</s:f>
        <s:v/>
      </s:c>
      <s:c r="Y1350" s="77" t="str">
        <s:f>IF(B1350="","",IF(ISBLANK(X1350),"Недостаточно данных",IF(X1350&gt;='04_Настройки'!$B$24,"Высокий",IF(X1350&gt;='04_Настройки'!$B$25,"Средний","Низкий"))))</s:f>
        <s:v/>
      </s:c>
      <s:c r="Z1350" s="80">
        <s:f t="shared" si="8"/>
        <s:v>1340</s:v>
      </s:c>
      <s:c r="AA1350" s="93" t="str">
        <s:f>IF(B1350="","",IF(S1350&gt;1,"Проверить и объединить дубли",IF(W1350&lt;'04_Настройки'!$B$26,"Дополнить исходные данные",IF(AND(M1350&lt;&gt;"",M1350&lt;=2),"Проверить соответствие запросу и бизнесу",IF(AND(G1350&lt;&gt;"",G1350&lt;=IF(J1350="",'04_Настройки'!$B$14,J1350)),"Удерживать позицию и обновлять контент",IF(Y1350="Высокий",IF(O1350="","Создать или назначить посадочную страницу","Оптимизировать страницу и усилить содержание"),IF(Y1350="Средний","Включить в контент-план","Наблюдать или отложить")))))))</s:f>
        <s:v/>
      </s:c>
    </s:row>
    <s:row r="1351" ht="22.5" customHeight="1">
      <s:c r="A1351" s="70" t="str">
        <s:f t="shared" si="1"/>
        <s:v/>
      </s:c>
      <s:c r="B1351" s="71"/>
      <s:c r="C1351" s="71"/>
      <s:c r="D1351" s="71"/>
      <s:c r="E1351" s="95"/>
      <s:c r="F1351" s="77" t="str">
        <s:f>IF(ISBLANK(E1351),"",IF(E1351&gt;='04_Настройки'!$B$11,"ВЧ",IF(E1351&gt;='04_Настройки'!$B$12,"СЧ","НЧ")))</s:f>
      </s:c>
      <s:c r="G1351" s="78"/>
      <s:c r="H1351" s="78"/>
      <s:c r="I1351" s="80" t="str">
        <s:f t="shared" si="2"/>
        <s:v/>
      </s:c>
      <s:c r="J1351" s="78"/>
      <s:c r="K1351" s="81"/>
      <s:c r="L1351" s="78"/>
      <s:c r="M1351" s="78"/>
      <s:c r="N1351" s="78"/>
      <s:c r="O1351" s="83"/>
      <s:c r="P1351" s="84"/>
      <s:c r="Q1351" s="84"/>
      <s:c r="R1351" s="77" t="str">
        <s:f t="shared" si="3"/>
        <s:v/>
      </s:c>
      <s:c r="S1351" s="85" t="str">
        <s:f t="shared" si="4"/>
        <s:v/>
      </s:c>
      <s:c r="T1351" s="85" t="str">
        <s:f t="shared" si="5"/>
        <s:v/>
      </s:c>
      <s:c r="U1351" s="85" t="str">
        <s:f>IF(OR(B1351="",G1351=""),"",ROUND(MAX(0,MIN(100,(G1351-IF(J1351="",'04_Настройки'!$B$14,J1351))/(100-IF(J1351="",'04_Настройки'!$B$14,J1351))*100)),1))</s:f>
        <s:v/>
      </s:c>
      <s:c r="V1351" s="85" t="str">
        <s:f t="shared" si="6"/>
        <s:v/>
      </s:c>
      <s:c r="W1351" s="88" t="str">
        <s:f t="shared" si="7"/>
        <s:v/>
      </s:c>
      <s:c r="X1351" s="85" t="str">
        <s:f>IF(B1351="","",IF(W1351&lt;'04_Настройки'!$B$26,"",ROUND((IF(ISBLANK(T1351),0,T1351*'04_Настройки'!$B$16)+IF(ISBLANK(U1351),0,U1351*'04_Настройки'!$B$17)+IF(ISBLANK(V1351),0,V1351*'04_Настройки'!$B$18)+IF(ISBLANK(M1351),0,M1351/5*100*'04_Настройки'!$B$19)+IF(ISBLANK(N1351),0,N1351/5*100*'04_Настройки'!$B$20))/(IF(ISBLANK(T1351),0,'04_Настройки'!$B$16)+IF(ISBLANK(U1351),0,'04_Настройки'!$B$17)+IF(ISBLANK(V1351),0,'04_Настройки'!$B$18)+IF(ISBLANK(M1351),0,'04_Настройки'!$B$19)+IF(ISBLANK(N1351),0,'04_Настройки'!$B$20)),1)))</s:f>
        <s:v/>
      </s:c>
      <s:c r="Y1351" s="77" t="str">
        <s:f>IF(B1351="","",IF(ISBLANK(X1351),"Недостаточно данных",IF(X1351&gt;='04_Настройки'!$B$24,"Высокий",IF(X1351&gt;='04_Настройки'!$B$25,"Средний","Низкий"))))</s:f>
        <s:v/>
      </s:c>
      <s:c r="Z1351" s="80">
        <s:f t="shared" si="8"/>
        <s:v>1341</s:v>
      </s:c>
      <s:c r="AA1351" s="93" t="str">
        <s:f>IF(B1351="","",IF(S1351&gt;1,"Проверить и объединить дубли",IF(W1351&lt;'04_Настройки'!$B$26,"Дополнить исходные данные",IF(AND(M1351&lt;&gt;"",M1351&lt;=2),"Проверить соответствие запросу и бизнесу",IF(AND(G1351&lt;&gt;"",G1351&lt;=IF(J1351="",'04_Настройки'!$B$14,J1351)),"Удерживать позицию и обновлять контент",IF(Y1351="Высокий",IF(O1351="","Создать или назначить посадочную страницу","Оптимизировать страницу и усилить содержание"),IF(Y1351="Средний","Включить в контент-план","Наблюдать или отложить")))))))</s:f>
        <s:v/>
      </s:c>
    </s:row>
    <s:row r="1352" ht="22.5" customHeight="1">
      <s:c r="A1352" s="70" t="str">
        <s:f t="shared" si="1"/>
        <s:v/>
      </s:c>
      <s:c r="B1352" s="71"/>
      <s:c r="C1352" s="71"/>
      <s:c r="D1352" s="71"/>
      <s:c r="E1352" s="95"/>
      <s:c r="F1352" s="77" t="str">
        <s:f>IF(ISBLANK(E1352),"",IF(E1352&gt;='04_Настройки'!$B$11,"ВЧ",IF(E1352&gt;='04_Настройки'!$B$12,"СЧ","НЧ")))</s:f>
      </s:c>
      <s:c r="G1352" s="78"/>
      <s:c r="H1352" s="78"/>
      <s:c r="I1352" s="80" t="str">
        <s:f t="shared" si="2"/>
        <s:v/>
      </s:c>
      <s:c r="J1352" s="78"/>
      <s:c r="K1352" s="81"/>
      <s:c r="L1352" s="78"/>
      <s:c r="M1352" s="78"/>
      <s:c r="N1352" s="78"/>
      <s:c r="O1352" s="83"/>
      <s:c r="P1352" s="84"/>
      <s:c r="Q1352" s="84"/>
      <s:c r="R1352" s="77" t="str">
        <s:f t="shared" si="3"/>
        <s:v/>
      </s:c>
      <s:c r="S1352" s="85" t="str">
        <s:f t="shared" si="4"/>
        <s:v/>
      </s:c>
      <s:c r="T1352" s="85" t="str">
        <s:f t="shared" si="5"/>
        <s:v/>
      </s:c>
      <s:c r="U1352" s="85" t="str">
        <s:f>IF(OR(B1352="",G1352=""),"",ROUND(MAX(0,MIN(100,(G1352-IF(J1352="",'04_Настройки'!$B$14,J1352))/(100-IF(J1352="",'04_Настройки'!$B$14,J1352))*100)),1))</s:f>
        <s:v/>
      </s:c>
      <s:c r="V1352" s="85" t="str">
        <s:f t="shared" si="6"/>
        <s:v/>
      </s:c>
      <s:c r="W1352" s="88" t="str">
        <s:f t="shared" si="7"/>
        <s:v/>
      </s:c>
      <s:c r="X1352" s="85" t="str">
        <s:f>IF(B1352="","",IF(W1352&lt;'04_Настройки'!$B$26,"",ROUND((IF(ISBLANK(T1352),0,T1352*'04_Настройки'!$B$16)+IF(ISBLANK(U1352),0,U1352*'04_Настройки'!$B$17)+IF(ISBLANK(V1352),0,V1352*'04_Настройки'!$B$18)+IF(ISBLANK(M1352),0,M1352/5*100*'04_Настройки'!$B$19)+IF(ISBLANK(N1352),0,N1352/5*100*'04_Настройки'!$B$20))/(IF(ISBLANK(T1352),0,'04_Настройки'!$B$16)+IF(ISBLANK(U1352),0,'04_Настройки'!$B$17)+IF(ISBLANK(V1352),0,'04_Настройки'!$B$18)+IF(ISBLANK(M1352),0,'04_Настройки'!$B$19)+IF(ISBLANK(N1352),0,'04_Настройки'!$B$20)),1)))</s:f>
        <s:v/>
      </s:c>
      <s:c r="Y1352" s="77" t="str">
        <s:f>IF(B1352="","",IF(ISBLANK(X1352),"Недостаточно данных",IF(X1352&gt;='04_Настройки'!$B$24,"Высокий",IF(X1352&gt;='04_Настройки'!$B$25,"Средний","Низкий"))))</s:f>
        <s:v/>
      </s:c>
      <s:c r="Z1352" s="80">
        <s:f t="shared" si="8"/>
        <s:v>1342</s:v>
      </s:c>
      <s:c r="AA1352" s="93" t="str">
        <s:f>IF(B1352="","",IF(S1352&gt;1,"Проверить и объединить дубли",IF(W1352&lt;'04_Настройки'!$B$26,"Дополнить исходные данные",IF(AND(M1352&lt;&gt;"",M1352&lt;=2),"Проверить соответствие запросу и бизнесу",IF(AND(G1352&lt;&gt;"",G1352&lt;=IF(J1352="",'04_Настройки'!$B$14,J1352)),"Удерживать позицию и обновлять контент",IF(Y1352="Высокий",IF(O1352="","Создать или назначить посадочную страницу","Оптимизировать страницу и усилить содержание"),IF(Y1352="Средний","Включить в контент-план","Наблюдать или отложить")))))))</s:f>
        <s:v/>
      </s:c>
    </s:row>
    <s:row r="1353" ht="22.5" customHeight="1">
      <s:c r="A1353" s="70" t="str">
        <s:f t="shared" si="1"/>
        <s:v/>
      </s:c>
      <s:c r="B1353" s="71"/>
      <s:c r="C1353" s="71"/>
      <s:c r="D1353" s="71"/>
      <s:c r="E1353" s="95"/>
      <s:c r="F1353" s="77" t="str">
        <s:f>IF(ISBLANK(E1353),"",IF(E1353&gt;='04_Настройки'!$B$11,"ВЧ",IF(E1353&gt;='04_Настройки'!$B$12,"СЧ","НЧ")))</s:f>
      </s:c>
      <s:c r="G1353" s="78"/>
      <s:c r="H1353" s="78"/>
      <s:c r="I1353" s="80" t="str">
        <s:f t="shared" si="2"/>
        <s:v/>
      </s:c>
      <s:c r="J1353" s="78"/>
      <s:c r="K1353" s="81"/>
      <s:c r="L1353" s="78"/>
      <s:c r="M1353" s="78"/>
      <s:c r="N1353" s="78"/>
      <s:c r="O1353" s="83"/>
      <s:c r="P1353" s="84"/>
      <s:c r="Q1353" s="84"/>
      <s:c r="R1353" s="77" t="str">
        <s:f t="shared" si="3"/>
        <s:v/>
      </s:c>
      <s:c r="S1353" s="85" t="str">
        <s:f t="shared" si="4"/>
        <s:v/>
      </s:c>
      <s:c r="T1353" s="85" t="str">
        <s:f t="shared" si="5"/>
        <s:v/>
      </s:c>
      <s:c r="U1353" s="85" t="str">
        <s:f>IF(OR(B1353="",G1353=""),"",ROUND(MAX(0,MIN(100,(G1353-IF(J1353="",'04_Настройки'!$B$14,J1353))/(100-IF(J1353="",'04_Настройки'!$B$14,J1353))*100)),1))</s:f>
        <s:v/>
      </s:c>
      <s:c r="V1353" s="85" t="str">
        <s:f t="shared" si="6"/>
        <s:v/>
      </s:c>
      <s:c r="W1353" s="88" t="str">
        <s:f t="shared" si="7"/>
        <s:v/>
      </s:c>
      <s:c r="X1353" s="85" t="str">
        <s:f>IF(B1353="","",IF(W1353&lt;'04_Настройки'!$B$26,"",ROUND((IF(ISBLANK(T1353),0,T1353*'04_Настройки'!$B$16)+IF(ISBLANK(U1353),0,U1353*'04_Настройки'!$B$17)+IF(ISBLANK(V1353),0,V1353*'04_Настройки'!$B$18)+IF(ISBLANK(M1353),0,M1353/5*100*'04_Настройки'!$B$19)+IF(ISBLANK(N1353),0,N1353/5*100*'04_Настройки'!$B$20))/(IF(ISBLANK(T1353),0,'04_Настройки'!$B$16)+IF(ISBLANK(U1353),0,'04_Настройки'!$B$17)+IF(ISBLANK(V1353),0,'04_Настройки'!$B$18)+IF(ISBLANK(M1353),0,'04_Настройки'!$B$19)+IF(ISBLANK(N1353),0,'04_Настройки'!$B$20)),1)))</s:f>
        <s:v/>
      </s:c>
      <s:c r="Y1353" s="77" t="str">
        <s:f>IF(B1353="","",IF(ISBLANK(X1353),"Недостаточно данных",IF(X1353&gt;='04_Настройки'!$B$24,"Высокий",IF(X1353&gt;='04_Настройки'!$B$25,"Средний","Низкий"))))</s:f>
        <s:v/>
      </s:c>
      <s:c r="Z1353" s="80">
        <s:f t="shared" si="8"/>
        <s:v>1343</s:v>
      </s:c>
      <s:c r="AA1353" s="93" t="str">
        <s:f>IF(B1353="","",IF(S1353&gt;1,"Проверить и объединить дубли",IF(W1353&lt;'04_Настройки'!$B$26,"Дополнить исходные данные",IF(AND(M1353&lt;&gt;"",M1353&lt;=2),"Проверить соответствие запросу и бизнесу",IF(AND(G1353&lt;&gt;"",G1353&lt;=IF(J1353="",'04_Настройки'!$B$14,J1353)),"Удерживать позицию и обновлять контент",IF(Y1353="Высокий",IF(O1353="","Создать или назначить посадочную страницу","Оптимизировать страницу и усилить содержание"),IF(Y1353="Средний","Включить в контент-план","Наблюдать или отложить")))))))</s:f>
        <s:v/>
      </s:c>
    </s:row>
    <s:row r="1354" ht="22.5" customHeight="1">
      <s:c r="A1354" s="70" t="str">
        <s:f t="shared" si="1"/>
        <s:v/>
      </s:c>
      <s:c r="B1354" s="71"/>
      <s:c r="C1354" s="71"/>
      <s:c r="D1354" s="71"/>
      <s:c r="E1354" s="95"/>
      <s:c r="F1354" s="77" t="str">
        <s:f>IF(ISBLANK(E1354),"",IF(E1354&gt;='04_Настройки'!$B$11,"ВЧ",IF(E1354&gt;='04_Настройки'!$B$12,"СЧ","НЧ")))</s:f>
      </s:c>
      <s:c r="G1354" s="78"/>
      <s:c r="H1354" s="78"/>
      <s:c r="I1354" s="80" t="str">
        <s:f t="shared" si="2"/>
        <s:v/>
      </s:c>
      <s:c r="J1354" s="78"/>
      <s:c r="K1354" s="81"/>
      <s:c r="L1354" s="78"/>
      <s:c r="M1354" s="78"/>
      <s:c r="N1354" s="78"/>
      <s:c r="O1354" s="83"/>
      <s:c r="P1354" s="84"/>
      <s:c r="Q1354" s="84"/>
      <s:c r="R1354" s="77" t="str">
        <s:f t="shared" si="3"/>
        <s:v/>
      </s:c>
      <s:c r="S1354" s="85" t="str">
        <s:f t="shared" si="4"/>
        <s:v/>
      </s:c>
      <s:c r="T1354" s="85" t="str">
        <s:f t="shared" si="5"/>
        <s:v/>
      </s:c>
      <s:c r="U1354" s="85" t="str">
        <s:f>IF(OR(B1354="",G1354=""),"",ROUND(MAX(0,MIN(100,(G1354-IF(J1354="",'04_Настройки'!$B$14,J1354))/(100-IF(J1354="",'04_Настройки'!$B$14,J1354))*100)),1))</s:f>
        <s:v/>
      </s:c>
      <s:c r="V1354" s="85" t="str">
        <s:f t="shared" si="6"/>
        <s:v/>
      </s:c>
      <s:c r="W1354" s="88" t="str">
        <s:f t="shared" si="7"/>
        <s:v/>
      </s:c>
      <s:c r="X1354" s="85" t="str">
        <s:f>IF(B1354="","",IF(W1354&lt;'04_Настройки'!$B$26,"",ROUND((IF(ISBLANK(T1354),0,T1354*'04_Настройки'!$B$16)+IF(ISBLANK(U1354),0,U1354*'04_Настройки'!$B$17)+IF(ISBLANK(V1354),0,V1354*'04_Настройки'!$B$18)+IF(ISBLANK(M1354),0,M1354/5*100*'04_Настройки'!$B$19)+IF(ISBLANK(N1354),0,N1354/5*100*'04_Настройки'!$B$20))/(IF(ISBLANK(T1354),0,'04_Настройки'!$B$16)+IF(ISBLANK(U1354),0,'04_Настройки'!$B$17)+IF(ISBLANK(V1354),0,'04_Настройки'!$B$18)+IF(ISBLANK(M1354),0,'04_Настройки'!$B$19)+IF(ISBLANK(N1354),0,'04_Настройки'!$B$20)),1)))</s:f>
        <s:v/>
      </s:c>
      <s:c r="Y1354" s="77" t="str">
        <s:f>IF(B1354="","",IF(ISBLANK(X1354),"Недостаточно данных",IF(X1354&gt;='04_Настройки'!$B$24,"Высокий",IF(X1354&gt;='04_Настройки'!$B$25,"Средний","Низкий"))))</s:f>
        <s:v/>
      </s:c>
      <s:c r="Z1354" s="80">
        <s:f t="shared" si="8"/>
        <s:v>1344</s:v>
      </s:c>
      <s:c r="AA1354" s="93" t="str">
        <s:f>IF(B1354="","",IF(S1354&gt;1,"Проверить и объединить дубли",IF(W1354&lt;'04_Настройки'!$B$26,"Дополнить исходные данные",IF(AND(M1354&lt;&gt;"",M1354&lt;=2),"Проверить соответствие запросу и бизнесу",IF(AND(G1354&lt;&gt;"",G1354&lt;=IF(J1354="",'04_Настройки'!$B$14,J1354)),"Удерживать позицию и обновлять контент",IF(Y1354="Высокий",IF(O1354="","Создать или назначить посадочную страницу","Оптимизировать страницу и усилить содержание"),IF(Y1354="Средний","Включить в контент-план","Наблюдать или отложить")))))))</s:f>
        <s:v/>
      </s:c>
    </s:row>
    <s:row r="1355" ht="22.5" customHeight="1">
      <s:c r="A1355" s="70" t="str">
        <s:f t="shared" si="1"/>
        <s:v/>
      </s:c>
      <s:c r="B1355" s="71"/>
      <s:c r="C1355" s="71"/>
      <s:c r="D1355" s="71"/>
      <s:c r="E1355" s="95"/>
      <s:c r="F1355" s="77" t="str">
        <s:f>IF(ISBLANK(E1355),"",IF(E1355&gt;='04_Настройки'!$B$11,"ВЧ",IF(E1355&gt;='04_Настройки'!$B$12,"СЧ","НЧ")))</s:f>
      </s:c>
      <s:c r="G1355" s="78"/>
      <s:c r="H1355" s="78"/>
      <s:c r="I1355" s="80" t="str">
        <s:f t="shared" si="2"/>
        <s:v/>
      </s:c>
      <s:c r="J1355" s="78"/>
      <s:c r="K1355" s="81"/>
      <s:c r="L1355" s="78"/>
      <s:c r="M1355" s="78"/>
      <s:c r="N1355" s="78"/>
      <s:c r="O1355" s="83"/>
      <s:c r="P1355" s="84"/>
      <s:c r="Q1355" s="84"/>
      <s:c r="R1355" s="77" t="str">
        <s:f t="shared" si="3"/>
        <s:v/>
      </s:c>
      <s:c r="S1355" s="85" t="str">
        <s:f t="shared" si="4"/>
        <s:v/>
      </s:c>
      <s:c r="T1355" s="85" t="str">
        <s:f t="shared" si="5"/>
        <s:v/>
      </s:c>
      <s:c r="U1355" s="85" t="str">
        <s:f>IF(OR(B1355="",G1355=""),"",ROUND(MAX(0,MIN(100,(G1355-IF(J1355="",'04_Настройки'!$B$14,J1355))/(100-IF(J1355="",'04_Настройки'!$B$14,J1355))*100)),1))</s:f>
        <s:v/>
      </s:c>
      <s:c r="V1355" s="85" t="str">
        <s:f t="shared" si="6"/>
        <s:v/>
      </s:c>
      <s:c r="W1355" s="88" t="str">
        <s:f t="shared" si="7"/>
        <s:v/>
      </s:c>
      <s:c r="X1355" s="85" t="str">
        <s:f>IF(B1355="","",IF(W1355&lt;'04_Настройки'!$B$26,"",ROUND((IF(ISBLANK(T1355),0,T1355*'04_Настройки'!$B$16)+IF(ISBLANK(U1355),0,U1355*'04_Настройки'!$B$17)+IF(ISBLANK(V1355),0,V1355*'04_Настройки'!$B$18)+IF(ISBLANK(M1355),0,M1355/5*100*'04_Настройки'!$B$19)+IF(ISBLANK(N1355),0,N1355/5*100*'04_Настройки'!$B$20))/(IF(ISBLANK(T1355),0,'04_Настройки'!$B$16)+IF(ISBLANK(U1355),0,'04_Настройки'!$B$17)+IF(ISBLANK(V1355),0,'04_Настройки'!$B$18)+IF(ISBLANK(M1355),0,'04_Настройки'!$B$19)+IF(ISBLANK(N1355),0,'04_Настройки'!$B$20)),1)))</s:f>
        <s:v/>
      </s:c>
      <s:c r="Y1355" s="77" t="str">
        <s:f>IF(B1355="","",IF(ISBLANK(X1355),"Недостаточно данных",IF(X1355&gt;='04_Настройки'!$B$24,"Высокий",IF(X1355&gt;='04_Настройки'!$B$25,"Средний","Низкий"))))</s:f>
        <s:v/>
      </s:c>
      <s:c r="Z1355" s="80">
        <s:f t="shared" si="8"/>
        <s:v>1345</s:v>
      </s:c>
      <s:c r="AA1355" s="93" t="str">
        <s:f>IF(B1355="","",IF(S1355&gt;1,"Проверить и объединить дубли",IF(W1355&lt;'04_Настройки'!$B$26,"Дополнить исходные данные",IF(AND(M1355&lt;&gt;"",M1355&lt;=2),"Проверить соответствие запросу и бизнесу",IF(AND(G1355&lt;&gt;"",G1355&lt;=IF(J1355="",'04_Настройки'!$B$14,J1355)),"Удерживать позицию и обновлять контент",IF(Y1355="Высокий",IF(O1355="","Создать или назначить посадочную страницу","Оптимизировать страницу и усилить содержание"),IF(Y1355="Средний","Включить в контент-план","Наблюдать или отложить")))))))</s:f>
        <s:v/>
      </s:c>
    </s:row>
    <s:row r="1356" ht="22.5" customHeight="1">
      <s:c r="A1356" s="70" t="str">
        <s:f t="shared" si="1"/>
        <s:v/>
      </s:c>
      <s:c r="B1356" s="71"/>
      <s:c r="C1356" s="71"/>
      <s:c r="D1356" s="71"/>
      <s:c r="E1356" s="95"/>
      <s:c r="F1356" s="77" t="str">
        <s:f>IF(ISBLANK(E1356),"",IF(E1356&gt;='04_Настройки'!$B$11,"ВЧ",IF(E1356&gt;='04_Настройки'!$B$12,"СЧ","НЧ")))</s:f>
      </s:c>
      <s:c r="G1356" s="78"/>
      <s:c r="H1356" s="78"/>
      <s:c r="I1356" s="80" t="str">
        <s:f t="shared" si="2"/>
        <s:v/>
      </s:c>
      <s:c r="J1356" s="78"/>
      <s:c r="K1356" s="81"/>
      <s:c r="L1356" s="78"/>
      <s:c r="M1356" s="78"/>
      <s:c r="N1356" s="78"/>
      <s:c r="O1356" s="83"/>
      <s:c r="P1356" s="84"/>
      <s:c r="Q1356" s="84"/>
      <s:c r="R1356" s="77" t="str">
        <s:f t="shared" si="3"/>
        <s:v/>
      </s:c>
      <s:c r="S1356" s="85" t="str">
        <s:f t="shared" si="4"/>
        <s:v/>
      </s:c>
      <s:c r="T1356" s="85" t="str">
        <s:f t="shared" si="5"/>
        <s:v/>
      </s:c>
      <s:c r="U1356" s="85" t="str">
        <s:f>IF(OR(B1356="",G1356=""),"",ROUND(MAX(0,MIN(100,(G1356-IF(J1356="",'04_Настройки'!$B$14,J1356))/(100-IF(J1356="",'04_Настройки'!$B$14,J1356))*100)),1))</s:f>
        <s:v/>
      </s:c>
      <s:c r="V1356" s="85" t="str">
        <s:f t="shared" si="6"/>
        <s:v/>
      </s:c>
      <s:c r="W1356" s="88" t="str">
        <s:f t="shared" si="7"/>
        <s:v/>
      </s:c>
      <s:c r="X1356" s="85" t="str">
        <s:f>IF(B1356="","",IF(W1356&lt;'04_Настройки'!$B$26,"",ROUND((IF(ISBLANK(T1356),0,T1356*'04_Настройки'!$B$16)+IF(ISBLANK(U1356),0,U1356*'04_Настройки'!$B$17)+IF(ISBLANK(V1356),0,V1356*'04_Настройки'!$B$18)+IF(ISBLANK(M1356),0,M1356/5*100*'04_Настройки'!$B$19)+IF(ISBLANK(N1356),0,N1356/5*100*'04_Настройки'!$B$20))/(IF(ISBLANK(T1356),0,'04_Настройки'!$B$16)+IF(ISBLANK(U1356),0,'04_Настройки'!$B$17)+IF(ISBLANK(V1356),0,'04_Настройки'!$B$18)+IF(ISBLANK(M1356),0,'04_Настройки'!$B$19)+IF(ISBLANK(N1356),0,'04_Настройки'!$B$20)),1)))</s:f>
        <s:v/>
      </s:c>
      <s:c r="Y1356" s="77" t="str">
        <s:f>IF(B1356="","",IF(ISBLANK(X1356),"Недостаточно данных",IF(X1356&gt;='04_Настройки'!$B$24,"Высокий",IF(X1356&gt;='04_Настройки'!$B$25,"Средний","Низкий"))))</s:f>
        <s:v/>
      </s:c>
      <s:c r="Z1356" s="80">
        <s:f t="shared" si="8"/>
        <s:v>1346</s:v>
      </s:c>
      <s:c r="AA1356" s="93" t="str">
        <s:f>IF(B1356="","",IF(S1356&gt;1,"Проверить и объединить дубли",IF(W1356&lt;'04_Настройки'!$B$26,"Дополнить исходные данные",IF(AND(M1356&lt;&gt;"",M1356&lt;=2),"Проверить соответствие запросу и бизнесу",IF(AND(G1356&lt;&gt;"",G1356&lt;=IF(J1356="",'04_Настройки'!$B$14,J1356)),"Удерживать позицию и обновлять контент",IF(Y1356="Высокий",IF(O1356="","Создать или назначить посадочную страницу","Оптимизировать страницу и усилить содержание"),IF(Y1356="Средний","Включить в контент-план","Наблюдать или отложить")))))))</s:f>
        <s:v/>
      </s:c>
    </s:row>
    <s:row r="1357" ht="22.5" customHeight="1">
      <s:c r="A1357" s="70" t="str">
        <s:f t="shared" si="1"/>
        <s:v/>
      </s:c>
      <s:c r="B1357" s="71"/>
      <s:c r="C1357" s="71"/>
      <s:c r="D1357" s="71"/>
      <s:c r="E1357" s="95"/>
      <s:c r="F1357" s="77" t="str">
        <s:f>IF(ISBLANK(E1357),"",IF(E1357&gt;='04_Настройки'!$B$11,"ВЧ",IF(E1357&gt;='04_Настройки'!$B$12,"СЧ","НЧ")))</s:f>
      </s:c>
      <s:c r="G1357" s="78"/>
      <s:c r="H1357" s="78"/>
      <s:c r="I1357" s="80" t="str">
        <s:f t="shared" si="2"/>
        <s:v/>
      </s:c>
      <s:c r="J1357" s="78"/>
      <s:c r="K1357" s="81"/>
      <s:c r="L1357" s="78"/>
      <s:c r="M1357" s="78"/>
      <s:c r="N1357" s="78"/>
      <s:c r="O1357" s="83"/>
      <s:c r="P1357" s="84"/>
      <s:c r="Q1357" s="84"/>
      <s:c r="R1357" s="77" t="str">
        <s:f t="shared" si="3"/>
        <s:v/>
      </s:c>
      <s:c r="S1357" s="85" t="str">
        <s:f t="shared" si="4"/>
        <s:v/>
      </s:c>
      <s:c r="T1357" s="85" t="str">
        <s:f t="shared" si="5"/>
        <s:v/>
      </s:c>
      <s:c r="U1357" s="85" t="str">
        <s:f>IF(OR(B1357="",G1357=""),"",ROUND(MAX(0,MIN(100,(G1357-IF(J1357="",'04_Настройки'!$B$14,J1357))/(100-IF(J1357="",'04_Настройки'!$B$14,J1357))*100)),1))</s:f>
        <s:v/>
      </s:c>
      <s:c r="V1357" s="85" t="str">
        <s:f t="shared" si="6"/>
        <s:v/>
      </s:c>
      <s:c r="W1357" s="88" t="str">
        <s:f t="shared" si="7"/>
        <s:v/>
      </s:c>
      <s:c r="X1357" s="85" t="str">
        <s:f>IF(B1357="","",IF(W1357&lt;'04_Настройки'!$B$26,"",ROUND((IF(ISBLANK(T1357),0,T1357*'04_Настройки'!$B$16)+IF(ISBLANK(U1357),0,U1357*'04_Настройки'!$B$17)+IF(ISBLANK(V1357),0,V1357*'04_Настройки'!$B$18)+IF(ISBLANK(M1357),0,M1357/5*100*'04_Настройки'!$B$19)+IF(ISBLANK(N1357),0,N1357/5*100*'04_Настройки'!$B$20))/(IF(ISBLANK(T1357),0,'04_Настройки'!$B$16)+IF(ISBLANK(U1357),0,'04_Настройки'!$B$17)+IF(ISBLANK(V1357),0,'04_Настройки'!$B$18)+IF(ISBLANK(M1357),0,'04_Настройки'!$B$19)+IF(ISBLANK(N1357),0,'04_Настройки'!$B$20)),1)))</s:f>
        <s:v/>
      </s:c>
      <s:c r="Y1357" s="77" t="str">
        <s:f>IF(B1357="","",IF(ISBLANK(X1357),"Недостаточно данных",IF(X1357&gt;='04_Настройки'!$B$24,"Высокий",IF(X1357&gt;='04_Настройки'!$B$25,"Средний","Низкий"))))</s:f>
        <s:v/>
      </s:c>
      <s:c r="Z1357" s="80">
        <s:f t="shared" si="8"/>
        <s:v>1347</s:v>
      </s:c>
      <s:c r="AA1357" s="93" t="str">
        <s:f>IF(B1357="","",IF(S1357&gt;1,"Проверить и объединить дубли",IF(W1357&lt;'04_Настройки'!$B$26,"Дополнить исходные данные",IF(AND(M1357&lt;&gt;"",M1357&lt;=2),"Проверить соответствие запросу и бизнесу",IF(AND(G1357&lt;&gt;"",G1357&lt;=IF(J1357="",'04_Настройки'!$B$14,J1357)),"Удерживать позицию и обновлять контент",IF(Y1357="Высокий",IF(O1357="","Создать или назначить посадочную страницу","Оптимизировать страницу и усилить содержание"),IF(Y1357="Средний","Включить в контент-план","Наблюдать или отложить")))))))</s:f>
        <s:v/>
      </s:c>
    </s:row>
    <s:row r="1358" ht="22.5" customHeight="1">
      <s:c r="A1358" s="70" t="str">
        <s:f t="shared" si="1"/>
        <s:v/>
      </s:c>
      <s:c r="B1358" s="71"/>
      <s:c r="C1358" s="71"/>
      <s:c r="D1358" s="71"/>
      <s:c r="E1358" s="95"/>
      <s:c r="F1358" s="77" t="str">
        <s:f>IF(ISBLANK(E1358),"",IF(E1358&gt;='04_Настройки'!$B$11,"ВЧ",IF(E1358&gt;='04_Настройки'!$B$12,"СЧ","НЧ")))</s:f>
      </s:c>
      <s:c r="G1358" s="78"/>
      <s:c r="H1358" s="78"/>
      <s:c r="I1358" s="80" t="str">
        <s:f t="shared" si="2"/>
        <s:v/>
      </s:c>
      <s:c r="J1358" s="78"/>
      <s:c r="K1358" s="81"/>
      <s:c r="L1358" s="78"/>
      <s:c r="M1358" s="78"/>
      <s:c r="N1358" s="78"/>
      <s:c r="O1358" s="83"/>
      <s:c r="P1358" s="84"/>
      <s:c r="Q1358" s="84"/>
      <s:c r="R1358" s="77" t="str">
        <s:f t="shared" si="3"/>
        <s:v/>
      </s:c>
      <s:c r="S1358" s="85" t="str">
        <s:f t="shared" si="4"/>
        <s:v/>
      </s:c>
      <s:c r="T1358" s="85" t="str">
        <s:f t="shared" si="5"/>
        <s:v/>
      </s:c>
      <s:c r="U1358" s="85" t="str">
        <s:f>IF(OR(B1358="",G1358=""),"",ROUND(MAX(0,MIN(100,(G1358-IF(J1358="",'04_Настройки'!$B$14,J1358))/(100-IF(J1358="",'04_Настройки'!$B$14,J1358))*100)),1))</s:f>
        <s:v/>
      </s:c>
      <s:c r="V1358" s="85" t="str">
        <s:f t="shared" si="6"/>
        <s:v/>
      </s:c>
      <s:c r="W1358" s="88" t="str">
        <s:f t="shared" si="7"/>
        <s:v/>
      </s:c>
      <s:c r="X1358" s="85" t="str">
        <s:f>IF(B1358="","",IF(W1358&lt;'04_Настройки'!$B$26,"",ROUND((IF(ISBLANK(T1358),0,T1358*'04_Настройки'!$B$16)+IF(ISBLANK(U1358),0,U1358*'04_Настройки'!$B$17)+IF(ISBLANK(V1358),0,V1358*'04_Настройки'!$B$18)+IF(ISBLANK(M1358),0,M1358/5*100*'04_Настройки'!$B$19)+IF(ISBLANK(N1358),0,N1358/5*100*'04_Настройки'!$B$20))/(IF(ISBLANK(T1358),0,'04_Настройки'!$B$16)+IF(ISBLANK(U1358),0,'04_Настройки'!$B$17)+IF(ISBLANK(V1358),0,'04_Настройки'!$B$18)+IF(ISBLANK(M1358),0,'04_Настройки'!$B$19)+IF(ISBLANK(N1358),0,'04_Настройки'!$B$20)),1)))</s:f>
        <s:v/>
      </s:c>
      <s:c r="Y1358" s="77" t="str">
        <s:f>IF(B1358="","",IF(ISBLANK(X1358),"Недостаточно данных",IF(X1358&gt;='04_Настройки'!$B$24,"Высокий",IF(X1358&gt;='04_Настройки'!$B$25,"Средний","Низкий"))))</s:f>
        <s:v/>
      </s:c>
      <s:c r="Z1358" s="80">
        <s:f t="shared" si="8"/>
        <s:v>1348</s:v>
      </s:c>
      <s:c r="AA1358" s="93" t="str">
        <s:f>IF(B1358="","",IF(S1358&gt;1,"Проверить и объединить дубли",IF(W1358&lt;'04_Настройки'!$B$26,"Дополнить исходные данные",IF(AND(M1358&lt;&gt;"",M1358&lt;=2),"Проверить соответствие запросу и бизнесу",IF(AND(G1358&lt;&gt;"",G1358&lt;=IF(J1358="",'04_Настройки'!$B$14,J1358)),"Удерживать позицию и обновлять контент",IF(Y1358="Высокий",IF(O1358="","Создать или назначить посадочную страницу","Оптимизировать страницу и усилить содержание"),IF(Y1358="Средний","Включить в контент-план","Наблюдать или отложить")))))))</s:f>
        <s:v/>
      </s:c>
    </s:row>
    <s:row r="1359" ht="22.5" customHeight="1">
      <s:c r="A1359" s="70" t="str">
        <s:f t="shared" si="1"/>
        <s:v/>
      </s:c>
      <s:c r="B1359" s="71"/>
      <s:c r="C1359" s="71"/>
      <s:c r="D1359" s="71"/>
      <s:c r="E1359" s="95"/>
      <s:c r="F1359" s="77" t="str">
        <s:f>IF(ISBLANK(E1359),"",IF(E1359&gt;='04_Настройки'!$B$11,"ВЧ",IF(E1359&gt;='04_Настройки'!$B$12,"СЧ","НЧ")))</s:f>
      </s:c>
      <s:c r="G1359" s="78"/>
      <s:c r="H1359" s="78"/>
      <s:c r="I1359" s="80" t="str">
        <s:f t="shared" si="2"/>
        <s:v/>
      </s:c>
      <s:c r="J1359" s="78"/>
      <s:c r="K1359" s="81"/>
      <s:c r="L1359" s="78"/>
      <s:c r="M1359" s="78"/>
      <s:c r="N1359" s="78"/>
      <s:c r="O1359" s="83"/>
      <s:c r="P1359" s="84"/>
      <s:c r="Q1359" s="84"/>
      <s:c r="R1359" s="77" t="str">
        <s:f t="shared" si="3"/>
        <s:v/>
      </s:c>
      <s:c r="S1359" s="85" t="str">
        <s:f t="shared" si="4"/>
        <s:v/>
      </s:c>
      <s:c r="T1359" s="85" t="str">
        <s:f t="shared" si="5"/>
        <s:v/>
      </s:c>
      <s:c r="U1359" s="85" t="str">
        <s:f>IF(OR(B1359="",G1359=""),"",ROUND(MAX(0,MIN(100,(G1359-IF(J1359="",'04_Настройки'!$B$14,J1359))/(100-IF(J1359="",'04_Настройки'!$B$14,J1359))*100)),1))</s:f>
        <s:v/>
      </s:c>
      <s:c r="V1359" s="85" t="str">
        <s:f t="shared" si="6"/>
        <s:v/>
      </s:c>
      <s:c r="W1359" s="88" t="str">
        <s:f t="shared" si="7"/>
        <s:v/>
      </s:c>
      <s:c r="X1359" s="85" t="str">
        <s:f>IF(B1359="","",IF(W1359&lt;'04_Настройки'!$B$26,"",ROUND((IF(ISBLANK(T1359),0,T1359*'04_Настройки'!$B$16)+IF(ISBLANK(U1359),0,U1359*'04_Настройки'!$B$17)+IF(ISBLANK(V1359),0,V1359*'04_Настройки'!$B$18)+IF(ISBLANK(M1359),0,M1359/5*100*'04_Настройки'!$B$19)+IF(ISBLANK(N1359),0,N1359/5*100*'04_Настройки'!$B$20))/(IF(ISBLANK(T1359),0,'04_Настройки'!$B$16)+IF(ISBLANK(U1359),0,'04_Настройки'!$B$17)+IF(ISBLANK(V1359),0,'04_Настройки'!$B$18)+IF(ISBLANK(M1359),0,'04_Настройки'!$B$19)+IF(ISBLANK(N1359),0,'04_Настройки'!$B$20)),1)))</s:f>
        <s:v/>
      </s:c>
      <s:c r="Y1359" s="77" t="str">
        <s:f>IF(B1359="","",IF(ISBLANK(X1359),"Недостаточно данных",IF(X1359&gt;='04_Настройки'!$B$24,"Высокий",IF(X1359&gt;='04_Настройки'!$B$25,"Средний","Низкий"))))</s:f>
        <s:v/>
      </s:c>
      <s:c r="Z1359" s="80">
        <s:f t="shared" si="8"/>
        <s:v>1349</s:v>
      </s:c>
      <s:c r="AA1359" s="93" t="str">
        <s:f>IF(B1359="","",IF(S1359&gt;1,"Проверить и объединить дубли",IF(W1359&lt;'04_Настройки'!$B$26,"Дополнить исходные данные",IF(AND(M1359&lt;&gt;"",M1359&lt;=2),"Проверить соответствие запросу и бизнесу",IF(AND(G1359&lt;&gt;"",G1359&lt;=IF(J1359="",'04_Настройки'!$B$14,J1359)),"Удерживать позицию и обновлять контент",IF(Y1359="Высокий",IF(O1359="","Создать или назначить посадочную страницу","Оптимизировать страницу и усилить содержание"),IF(Y1359="Средний","Включить в контент-план","Наблюдать или отложить")))))))</s:f>
        <s:v/>
      </s:c>
    </s:row>
    <s:row r="1360" ht="22.5" customHeight="1">
      <s:c r="A1360" s="70" t="str">
        <s:f t="shared" si="1"/>
        <s:v/>
      </s:c>
      <s:c r="B1360" s="71"/>
      <s:c r="C1360" s="71"/>
      <s:c r="D1360" s="71"/>
      <s:c r="E1360" s="95"/>
      <s:c r="F1360" s="77" t="str">
        <s:f>IF(ISBLANK(E1360),"",IF(E1360&gt;='04_Настройки'!$B$11,"ВЧ",IF(E1360&gt;='04_Настройки'!$B$12,"СЧ","НЧ")))</s:f>
      </s:c>
      <s:c r="G1360" s="78"/>
      <s:c r="H1360" s="78"/>
      <s:c r="I1360" s="80" t="str">
        <s:f t="shared" si="2"/>
        <s:v/>
      </s:c>
      <s:c r="J1360" s="78"/>
      <s:c r="K1360" s="81"/>
      <s:c r="L1360" s="78"/>
      <s:c r="M1360" s="78"/>
      <s:c r="N1360" s="78"/>
      <s:c r="O1360" s="83"/>
      <s:c r="P1360" s="84"/>
      <s:c r="Q1360" s="84"/>
      <s:c r="R1360" s="77" t="str">
        <s:f t="shared" si="3"/>
        <s:v/>
      </s:c>
      <s:c r="S1360" s="85" t="str">
        <s:f t="shared" si="4"/>
        <s:v/>
      </s:c>
      <s:c r="T1360" s="85" t="str">
        <s:f t="shared" si="5"/>
        <s:v/>
      </s:c>
      <s:c r="U1360" s="85" t="str">
        <s:f>IF(OR(B1360="",G1360=""),"",ROUND(MAX(0,MIN(100,(G1360-IF(J1360="",'04_Настройки'!$B$14,J1360))/(100-IF(J1360="",'04_Настройки'!$B$14,J1360))*100)),1))</s:f>
        <s:v/>
      </s:c>
      <s:c r="V1360" s="85" t="str">
        <s:f t="shared" si="6"/>
        <s:v/>
      </s:c>
      <s:c r="W1360" s="88" t="str">
        <s:f t="shared" si="7"/>
        <s:v/>
      </s:c>
      <s:c r="X1360" s="85" t="str">
        <s:f>IF(B1360="","",IF(W1360&lt;'04_Настройки'!$B$26,"",ROUND((IF(ISBLANK(T1360),0,T1360*'04_Настройки'!$B$16)+IF(ISBLANK(U1360),0,U1360*'04_Настройки'!$B$17)+IF(ISBLANK(V1360),0,V1360*'04_Настройки'!$B$18)+IF(ISBLANK(M1360),0,M1360/5*100*'04_Настройки'!$B$19)+IF(ISBLANK(N1360),0,N1360/5*100*'04_Настройки'!$B$20))/(IF(ISBLANK(T1360),0,'04_Настройки'!$B$16)+IF(ISBLANK(U1360),0,'04_Настройки'!$B$17)+IF(ISBLANK(V1360),0,'04_Настройки'!$B$18)+IF(ISBLANK(M1360),0,'04_Настройки'!$B$19)+IF(ISBLANK(N1360),0,'04_Настройки'!$B$20)),1)))</s:f>
        <s:v/>
      </s:c>
      <s:c r="Y1360" s="77" t="str">
        <s:f>IF(B1360="","",IF(ISBLANK(X1360),"Недостаточно данных",IF(X1360&gt;='04_Настройки'!$B$24,"Высокий",IF(X1360&gt;='04_Настройки'!$B$25,"Средний","Низкий"))))</s:f>
        <s:v/>
      </s:c>
      <s:c r="Z1360" s="80">
        <s:f t="shared" si="8"/>
        <s:v>1350</s:v>
      </s:c>
      <s:c r="AA1360" s="93" t="str">
        <s:f>IF(B1360="","",IF(S1360&gt;1,"Проверить и объединить дубли",IF(W1360&lt;'04_Настройки'!$B$26,"Дополнить исходные данные",IF(AND(M1360&lt;&gt;"",M1360&lt;=2),"Проверить соответствие запросу и бизнесу",IF(AND(G1360&lt;&gt;"",G1360&lt;=IF(J1360="",'04_Настройки'!$B$14,J1360)),"Удерживать позицию и обновлять контент",IF(Y1360="Высокий",IF(O1360="","Создать или назначить посадочную страницу","Оптимизировать страницу и усилить содержание"),IF(Y1360="Средний","Включить в контент-план","Наблюдать или отложить")))))))</s:f>
        <s:v/>
      </s:c>
    </s:row>
    <s:row r="1361" ht="22.5" customHeight="1">
      <s:c r="A1361" s="70" t="str">
        <s:f t="shared" si="1"/>
        <s:v/>
      </s:c>
      <s:c r="B1361" s="71"/>
      <s:c r="C1361" s="71"/>
      <s:c r="D1361" s="71"/>
      <s:c r="E1361" s="95"/>
      <s:c r="F1361" s="77" t="str">
        <s:f>IF(ISBLANK(E1361),"",IF(E1361&gt;='04_Настройки'!$B$11,"ВЧ",IF(E1361&gt;='04_Настройки'!$B$12,"СЧ","НЧ")))</s:f>
      </s:c>
      <s:c r="G1361" s="78"/>
      <s:c r="H1361" s="78"/>
      <s:c r="I1361" s="80" t="str">
        <s:f t="shared" si="2"/>
        <s:v/>
      </s:c>
      <s:c r="J1361" s="78"/>
      <s:c r="K1361" s="81"/>
      <s:c r="L1361" s="78"/>
      <s:c r="M1361" s="78"/>
      <s:c r="N1361" s="78"/>
      <s:c r="O1361" s="83"/>
      <s:c r="P1361" s="84"/>
      <s:c r="Q1361" s="84"/>
      <s:c r="R1361" s="77" t="str">
        <s:f t="shared" si="3"/>
        <s:v/>
      </s:c>
      <s:c r="S1361" s="85" t="str">
        <s:f t="shared" si="4"/>
        <s:v/>
      </s:c>
      <s:c r="T1361" s="85" t="str">
        <s:f t="shared" si="5"/>
        <s:v/>
      </s:c>
      <s:c r="U1361" s="85" t="str">
        <s:f>IF(OR(B1361="",G1361=""),"",ROUND(MAX(0,MIN(100,(G1361-IF(J1361="",'04_Настройки'!$B$14,J1361))/(100-IF(J1361="",'04_Настройки'!$B$14,J1361))*100)),1))</s:f>
        <s:v/>
      </s:c>
      <s:c r="V1361" s="85" t="str">
        <s:f t="shared" si="6"/>
        <s:v/>
      </s:c>
      <s:c r="W1361" s="88" t="str">
        <s:f t="shared" si="7"/>
        <s:v/>
      </s:c>
      <s:c r="X1361" s="85" t="str">
        <s:f>IF(B1361="","",IF(W1361&lt;'04_Настройки'!$B$26,"",ROUND((IF(ISBLANK(T1361),0,T1361*'04_Настройки'!$B$16)+IF(ISBLANK(U1361),0,U1361*'04_Настройки'!$B$17)+IF(ISBLANK(V1361),0,V1361*'04_Настройки'!$B$18)+IF(ISBLANK(M1361),0,M1361/5*100*'04_Настройки'!$B$19)+IF(ISBLANK(N1361),0,N1361/5*100*'04_Настройки'!$B$20))/(IF(ISBLANK(T1361),0,'04_Настройки'!$B$16)+IF(ISBLANK(U1361),0,'04_Настройки'!$B$17)+IF(ISBLANK(V1361),0,'04_Настройки'!$B$18)+IF(ISBLANK(M1361),0,'04_Настройки'!$B$19)+IF(ISBLANK(N1361),0,'04_Настройки'!$B$20)),1)))</s:f>
        <s:v/>
      </s:c>
      <s:c r="Y1361" s="77" t="str">
        <s:f>IF(B1361="","",IF(ISBLANK(X1361),"Недостаточно данных",IF(X1361&gt;='04_Настройки'!$B$24,"Высокий",IF(X1361&gt;='04_Настройки'!$B$25,"Средний","Низкий"))))</s:f>
        <s:v/>
      </s:c>
      <s:c r="Z1361" s="80">
        <s:f t="shared" si="8"/>
        <s:v>1351</s:v>
      </s:c>
      <s:c r="AA1361" s="93" t="str">
        <s:f>IF(B1361="","",IF(S1361&gt;1,"Проверить и объединить дубли",IF(W1361&lt;'04_Настройки'!$B$26,"Дополнить исходные данные",IF(AND(M1361&lt;&gt;"",M1361&lt;=2),"Проверить соответствие запросу и бизнесу",IF(AND(G1361&lt;&gt;"",G1361&lt;=IF(J1361="",'04_Настройки'!$B$14,J1361)),"Удерживать позицию и обновлять контент",IF(Y1361="Высокий",IF(O1361="","Создать или назначить посадочную страницу","Оптимизировать страницу и усилить содержание"),IF(Y1361="Средний","Включить в контент-план","Наблюдать или отложить")))))))</s:f>
        <s:v/>
      </s:c>
    </s:row>
    <s:row r="1362" ht="22.5" customHeight="1">
      <s:c r="A1362" s="70" t="str">
        <s:f t="shared" si="1"/>
        <s:v/>
      </s:c>
      <s:c r="B1362" s="71"/>
      <s:c r="C1362" s="71"/>
      <s:c r="D1362" s="71"/>
      <s:c r="E1362" s="95"/>
      <s:c r="F1362" s="77" t="str">
        <s:f>IF(ISBLANK(E1362),"",IF(E1362&gt;='04_Настройки'!$B$11,"ВЧ",IF(E1362&gt;='04_Настройки'!$B$12,"СЧ","НЧ")))</s:f>
      </s:c>
      <s:c r="G1362" s="78"/>
      <s:c r="H1362" s="78"/>
      <s:c r="I1362" s="80" t="str">
        <s:f t="shared" si="2"/>
        <s:v/>
      </s:c>
      <s:c r="J1362" s="78"/>
      <s:c r="K1362" s="81"/>
      <s:c r="L1362" s="78"/>
      <s:c r="M1362" s="78"/>
      <s:c r="N1362" s="78"/>
      <s:c r="O1362" s="83"/>
      <s:c r="P1362" s="84"/>
      <s:c r="Q1362" s="84"/>
      <s:c r="R1362" s="77" t="str">
        <s:f t="shared" si="3"/>
        <s:v/>
      </s:c>
      <s:c r="S1362" s="85" t="str">
        <s:f t="shared" si="4"/>
        <s:v/>
      </s:c>
      <s:c r="T1362" s="85" t="str">
        <s:f t="shared" si="5"/>
        <s:v/>
      </s:c>
      <s:c r="U1362" s="85" t="str">
        <s:f>IF(OR(B1362="",G1362=""),"",ROUND(MAX(0,MIN(100,(G1362-IF(J1362="",'04_Настройки'!$B$14,J1362))/(100-IF(J1362="",'04_Настройки'!$B$14,J1362))*100)),1))</s:f>
        <s:v/>
      </s:c>
      <s:c r="V1362" s="85" t="str">
        <s:f t="shared" si="6"/>
        <s:v/>
      </s:c>
      <s:c r="W1362" s="88" t="str">
        <s:f t="shared" si="7"/>
        <s:v/>
      </s:c>
      <s:c r="X1362" s="85" t="str">
        <s:f>IF(B1362="","",IF(W1362&lt;'04_Настройки'!$B$26,"",ROUND((IF(ISBLANK(T1362),0,T1362*'04_Настройки'!$B$16)+IF(ISBLANK(U1362),0,U1362*'04_Настройки'!$B$17)+IF(ISBLANK(V1362),0,V1362*'04_Настройки'!$B$18)+IF(ISBLANK(M1362),0,M1362/5*100*'04_Настройки'!$B$19)+IF(ISBLANK(N1362),0,N1362/5*100*'04_Настройки'!$B$20))/(IF(ISBLANK(T1362),0,'04_Настройки'!$B$16)+IF(ISBLANK(U1362),0,'04_Настройки'!$B$17)+IF(ISBLANK(V1362),0,'04_Настройки'!$B$18)+IF(ISBLANK(M1362),0,'04_Настройки'!$B$19)+IF(ISBLANK(N1362),0,'04_Настройки'!$B$20)),1)))</s:f>
        <s:v/>
      </s:c>
      <s:c r="Y1362" s="77" t="str">
        <s:f>IF(B1362="","",IF(ISBLANK(X1362),"Недостаточно данных",IF(X1362&gt;='04_Настройки'!$B$24,"Высокий",IF(X1362&gt;='04_Настройки'!$B$25,"Средний","Низкий"))))</s:f>
        <s:v/>
      </s:c>
      <s:c r="Z1362" s="80">
        <s:f t="shared" si="8"/>
        <s:v>1352</s:v>
      </s:c>
      <s:c r="AA1362" s="93" t="str">
        <s:f>IF(B1362="","",IF(S1362&gt;1,"Проверить и объединить дубли",IF(W1362&lt;'04_Настройки'!$B$26,"Дополнить исходные данные",IF(AND(M1362&lt;&gt;"",M1362&lt;=2),"Проверить соответствие запросу и бизнесу",IF(AND(G1362&lt;&gt;"",G1362&lt;=IF(J1362="",'04_Настройки'!$B$14,J1362)),"Удерживать позицию и обновлять контент",IF(Y1362="Высокий",IF(O1362="","Создать или назначить посадочную страницу","Оптимизировать страницу и усилить содержание"),IF(Y1362="Средний","Включить в контент-план","Наблюдать или отложить")))))))</s:f>
        <s:v/>
      </s:c>
    </s:row>
    <s:row r="1363" ht="22.5" customHeight="1">
      <s:c r="A1363" s="70" t="str">
        <s:f t="shared" si="1"/>
        <s:v/>
      </s:c>
      <s:c r="B1363" s="71"/>
      <s:c r="C1363" s="71"/>
      <s:c r="D1363" s="71"/>
      <s:c r="E1363" s="95"/>
      <s:c r="F1363" s="77" t="str">
        <s:f>IF(ISBLANK(E1363),"",IF(E1363&gt;='04_Настройки'!$B$11,"ВЧ",IF(E1363&gt;='04_Настройки'!$B$12,"СЧ","НЧ")))</s:f>
      </s:c>
      <s:c r="G1363" s="78"/>
      <s:c r="H1363" s="78"/>
      <s:c r="I1363" s="80" t="str">
        <s:f t="shared" si="2"/>
        <s:v/>
      </s:c>
      <s:c r="J1363" s="78"/>
      <s:c r="K1363" s="81"/>
      <s:c r="L1363" s="78"/>
      <s:c r="M1363" s="78"/>
      <s:c r="N1363" s="78"/>
      <s:c r="O1363" s="83"/>
      <s:c r="P1363" s="84"/>
      <s:c r="Q1363" s="84"/>
      <s:c r="R1363" s="77" t="str">
        <s:f t="shared" si="3"/>
        <s:v/>
      </s:c>
      <s:c r="S1363" s="85" t="str">
        <s:f t="shared" si="4"/>
        <s:v/>
      </s:c>
      <s:c r="T1363" s="85" t="str">
        <s:f t="shared" si="5"/>
        <s:v/>
      </s:c>
      <s:c r="U1363" s="85" t="str">
        <s:f>IF(OR(B1363="",G1363=""),"",ROUND(MAX(0,MIN(100,(G1363-IF(J1363="",'04_Настройки'!$B$14,J1363))/(100-IF(J1363="",'04_Настройки'!$B$14,J1363))*100)),1))</s:f>
        <s:v/>
      </s:c>
      <s:c r="V1363" s="85" t="str">
        <s:f t="shared" si="6"/>
        <s:v/>
      </s:c>
      <s:c r="W1363" s="88" t="str">
        <s:f t="shared" si="7"/>
        <s:v/>
      </s:c>
      <s:c r="X1363" s="85" t="str">
        <s:f>IF(B1363="","",IF(W1363&lt;'04_Настройки'!$B$26,"",ROUND((IF(ISBLANK(T1363),0,T1363*'04_Настройки'!$B$16)+IF(ISBLANK(U1363),0,U1363*'04_Настройки'!$B$17)+IF(ISBLANK(V1363),0,V1363*'04_Настройки'!$B$18)+IF(ISBLANK(M1363),0,M1363/5*100*'04_Настройки'!$B$19)+IF(ISBLANK(N1363),0,N1363/5*100*'04_Настройки'!$B$20))/(IF(ISBLANK(T1363),0,'04_Настройки'!$B$16)+IF(ISBLANK(U1363),0,'04_Настройки'!$B$17)+IF(ISBLANK(V1363),0,'04_Настройки'!$B$18)+IF(ISBLANK(M1363),0,'04_Настройки'!$B$19)+IF(ISBLANK(N1363),0,'04_Настройки'!$B$20)),1)))</s:f>
        <s:v/>
      </s:c>
      <s:c r="Y1363" s="77" t="str">
        <s:f>IF(B1363="","",IF(ISBLANK(X1363),"Недостаточно данных",IF(X1363&gt;='04_Настройки'!$B$24,"Высокий",IF(X1363&gt;='04_Настройки'!$B$25,"Средний","Низкий"))))</s:f>
        <s:v/>
      </s:c>
      <s:c r="Z1363" s="80">
        <s:f t="shared" si="8"/>
        <s:v>1353</s:v>
      </s:c>
      <s:c r="AA1363" s="93" t="str">
        <s:f>IF(B1363="","",IF(S1363&gt;1,"Проверить и объединить дубли",IF(W1363&lt;'04_Настройки'!$B$26,"Дополнить исходные данные",IF(AND(M1363&lt;&gt;"",M1363&lt;=2),"Проверить соответствие запросу и бизнесу",IF(AND(G1363&lt;&gt;"",G1363&lt;=IF(J1363="",'04_Настройки'!$B$14,J1363)),"Удерживать позицию и обновлять контент",IF(Y1363="Высокий",IF(O1363="","Создать или назначить посадочную страницу","Оптимизировать страницу и усилить содержание"),IF(Y1363="Средний","Включить в контент-план","Наблюдать или отложить")))))))</s:f>
        <s:v/>
      </s:c>
    </s:row>
    <s:row r="1364" ht="22.5" customHeight="1">
      <s:c r="A1364" s="70" t="str">
        <s:f t="shared" si="1"/>
        <s:v/>
      </s:c>
      <s:c r="B1364" s="71"/>
      <s:c r="C1364" s="71"/>
      <s:c r="D1364" s="71"/>
      <s:c r="E1364" s="95"/>
      <s:c r="F1364" s="77" t="str">
        <s:f>IF(ISBLANK(E1364),"",IF(E1364&gt;='04_Настройки'!$B$11,"ВЧ",IF(E1364&gt;='04_Настройки'!$B$12,"СЧ","НЧ")))</s:f>
      </s:c>
      <s:c r="G1364" s="78"/>
      <s:c r="H1364" s="78"/>
      <s:c r="I1364" s="80" t="str">
        <s:f t="shared" si="2"/>
        <s:v/>
      </s:c>
      <s:c r="J1364" s="78"/>
      <s:c r="K1364" s="81"/>
      <s:c r="L1364" s="78"/>
      <s:c r="M1364" s="78"/>
      <s:c r="N1364" s="78"/>
      <s:c r="O1364" s="83"/>
      <s:c r="P1364" s="84"/>
      <s:c r="Q1364" s="84"/>
      <s:c r="R1364" s="77" t="str">
        <s:f t="shared" si="3"/>
        <s:v/>
      </s:c>
      <s:c r="S1364" s="85" t="str">
        <s:f t="shared" si="4"/>
        <s:v/>
      </s:c>
      <s:c r="T1364" s="85" t="str">
        <s:f t="shared" si="5"/>
        <s:v/>
      </s:c>
      <s:c r="U1364" s="85" t="str">
        <s:f>IF(OR(B1364="",G1364=""),"",ROUND(MAX(0,MIN(100,(G1364-IF(J1364="",'04_Настройки'!$B$14,J1364))/(100-IF(J1364="",'04_Настройки'!$B$14,J1364))*100)),1))</s:f>
        <s:v/>
      </s:c>
      <s:c r="V1364" s="85" t="str">
        <s:f t="shared" si="6"/>
        <s:v/>
      </s:c>
      <s:c r="W1364" s="88" t="str">
        <s:f t="shared" si="7"/>
        <s:v/>
      </s:c>
      <s:c r="X1364" s="85" t="str">
        <s:f>IF(B1364="","",IF(W1364&lt;'04_Настройки'!$B$26,"",ROUND((IF(ISBLANK(T1364),0,T1364*'04_Настройки'!$B$16)+IF(ISBLANK(U1364),0,U1364*'04_Настройки'!$B$17)+IF(ISBLANK(V1364),0,V1364*'04_Настройки'!$B$18)+IF(ISBLANK(M1364),0,M1364/5*100*'04_Настройки'!$B$19)+IF(ISBLANK(N1364),0,N1364/5*100*'04_Настройки'!$B$20))/(IF(ISBLANK(T1364),0,'04_Настройки'!$B$16)+IF(ISBLANK(U1364),0,'04_Настройки'!$B$17)+IF(ISBLANK(V1364),0,'04_Настройки'!$B$18)+IF(ISBLANK(M1364),0,'04_Настройки'!$B$19)+IF(ISBLANK(N1364),0,'04_Настройки'!$B$20)),1)))</s:f>
        <s:v/>
      </s:c>
      <s:c r="Y1364" s="77" t="str">
        <s:f>IF(B1364="","",IF(ISBLANK(X1364),"Недостаточно данных",IF(X1364&gt;='04_Настройки'!$B$24,"Высокий",IF(X1364&gt;='04_Настройки'!$B$25,"Средний","Низкий"))))</s:f>
        <s:v/>
      </s:c>
      <s:c r="Z1364" s="80">
        <s:f t="shared" si="8"/>
        <s:v>1354</s:v>
      </s:c>
      <s:c r="AA1364" s="93" t="str">
        <s:f>IF(B1364="","",IF(S1364&gt;1,"Проверить и объединить дубли",IF(W1364&lt;'04_Настройки'!$B$26,"Дополнить исходные данные",IF(AND(M1364&lt;&gt;"",M1364&lt;=2),"Проверить соответствие запросу и бизнесу",IF(AND(G1364&lt;&gt;"",G1364&lt;=IF(J1364="",'04_Настройки'!$B$14,J1364)),"Удерживать позицию и обновлять контент",IF(Y1364="Высокий",IF(O1364="","Создать или назначить посадочную страницу","Оптимизировать страницу и усилить содержание"),IF(Y1364="Средний","Включить в контент-план","Наблюдать или отложить")))))))</s:f>
        <s:v/>
      </s:c>
    </s:row>
    <s:row r="1365" ht="22.5" customHeight="1">
      <s:c r="A1365" s="70" t="str">
        <s:f t="shared" si="1"/>
        <s:v/>
      </s:c>
      <s:c r="B1365" s="71"/>
      <s:c r="C1365" s="71"/>
      <s:c r="D1365" s="71"/>
      <s:c r="E1365" s="95"/>
      <s:c r="F1365" s="77" t="str">
        <s:f>IF(ISBLANK(E1365),"",IF(E1365&gt;='04_Настройки'!$B$11,"ВЧ",IF(E1365&gt;='04_Настройки'!$B$12,"СЧ","НЧ")))</s:f>
      </s:c>
      <s:c r="G1365" s="78"/>
      <s:c r="H1365" s="78"/>
      <s:c r="I1365" s="80" t="str">
        <s:f t="shared" si="2"/>
        <s:v/>
      </s:c>
      <s:c r="J1365" s="78"/>
      <s:c r="K1365" s="81"/>
      <s:c r="L1365" s="78"/>
      <s:c r="M1365" s="78"/>
      <s:c r="N1365" s="78"/>
      <s:c r="O1365" s="83"/>
      <s:c r="P1365" s="84"/>
      <s:c r="Q1365" s="84"/>
      <s:c r="R1365" s="77" t="str">
        <s:f t="shared" si="3"/>
        <s:v/>
      </s:c>
      <s:c r="S1365" s="85" t="str">
        <s:f t="shared" si="4"/>
        <s:v/>
      </s:c>
      <s:c r="T1365" s="85" t="str">
        <s:f t="shared" si="5"/>
        <s:v/>
      </s:c>
      <s:c r="U1365" s="85" t="str">
        <s:f>IF(OR(B1365="",G1365=""),"",ROUND(MAX(0,MIN(100,(G1365-IF(J1365="",'04_Настройки'!$B$14,J1365))/(100-IF(J1365="",'04_Настройки'!$B$14,J1365))*100)),1))</s:f>
        <s:v/>
      </s:c>
      <s:c r="V1365" s="85" t="str">
        <s:f t="shared" si="6"/>
        <s:v/>
      </s:c>
      <s:c r="W1365" s="88" t="str">
        <s:f t="shared" si="7"/>
        <s:v/>
      </s:c>
      <s:c r="X1365" s="85" t="str">
        <s:f>IF(B1365="","",IF(W1365&lt;'04_Настройки'!$B$26,"",ROUND((IF(ISBLANK(T1365),0,T1365*'04_Настройки'!$B$16)+IF(ISBLANK(U1365),0,U1365*'04_Настройки'!$B$17)+IF(ISBLANK(V1365),0,V1365*'04_Настройки'!$B$18)+IF(ISBLANK(M1365),0,M1365/5*100*'04_Настройки'!$B$19)+IF(ISBLANK(N1365),0,N1365/5*100*'04_Настройки'!$B$20))/(IF(ISBLANK(T1365),0,'04_Настройки'!$B$16)+IF(ISBLANK(U1365),0,'04_Настройки'!$B$17)+IF(ISBLANK(V1365),0,'04_Настройки'!$B$18)+IF(ISBLANK(M1365),0,'04_Настройки'!$B$19)+IF(ISBLANK(N1365),0,'04_Настройки'!$B$20)),1)))</s:f>
        <s:v/>
      </s:c>
      <s:c r="Y1365" s="77" t="str">
        <s:f>IF(B1365="","",IF(ISBLANK(X1365),"Недостаточно данных",IF(X1365&gt;='04_Настройки'!$B$24,"Высокий",IF(X1365&gt;='04_Настройки'!$B$25,"Средний","Низкий"))))</s:f>
        <s:v/>
      </s:c>
      <s:c r="Z1365" s="80">
        <s:f t="shared" si="8"/>
        <s:v>1355</s:v>
      </s:c>
      <s:c r="AA1365" s="93" t="str">
        <s:f>IF(B1365="","",IF(S1365&gt;1,"Проверить и объединить дубли",IF(W1365&lt;'04_Настройки'!$B$26,"Дополнить исходные данные",IF(AND(M1365&lt;&gt;"",M1365&lt;=2),"Проверить соответствие запросу и бизнесу",IF(AND(G1365&lt;&gt;"",G1365&lt;=IF(J1365="",'04_Настройки'!$B$14,J1365)),"Удерживать позицию и обновлять контент",IF(Y1365="Высокий",IF(O1365="","Создать или назначить посадочную страницу","Оптимизировать страницу и усилить содержание"),IF(Y1365="Средний","Включить в контент-план","Наблюдать или отложить")))))))</s:f>
        <s:v/>
      </s:c>
    </s:row>
    <s:row r="1366" ht="22.5" customHeight="1">
      <s:c r="A1366" s="70" t="str">
        <s:f t="shared" si="1"/>
        <s:v/>
      </s:c>
      <s:c r="B1366" s="71"/>
      <s:c r="C1366" s="71"/>
      <s:c r="D1366" s="71"/>
      <s:c r="E1366" s="95"/>
      <s:c r="F1366" s="77" t="str">
        <s:f>IF(ISBLANK(E1366),"",IF(E1366&gt;='04_Настройки'!$B$11,"ВЧ",IF(E1366&gt;='04_Настройки'!$B$12,"СЧ","НЧ")))</s:f>
      </s:c>
      <s:c r="G1366" s="78"/>
      <s:c r="H1366" s="78"/>
      <s:c r="I1366" s="80" t="str">
        <s:f t="shared" si="2"/>
        <s:v/>
      </s:c>
      <s:c r="J1366" s="78"/>
      <s:c r="K1366" s="81"/>
      <s:c r="L1366" s="78"/>
      <s:c r="M1366" s="78"/>
      <s:c r="N1366" s="78"/>
      <s:c r="O1366" s="83"/>
      <s:c r="P1366" s="84"/>
      <s:c r="Q1366" s="84"/>
      <s:c r="R1366" s="77" t="str">
        <s:f t="shared" si="3"/>
        <s:v/>
      </s:c>
      <s:c r="S1366" s="85" t="str">
        <s:f t="shared" si="4"/>
        <s:v/>
      </s:c>
      <s:c r="T1366" s="85" t="str">
        <s:f t="shared" si="5"/>
        <s:v/>
      </s:c>
      <s:c r="U1366" s="85" t="str">
        <s:f>IF(OR(B1366="",G1366=""),"",ROUND(MAX(0,MIN(100,(G1366-IF(J1366="",'04_Настройки'!$B$14,J1366))/(100-IF(J1366="",'04_Настройки'!$B$14,J1366))*100)),1))</s:f>
        <s:v/>
      </s:c>
      <s:c r="V1366" s="85" t="str">
        <s:f t="shared" si="6"/>
        <s:v/>
      </s:c>
      <s:c r="W1366" s="88" t="str">
        <s:f t="shared" si="7"/>
        <s:v/>
      </s:c>
      <s:c r="X1366" s="85" t="str">
        <s:f>IF(B1366="","",IF(W1366&lt;'04_Настройки'!$B$26,"",ROUND((IF(ISBLANK(T1366),0,T1366*'04_Настройки'!$B$16)+IF(ISBLANK(U1366),0,U1366*'04_Настройки'!$B$17)+IF(ISBLANK(V1366),0,V1366*'04_Настройки'!$B$18)+IF(ISBLANK(M1366),0,M1366/5*100*'04_Настройки'!$B$19)+IF(ISBLANK(N1366),0,N1366/5*100*'04_Настройки'!$B$20))/(IF(ISBLANK(T1366),0,'04_Настройки'!$B$16)+IF(ISBLANK(U1366),0,'04_Настройки'!$B$17)+IF(ISBLANK(V1366),0,'04_Настройки'!$B$18)+IF(ISBLANK(M1366),0,'04_Настройки'!$B$19)+IF(ISBLANK(N1366),0,'04_Настройки'!$B$20)),1)))</s:f>
        <s:v/>
      </s:c>
      <s:c r="Y1366" s="77" t="str">
        <s:f>IF(B1366="","",IF(ISBLANK(X1366),"Недостаточно данных",IF(X1366&gt;='04_Настройки'!$B$24,"Высокий",IF(X1366&gt;='04_Настройки'!$B$25,"Средний","Низкий"))))</s:f>
        <s:v/>
      </s:c>
      <s:c r="Z1366" s="80">
        <s:f t="shared" si="8"/>
        <s:v>1356</s:v>
      </s:c>
      <s:c r="AA1366" s="93" t="str">
        <s:f>IF(B1366="","",IF(S1366&gt;1,"Проверить и объединить дубли",IF(W1366&lt;'04_Настройки'!$B$26,"Дополнить исходные данные",IF(AND(M1366&lt;&gt;"",M1366&lt;=2),"Проверить соответствие запросу и бизнесу",IF(AND(G1366&lt;&gt;"",G1366&lt;=IF(J1366="",'04_Настройки'!$B$14,J1366)),"Удерживать позицию и обновлять контент",IF(Y1366="Высокий",IF(O1366="","Создать или назначить посадочную страницу","Оптимизировать страницу и усилить содержание"),IF(Y1366="Средний","Включить в контент-план","Наблюдать или отложить")))))))</s:f>
        <s:v/>
      </s:c>
    </s:row>
    <s:row r="1367" ht="22.5" customHeight="1">
      <s:c r="A1367" s="70" t="str">
        <s:f t="shared" si="1"/>
        <s:v/>
      </s:c>
      <s:c r="B1367" s="71"/>
      <s:c r="C1367" s="71"/>
      <s:c r="D1367" s="71"/>
      <s:c r="E1367" s="95"/>
      <s:c r="F1367" s="77" t="str">
        <s:f>IF(ISBLANK(E1367),"",IF(E1367&gt;='04_Настройки'!$B$11,"ВЧ",IF(E1367&gt;='04_Настройки'!$B$12,"СЧ","НЧ")))</s:f>
      </s:c>
      <s:c r="G1367" s="78"/>
      <s:c r="H1367" s="78"/>
      <s:c r="I1367" s="80" t="str">
        <s:f t="shared" si="2"/>
        <s:v/>
      </s:c>
      <s:c r="J1367" s="78"/>
      <s:c r="K1367" s="81"/>
      <s:c r="L1367" s="78"/>
      <s:c r="M1367" s="78"/>
      <s:c r="N1367" s="78"/>
      <s:c r="O1367" s="83"/>
      <s:c r="P1367" s="84"/>
      <s:c r="Q1367" s="84"/>
      <s:c r="R1367" s="77" t="str">
        <s:f t="shared" si="3"/>
        <s:v/>
      </s:c>
      <s:c r="S1367" s="85" t="str">
        <s:f t="shared" si="4"/>
        <s:v/>
      </s:c>
      <s:c r="T1367" s="85" t="str">
        <s:f t="shared" si="5"/>
        <s:v/>
      </s:c>
      <s:c r="U1367" s="85" t="str">
        <s:f>IF(OR(B1367="",G1367=""),"",ROUND(MAX(0,MIN(100,(G1367-IF(J1367="",'04_Настройки'!$B$14,J1367))/(100-IF(J1367="",'04_Настройки'!$B$14,J1367))*100)),1))</s:f>
        <s:v/>
      </s:c>
      <s:c r="V1367" s="85" t="str">
        <s:f t="shared" si="6"/>
        <s:v/>
      </s:c>
      <s:c r="W1367" s="88" t="str">
        <s:f t="shared" si="7"/>
        <s:v/>
      </s:c>
      <s:c r="X1367" s="85" t="str">
        <s:f>IF(B1367="","",IF(W1367&lt;'04_Настройки'!$B$26,"",ROUND((IF(ISBLANK(T1367),0,T1367*'04_Настройки'!$B$16)+IF(ISBLANK(U1367),0,U1367*'04_Настройки'!$B$17)+IF(ISBLANK(V1367),0,V1367*'04_Настройки'!$B$18)+IF(ISBLANK(M1367),0,M1367/5*100*'04_Настройки'!$B$19)+IF(ISBLANK(N1367),0,N1367/5*100*'04_Настройки'!$B$20))/(IF(ISBLANK(T1367),0,'04_Настройки'!$B$16)+IF(ISBLANK(U1367),0,'04_Настройки'!$B$17)+IF(ISBLANK(V1367),0,'04_Настройки'!$B$18)+IF(ISBLANK(M1367),0,'04_Настройки'!$B$19)+IF(ISBLANK(N1367),0,'04_Настройки'!$B$20)),1)))</s:f>
        <s:v/>
      </s:c>
      <s:c r="Y1367" s="77" t="str">
        <s:f>IF(B1367="","",IF(ISBLANK(X1367),"Недостаточно данных",IF(X1367&gt;='04_Настройки'!$B$24,"Высокий",IF(X1367&gt;='04_Настройки'!$B$25,"Средний","Низкий"))))</s:f>
        <s:v/>
      </s:c>
      <s:c r="Z1367" s="80">
        <s:f t="shared" si="8"/>
        <s:v>1357</s:v>
      </s:c>
      <s:c r="AA1367" s="93" t="str">
        <s:f>IF(B1367="","",IF(S1367&gt;1,"Проверить и объединить дубли",IF(W1367&lt;'04_Настройки'!$B$26,"Дополнить исходные данные",IF(AND(M1367&lt;&gt;"",M1367&lt;=2),"Проверить соответствие запросу и бизнесу",IF(AND(G1367&lt;&gt;"",G1367&lt;=IF(J1367="",'04_Настройки'!$B$14,J1367)),"Удерживать позицию и обновлять контент",IF(Y1367="Высокий",IF(O1367="","Создать или назначить посадочную страницу","Оптимизировать страницу и усилить содержание"),IF(Y1367="Средний","Включить в контент-план","Наблюдать или отложить")))))))</s:f>
        <s:v/>
      </s:c>
    </s:row>
    <s:row r="1368" ht="22.5" customHeight="1">
      <s:c r="A1368" s="70" t="str">
        <s:f t="shared" si="1"/>
        <s:v/>
      </s:c>
      <s:c r="B1368" s="71"/>
      <s:c r="C1368" s="71"/>
      <s:c r="D1368" s="71"/>
      <s:c r="E1368" s="95"/>
      <s:c r="F1368" s="77" t="str">
        <s:f>IF(ISBLANK(E1368),"",IF(E1368&gt;='04_Настройки'!$B$11,"ВЧ",IF(E1368&gt;='04_Настройки'!$B$12,"СЧ","НЧ")))</s:f>
      </s:c>
      <s:c r="G1368" s="78"/>
      <s:c r="H1368" s="78"/>
      <s:c r="I1368" s="80" t="str">
        <s:f t="shared" si="2"/>
        <s:v/>
      </s:c>
      <s:c r="J1368" s="78"/>
      <s:c r="K1368" s="81"/>
      <s:c r="L1368" s="78"/>
      <s:c r="M1368" s="78"/>
      <s:c r="N1368" s="78"/>
      <s:c r="O1368" s="83"/>
      <s:c r="P1368" s="84"/>
      <s:c r="Q1368" s="84"/>
      <s:c r="R1368" s="77" t="str">
        <s:f t="shared" si="3"/>
        <s:v/>
      </s:c>
      <s:c r="S1368" s="85" t="str">
        <s:f t="shared" si="4"/>
        <s:v/>
      </s:c>
      <s:c r="T1368" s="85" t="str">
        <s:f t="shared" si="5"/>
        <s:v/>
      </s:c>
      <s:c r="U1368" s="85" t="str">
        <s:f>IF(OR(B1368="",G1368=""),"",ROUND(MAX(0,MIN(100,(G1368-IF(J1368="",'04_Настройки'!$B$14,J1368))/(100-IF(J1368="",'04_Настройки'!$B$14,J1368))*100)),1))</s:f>
        <s:v/>
      </s:c>
      <s:c r="V1368" s="85" t="str">
        <s:f t="shared" si="6"/>
        <s:v/>
      </s:c>
      <s:c r="W1368" s="88" t="str">
        <s:f t="shared" si="7"/>
        <s:v/>
      </s:c>
      <s:c r="X1368" s="85" t="str">
        <s:f>IF(B1368="","",IF(W1368&lt;'04_Настройки'!$B$26,"",ROUND((IF(ISBLANK(T1368),0,T1368*'04_Настройки'!$B$16)+IF(ISBLANK(U1368),0,U1368*'04_Настройки'!$B$17)+IF(ISBLANK(V1368),0,V1368*'04_Настройки'!$B$18)+IF(ISBLANK(M1368),0,M1368/5*100*'04_Настройки'!$B$19)+IF(ISBLANK(N1368),0,N1368/5*100*'04_Настройки'!$B$20))/(IF(ISBLANK(T1368),0,'04_Настройки'!$B$16)+IF(ISBLANK(U1368),0,'04_Настройки'!$B$17)+IF(ISBLANK(V1368),0,'04_Настройки'!$B$18)+IF(ISBLANK(M1368),0,'04_Настройки'!$B$19)+IF(ISBLANK(N1368),0,'04_Настройки'!$B$20)),1)))</s:f>
        <s:v/>
      </s:c>
      <s:c r="Y1368" s="77" t="str">
        <s:f>IF(B1368="","",IF(ISBLANK(X1368),"Недостаточно данных",IF(X1368&gt;='04_Настройки'!$B$24,"Высокий",IF(X1368&gt;='04_Настройки'!$B$25,"Средний","Низкий"))))</s:f>
        <s:v/>
      </s:c>
      <s:c r="Z1368" s="80">
        <s:f t="shared" si="8"/>
        <s:v>1358</s:v>
      </s:c>
      <s:c r="AA1368" s="93" t="str">
        <s:f>IF(B1368="","",IF(S1368&gt;1,"Проверить и объединить дубли",IF(W1368&lt;'04_Настройки'!$B$26,"Дополнить исходные данные",IF(AND(M1368&lt;&gt;"",M1368&lt;=2),"Проверить соответствие запросу и бизнесу",IF(AND(G1368&lt;&gt;"",G1368&lt;=IF(J1368="",'04_Настройки'!$B$14,J1368)),"Удерживать позицию и обновлять контент",IF(Y1368="Высокий",IF(O1368="","Создать или назначить посадочную страницу","Оптимизировать страницу и усилить содержание"),IF(Y1368="Средний","Включить в контент-план","Наблюдать или отложить")))))))</s:f>
        <s:v/>
      </s:c>
    </s:row>
    <s:row r="1369" ht="22.5" customHeight="1">
      <s:c r="A1369" s="70" t="str">
        <s:f t="shared" si="1"/>
        <s:v/>
      </s:c>
      <s:c r="B1369" s="71"/>
      <s:c r="C1369" s="71"/>
      <s:c r="D1369" s="71"/>
      <s:c r="E1369" s="95"/>
      <s:c r="F1369" s="77" t="str">
        <s:f>IF(ISBLANK(E1369),"",IF(E1369&gt;='04_Настройки'!$B$11,"ВЧ",IF(E1369&gt;='04_Настройки'!$B$12,"СЧ","НЧ")))</s:f>
      </s:c>
      <s:c r="G1369" s="78"/>
      <s:c r="H1369" s="78"/>
      <s:c r="I1369" s="80" t="str">
        <s:f t="shared" si="2"/>
        <s:v/>
      </s:c>
      <s:c r="J1369" s="78"/>
      <s:c r="K1369" s="81"/>
      <s:c r="L1369" s="78"/>
      <s:c r="M1369" s="78"/>
      <s:c r="N1369" s="78"/>
      <s:c r="O1369" s="83"/>
      <s:c r="P1369" s="84"/>
      <s:c r="Q1369" s="84"/>
      <s:c r="R1369" s="77" t="str">
        <s:f t="shared" si="3"/>
        <s:v/>
      </s:c>
      <s:c r="S1369" s="85" t="str">
        <s:f t="shared" si="4"/>
        <s:v/>
      </s:c>
      <s:c r="T1369" s="85" t="str">
        <s:f t="shared" si="5"/>
        <s:v/>
      </s:c>
      <s:c r="U1369" s="85" t="str">
        <s:f>IF(OR(B1369="",G1369=""),"",ROUND(MAX(0,MIN(100,(G1369-IF(J1369="",'04_Настройки'!$B$14,J1369))/(100-IF(J1369="",'04_Настройки'!$B$14,J1369))*100)),1))</s:f>
        <s:v/>
      </s:c>
      <s:c r="V1369" s="85" t="str">
        <s:f t="shared" si="6"/>
        <s:v/>
      </s:c>
      <s:c r="W1369" s="88" t="str">
        <s:f t="shared" si="7"/>
        <s:v/>
      </s:c>
      <s:c r="X1369" s="85" t="str">
        <s:f>IF(B1369="","",IF(W1369&lt;'04_Настройки'!$B$26,"",ROUND((IF(ISBLANK(T1369),0,T1369*'04_Настройки'!$B$16)+IF(ISBLANK(U1369),0,U1369*'04_Настройки'!$B$17)+IF(ISBLANK(V1369),0,V1369*'04_Настройки'!$B$18)+IF(ISBLANK(M1369),0,M1369/5*100*'04_Настройки'!$B$19)+IF(ISBLANK(N1369),0,N1369/5*100*'04_Настройки'!$B$20))/(IF(ISBLANK(T1369),0,'04_Настройки'!$B$16)+IF(ISBLANK(U1369),0,'04_Настройки'!$B$17)+IF(ISBLANK(V1369),0,'04_Настройки'!$B$18)+IF(ISBLANK(M1369),0,'04_Настройки'!$B$19)+IF(ISBLANK(N1369),0,'04_Настройки'!$B$20)),1)))</s:f>
        <s:v/>
      </s:c>
      <s:c r="Y1369" s="77" t="str">
        <s:f>IF(B1369="","",IF(ISBLANK(X1369),"Недостаточно данных",IF(X1369&gt;='04_Настройки'!$B$24,"Высокий",IF(X1369&gt;='04_Настройки'!$B$25,"Средний","Низкий"))))</s:f>
        <s:v/>
      </s:c>
      <s:c r="Z1369" s="80">
        <s:f t="shared" si="8"/>
        <s:v>1359</s:v>
      </s:c>
      <s:c r="AA1369" s="93" t="str">
        <s:f>IF(B1369="","",IF(S1369&gt;1,"Проверить и объединить дубли",IF(W1369&lt;'04_Настройки'!$B$26,"Дополнить исходные данные",IF(AND(M1369&lt;&gt;"",M1369&lt;=2),"Проверить соответствие запросу и бизнесу",IF(AND(G1369&lt;&gt;"",G1369&lt;=IF(J1369="",'04_Настройки'!$B$14,J1369)),"Удерживать позицию и обновлять контент",IF(Y1369="Высокий",IF(O1369="","Создать или назначить посадочную страницу","Оптимизировать страницу и усилить содержание"),IF(Y1369="Средний","Включить в контент-план","Наблюдать или отложить")))))))</s:f>
        <s:v/>
      </s:c>
    </s:row>
    <s:row r="1370" ht="22.5" customHeight="1">
      <s:c r="A1370" s="70" t="str">
        <s:f t="shared" si="1"/>
        <s:v/>
      </s:c>
      <s:c r="B1370" s="71"/>
      <s:c r="C1370" s="71"/>
      <s:c r="D1370" s="71"/>
      <s:c r="E1370" s="95"/>
      <s:c r="F1370" s="77" t="str">
        <s:f>IF(ISBLANK(E1370),"",IF(E1370&gt;='04_Настройки'!$B$11,"ВЧ",IF(E1370&gt;='04_Настройки'!$B$12,"СЧ","НЧ")))</s:f>
      </s:c>
      <s:c r="G1370" s="78"/>
      <s:c r="H1370" s="78"/>
      <s:c r="I1370" s="80" t="str">
        <s:f t="shared" si="2"/>
        <s:v/>
      </s:c>
      <s:c r="J1370" s="78"/>
      <s:c r="K1370" s="81"/>
      <s:c r="L1370" s="78"/>
      <s:c r="M1370" s="78"/>
      <s:c r="N1370" s="78"/>
      <s:c r="O1370" s="83"/>
      <s:c r="P1370" s="84"/>
      <s:c r="Q1370" s="84"/>
      <s:c r="R1370" s="77" t="str">
        <s:f t="shared" si="3"/>
        <s:v/>
      </s:c>
      <s:c r="S1370" s="85" t="str">
        <s:f t="shared" si="4"/>
        <s:v/>
      </s:c>
      <s:c r="T1370" s="85" t="str">
        <s:f t="shared" si="5"/>
        <s:v/>
      </s:c>
      <s:c r="U1370" s="85" t="str">
        <s:f>IF(OR(B1370="",G1370=""),"",ROUND(MAX(0,MIN(100,(G1370-IF(J1370="",'04_Настройки'!$B$14,J1370))/(100-IF(J1370="",'04_Настройки'!$B$14,J1370))*100)),1))</s:f>
        <s:v/>
      </s:c>
      <s:c r="V1370" s="85" t="str">
        <s:f t="shared" si="6"/>
        <s:v/>
      </s:c>
      <s:c r="W1370" s="88" t="str">
        <s:f t="shared" si="7"/>
        <s:v/>
      </s:c>
      <s:c r="X1370" s="85" t="str">
        <s:f>IF(B1370="","",IF(W1370&lt;'04_Настройки'!$B$26,"",ROUND((IF(ISBLANK(T1370),0,T1370*'04_Настройки'!$B$16)+IF(ISBLANK(U1370),0,U1370*'04_Настройки'!$B$17)+IF(ISBLANK(V1370),0,V1370*'04_Настройки'!$B$18)+IF(ISBLANK(M1370),0,M1370/5*100*'04_Настройки'!$B$19)+IF(ISBLANK(N1370),0,N1370/5*100*'04_Настройки'!$B$20))/(IF(ISBLANK(T1370),0,'04_Настройки'!$B$16)+IF(ISBLANK(U1370),0,'04_Настройки'!$B$17)+IF(ISBLANK(V1370),0,'04_Настройки'!$B$18)+IF(ISBLANK(M1370),0,'04_Настройки'!$B$19)+IF(ISBLANK(N1370),0,'04_Настройки'!$B$20)),1)))</s:f>
        <s:v/>
      </s:c>
      <s:c r="Y1370" s="77" t="str">
        <s:f>IF(B1370="","",IF(ISBLANK(X1370),"Недостаточно данных",IF(X1370&gt;='04_Настройки'!$B$24,"Высокий",IF(X1370&gt;='04_Настройки'!$B$25,"Средний","Низкий"))))</s:f>
        <s:v/>
      </s:c>
      <s:c r="Z1370" s="80">
        <s:f t="shared" si="8"/>
        <s:v>1360</s:v>
      </s:c>
      <s:c r="AA1370" s="93" t="str">
        <s:f>IF(B1370="","",IF(S1370&gt;1,"Проверить и объединить дубли",IF(W1370&lt;'04_Настройки'!$B$26,"Дополнить исходные данные",IF(AND(M1370&lt;&gt;"",M1370&lt;=2),"Проверить соответствие запросу и бизнесу",IF(AND(G1370&lt;&gt;"",G1370&lt;=IF(J1370="",'04_Настройки'!$B$14,J1370)),"Удерживать позицию и обновлять контент",IF(Y1370="Высокий",IF(O1370="","Создать или назначить посадочную страницу","Оптимизировать страницу и усилить содержание"),IF(Y1370="Средний","Включить в контент-план","Наблюдать или отложить")))))))</s:f>
        <s:v/>
      </s:c>
    </s:row>
    <s:row r="1371" ht="22.5" customHeight="1">
      <s:c r="A1371" s="70" t="str">
        <s:f t="shared" si="1"/>
        <s:v/>
      </s:c>
      <s:c r="B1371" s="71"/>
      <s:c r="C1371" s="71"/>
      <s:c r="D1371" s="71"/>
      <s:c r="E1371" s="95"/>
      <s:c r="F1371" s="77" t="str">
        <s:f>IF(ISBLANK(E1371),"",IF(E1371&gt;='04_Настройки'!$B$11,"ВЧ",IF(E1371&gt;='04_Настройки'!$B$12,"СЧ","НЧ")))</s:f>
      </s:c>
      <s:c r="G1371" s="78"/>
      <s:c r="H1371" s="78"/>
      <s:c r="I1371" s="80" t="str">
        <s:f t="shared" si="2"/>
        <s:v/>
      </s:c>
      <s:c r="J1371" s="78"/>
      <s:c r="K1371" s="81"/>
      <s:c r="L1371" s="78"/>
      <s:c r="M1371" s="78"/>
      <s:c r="N1371" s="78"/>
      <s:c r="O1371" s="83"/>
      <s:c r="P1371" s="84"/>
      <s:c r="Q1371" s="84"/>
      <s:c r="R1371" s="77" t="str">
        <s:f t="shared" si="3"/>
        <s:v/>
      </s:c>
      <s:c r="S1371" s="85" t="str">
        <s:f t="shared" si="4"/>
        <s:v/>
      </s:c>
      <s:c r="T1371" s="85" t="str">
        <s:f t="shared" si="5"/>
        <s:v/>
      </s:c>
      <s:c r="U1371" s="85" t="str">
        <s:f>IF(OR(B1371="",G1371=""),"",ROUND(MAX(0,MIN(100,(G1371-IF(J1371="",'04_Настройки'!$B$14,J1371))/(100-IF(J1371="",'04_Настройки'!$B$14,J1371))*100)),1))</s:f>
        <s:v/>
      </s:c>
      <s:c r="V1371" s="85" t="str">
        <s:f t="shared" si="6"/>
        <s:v/>
      </s:c>
      <s:c r="W1371" s="88" t="str">
        <s:f t="shared" si="7"/>
        <s:v/>
      </s:c>
      <s:c r="X1371" s="85" t="str">
        <s:f>IF(B1371="","",IF(W1371&lt;'04_Настройки'!$B$26,"",ROUND((IF(ISBLANK(T1371),0,T1371*'04_Настройки'!$B$16)+IF(ISBLANK(U1371),0,U1371*'04_Настройки'!$B$17)+IF(ISBLANK(V1371),0,V1371*'04_Настройки'!$B$18)+IF(ISBLANK(M1371),0,M1371/5*100*'04_Настройки'!$B$19)+IF(ISBLANK(N1371),0,N1371/5*100*'04_Настройки'!$B$20))/(IF(ISBLANK(T1371),0,'04_Настройки'!$B$16)+IF(ISBLANK(U1371),0,'04_Настройки'!$B$17)+IF(ISBLANK(V1371),0,'04_Настройки'!$B$18)+IF(ISBLANK(M1371),0,'04_Настройки'!$B$19)+IF(ISBLANK(N1371),0,'04_Настройки'!$B$20)),1)))</s:f>
        <s:v/>
      </s:c>
      <s:c r="Y1371" s="77" t="str">
        <s:f>IF(B1371="","",IF(ISBLANK(X1371),"Недостаточно данных",IF(X1371&gt;='04_Настройки'!$B$24,"Высокий",IF(X1371&gt;='04_Настройки'!$B$25,"Средний","Низкий"))))</s:f>
        <s:v/>
      </s:c>
      <s:c r="Z1371" s="80">
        <s:f t="shared" si="8"/>
        <s:v>1361</s:v>
      </s:c>
      <s:c r="AA1371" s="93" t="str">
        <s:f>IF(B1371="","",IF(S1371&gt;1,"Проверить и объединить дубли",IF(W1371&lt;'04_Настройки'!$B$26,"Дополнить исходные данные",IF(AND(M1371&lt;&gt;"",M1371&lt;=2),"Проверить соответствие запросу и бизнесу",IF(AND(G1371&lt;&gt;"",G1371&lt;=IF(J1371="",'04_Настройки'!$B$14,J1371)),"Удерживать позицию и обновлять контент",IF(Y1371="Высокий",IF(O1371="","Создать или назначить посадочную страницу","Оптимизировать страницу и усилить содержание"),IF(Y1371="Средний","Включить в контент-план","Наблюдать или отложить")))))))</s:f>
        <s:v/>
      </s:c>
    </s:row>
    <s:row r="1372" ht="22.5" customHeight="1">
      <s:c r="A1372" s="70" t="str">
        <s:f t="shared" si="1"/>
        <s:v/>
      </s:c>
      <s:c r="B1372" s="71"/>
      <s:c r="C1372" s="71"/>
      <s:c r="D1372" s="71"/>
      <s:c r="E1372" s="95"/>
      <s:c r="F1372" s="77" t="str">
        <s:f>IF(ISBLANK(E1372),"",IF(E1372&gt;='04_Настройки'!$B$11,"ВЧ",IF(E1372&gt;='04_Настройки'!$B$12,"СЧ","НЧ")))</s:f>
      </s:c>
      <s:c r="G1372" s="78"/>
      <s:c r="H1372" s="78"/>
      <s:c r="I1372" s="80" t="str">
        <s:f t="shared" si="2"/>
        <s:v/>
      </s:c>
      <s:c r="J1372" s="78"/>
      <s:c r="K1372" s="81"/>
      <s:c r="L1372" s="78"/>
      <s:c r="M1372" s="78"/>
      <s:c r="N1372" s="78"/>
      <s:c r="O1372" s="83"/>
      <s:c r="P1372" s="84"/>
      <s:c r="Q1372" s="84"/>
      <s:c r="R1372" s="77" t="str">
        <s:f t="shared" si="3"/>
        <s:v/>
      </s:c>
      <s:c r="S1372" s="85" t="str">
        <s:f t="shared" si="4"/>
        <s:v/>
      </s:c>
      <s:c r="T1372" s="85" t="str">
        <s:f t="shared" si="5"/>
        <s:v/>
      </s:c>
      <s:c r="U1372" s="85" t="str">
        <s:f>IF(OR(B1372="",G1372=""),"",ROUND(MAX(0,MIN(100,(G1372-IF(J1372="",'04_Настройки'!$B$14,J1372))/(100-IF(J1372="",'04_Настройки'!$B$14,J1372))*100)),1))</s:f>
        <s:v/>
      </s:c>
      <s:c r="V1372" s="85" t="str">
        <s:f t="shared" si="6"/>
        <s:v/>
      </s:c>
      <s:c r="W1372" s="88" t="str">
        <s:f t="shared" si="7"/>
        <s:v/>
      </s:c>
      <s:c r="X1372" s="85" t="str">
        <s:f>IF(B1372="","",IF(W1372&lt;'04_Настройки'!$B$26,"",ROUND((IF(ISBLANK(T1372),0,T1372*'04_Настройки'!$B$16)+IF(ISBLANK(U1372),0,U1372*'04_Настройки'!$B$17)+IF(ISBLANK(V1372),0,V1372*'04_Настройки'!$B$18)+IF(ISBLANK(M1372),0,M1372/5*100*'04_Настройки'!$B$19)+IF(ISBLANK(N1372),0,N1372/5*100*'04_Настройки'!$B$20))/(IF(ISBLANK(T1372),0,'04_Настройки'!$B$16)+IF(ISBLANK(U1372),0,'04_Настройки'!$B$17)+IF(ISBLANK(V1372),0,'04_Настройки'!$B$18)+IF(ISBLANK(M1372),0,'04_Настройки'!$B$19)+IF(ISBLANK(N1372),0,'04_Настройки'!$B$20)),1)))</s:f>
        <s:v/>
      </s:c>
      <s:c r="Y1372" s="77" t="str">
        <s:f>IF(B1372="","",IF(ISBLANK(X1372),"Недостаточно данных",IF(X1372&gt;='04_Настройки'!$B$24,"Высокий",IF(X1372&gt;='04_Настройки'!$B$25,"Средний","Низкий"))))</s:f>
        <s:v/>
      </s:c>
      <s:c r="Z1372" s="80">
        <s:f t="shared" si="8"/>
        <s:v>1362</s:v>
      </s:c>
      <s:c r="AA1372" s="93" t="str">
        <s:f>IF(B1372="","",IF(S1372&gt;1,"Проверить и объединить дубли",IF(W1372&lt;'04_Настройки'!$B$26,"Дополнить исходные данные",IF(AND(M1372&lt;&gt;"",M1372&lt;=2),"Проверить соответствие запросу и бизнесу",IF(AND(G1372&lt;&gt;"",G1372&lt;=IF(J1372="",'04_Настройки'!$B$14,J1372)),"Удерживать позицию и обновлять контент",IF(Y1372="Высокий",IF(O1372="","Создать или назначить посадочную страницу","Оптимизировать страницу и усилить содержание"),IF(Y1372="Средний","Включить в контент-план","Наблюдать или отложить")))))))</s:f>
        <s:v/>
      </s:c>
    </s:row>
    <s:row r="1373" ht="22.5" customHeight="1">
      <s:c r="A1373" s="70" t="str">
        <s:f t="shared" si="1"/>
        <s:v/>
      </s:c>
      <s:c r="B1373" s="71"/>
      <s:c r="C1373" s="71"/>
      <s:c r="D1373" s="71"/>
      <s:c r="E1373" s="95"/>
      <s:c r="F1373" s="77" t="str">
        <s:f>IF(ISBLANK(E1373),"",IF(E1373&gt;='04_Настройки'!$B$11,"ВЧ",IF(E1373&gt;='04_Настройки'!$B$12,"СЧ","НЧ")))</s:f>
      </s:c>
      <s:c r="G1373" s="78"/>
      <s:c r="H1373" s="78"/>
      <s:c r="I1373" s="80" t="str">
        <s:f t="shared" si="2"/>
        <s:v/>
      </s:c>
      <s:c r="J1373" s="78"/>
      <s:c r="K1373" s="81"/>
      <s:c r="L1373" s="78"/>
      <s:c r="M1373" s="78"/>
      <s:c r="N1373" s="78"/>
      <s:c r="O1373" s="83"/>
      <s:c r="P1373" s="84"/>
      <s:c r="Q1373" s="84"/>
      <s:c r="R1373" s="77" t="str">
        <s:f t="shared" si="3"/>
        <s:v/>
      </s:c>
      <s:c r="S1373" s="85" t="str">
        <s:f t="shared" si="4"/>
        <s:v/>
      </s:c>
      <s:c r="T1373" s="85" t="str">
        <s:f t="shared" si="5"/>
        <s:v/>
      </s:c>
      <s:c r="U1373" s="85" t="str">
        <s:f>IF(OR(B1373="",G1373=""),"",ROUND(MAX(0,MIN(100,(G1373-IF(J1373="",'04_Настройки'!$B$14,J1373))/(100-IF(J1373="",'04_Настройки'!$B$14,J1373))*100)),1))</s:f>
        <s:v/>
      </s:c>
      <s:c r="V1373" s="85" t="str">
        <s:f t="shared" si="6"/>
        <s:v/>
      </s:c>
      <s:c r="W1373" s="88" t="str">
        <s:f t="shared" si="7"/>
        <s:v/>
      </s:c>
      <s:c r="X1373" s="85" t="str">
        <s:f>IF(B1373="","",IF(W1373&lt;'04_Настройки'!$B$26,"",ROUND((IF(ISBLANK(T1373),0,T1373*'04_Настройки'!$B$16)+IF(ISBLANK(U1373),0,U1373*'04_Настройки'!$B$17)+IF(ISBLANK(V1373),0,V1373*'04_Настройки'!$B$18)+IF(ISBLANK(M1373),0,M1373/5*100*'04_Настройки'!$B$19)+IF(ISBLANK(N1373),0,N1373/5*100*'04_Настройки'!$B$20))/(IF(ISBLANK(T1373),0,'04_Настройки'!$B$16)+IF(ISBLANK(U1373),0,'04_Настройки'!$B$17)+IF(ISBLANK(V1373),0,'04_Настройки'!$B$18)+IF(ISBLANK(M1373),0,'04_Настройки'!$B$19)+IF(ISBLANK(N1373),0,'04_Настройки'!$B$20)),1)))</s:f>
        <s:v/>
      </s:c>
      <s:c r="Y1373" s="77" t="str">
        <s:f>IF(B1373="","",IF(ISBLANK(X1373),"Недостаточно данных",IF(X1373&gt;='04_Настройки'!$B$24,"Высокий",IF(X1373&gt;='04_Настройки'!$B$25,"Средний","Низкий"))))</s:f>
        <s:v/>
      </s:c>
      <s:c r="Z1373" s="80">
        <s:f t="shared" si="8"/>
        <s:v>1363</s:v>
      </s:c>
      <s:c r="AA1373" s="93" t="str">
        <s:f>IF(B1373="","",IF(S1373&gt;1,"Проверить и объединить дубли",IF(W1373&lt;'04_Настройки'!$B$26,"Дополнить исходные данные",IF(AND(M1373&lt;&gt;"",M1373&lt;=2),"Проверить соответствие запросу и бизнесу",IF(AND(G1373&lt;&gt;"",G1373&lt;=IF(J1373="",'04_Настройки'!$B$14,J1373)),"Удерживать позицию и обновлять контент",IF(Y1373="Высокий",IF(O1373="","Создать или назначить посадочную страницу","Оптимизировать страницу и усилить содержание"),IF(Y1373="Средний","Включить в контент-план","Наблюдать или отложить")))))))</s:f>
        <s:v/>
      </s:c>
    </s:row>
    <s:row r="1374" ht="22.5" customHeight="1">
      <s:c r="A1374" s="70" t="str">
        <s:f t="shared" si="1"/>
        <s:v/>
      </s:c>
      <s:c r="B1374" s="71"/>
      <s:c r="C1374" s="71"/>
      <s:c r="D1374" s="71"/>
      <s:c r="E1374" s="95"/>
      <s:c r="F1374" s="77" t="str">
        <s:f>IF(ISBLANK(E1374),"",IF(E1374&gt;='04_Настройки'!$B$11,"ВЧ",IF(E1374&gt;='04_Настройки'!$B$12,"СЧ","НЧ")))</s:f>
      </s:c>
      <s:c r="G1374" s="78"/>
      <s:c r="H1374" s="78"/>
      <s:c r="I1374" s="80" t="str">
        <s:f t="shared" si="2"/>
        <s:v/>
      </s:c>
      <s:c r="J1374" s="78"/>
      <s:c r="K1374" s="81"/>
      <s:c r="L1374" s="78"/>
      <s:c r="M1374" s="78"/>
      <s:c r="N1374" s="78"/>
      <s:c r="O1374" s="83"/>
      <s:c r="P1374" s="84"/>
      <s:c r="Q1374" s="84"/>
      <s:c r="R1374" s="77" t="str">
        <s:f t="shared" si="3"/>
        <s:v/>
      </s:c>
      <s:c r="S1374" s="85" t="str">
        <s:f t="shared" si="4"/>
        <s:v/>
      </s:c>
      <s:c r="T1374" s="85" t="str">
        <s:f t="shared" si="5"/>
        <s:v/>
      </s:c>
      <s:c r="U1374" s="85" t="str">
        <s:f>IF(OR(B1374="",G1374=""),"",ROUND(MAX(0,MIN(100,(G1374-IF(J1374="",'04_Настройки'!$B$14,J1374))/(100-IF(J1374="",'04_Настройки'!$B$14,J1374))*100)),1))</s:f>
        <s:v/>
      </s:c>
      <s:c r="V1374" s="85" t="str">
        <s:f t="shared" si="6"/>
        <s:v/>
      </s:c>
      <s:c r="W1374" s="88" t="str">
        <s:f t="shared" si="7"/>
        <s:v/>
      </s:c>
      <s:c r="X1374" s="85" t="str">
        <s:f>IF(B1374="","",IF(W1374&lt;'04_Настройки'!$B$26,"",ROUND((IF(ISBLANK(T1374),0,T1374*'04_Настройки'!$B$16)+IF(ISBLANK(U1374),0,U1374*'04_Настройки'!$B$17)+IF(ISBLANK(V1374),0,V1374*'04_Настройки'!$B$18)+IF(ISBLANK(M1374),0,M1374/5*100*'04_Настройки'!$B$19)+IF(ISBLANK(N1374),0,N1374/5*100*'04_Настройки'!$B$20))/(IF(ISBLANK(T1374),0,'04_Настройки'!$B$16)+IF(ISBLANK(U1374),0,'04_Настройки'!$B$17)+IF(ISBLANK(V1374),0,'04_Настройки'!$B$18)+IF(ISBLANK(M1374),0,'04_Настройки'!$B$19)+IF(ISBLANK(N1374),0,'04_Настройки'!$B$20)),1)))</s:f>
        <s:v/>
      </s:c>
      <s:c r="Y1374" s="77" t="str">
        <s:f>IF(B1374="","",IF(ISBLANK(X1374),"Недостаточно данных",IF(X1374&gt;='04_Настройки'!$B$24,"Высокий",IF(X1374&gt;='04_Настройки'!$B$25,"Средний","Низкий"))))</s:f>
        <s:v/>
      </s:c>
      <s:c r="Z1374" s="80">
        <s:f t="shared" si="8"/>
        <s:v>1364</s:v>
      </s:c>
      <s:c r="AA1374" s="93" t="str">
        <s:f>IF(B1374="","",IF(S1374&gt;1,"Проверить и объединить дубли",IF(W1374&lt;'04_Настройки'!$B$26,"Дополнить исходные данные",IF(AND(M1374&lt;&gt;"",M1374&lt;=2),"Проверить соответствие запросу и бизнесу",IF(AND(G1374&lt;&gt;"",G1374&lt;=IF(J1374="",'04_Настройки'!$B$14,J1374)),"Удерживать позицию и обновлять контент",IF(Y1374="Высокий",IF(O1374="","Создать или назначить посадочную страницу","Оптимизировать страницу и усилить содержание"),IF(Y1374="Средний","Включить в контент-план","Наблюдать или отложить")))))))</s:f>
        <s:v/>
      </s:c>
    </s:row>
    <s:row r="1375" ht="22.5" customHeight="1">
      <s:c r="A1375" s="70" t="str">
        <s:f t="shared" si="1"/>
        <s:v/>
      </s:c>
      <s:c r="B1375" s="71"/>
      <s:c r="C1375" s="71"/>
      <s:c r="D1375" s="71"/>
      <s:c r="E1375" s="95"/>
      <s:c r="F1375" s="77" t="str">
        <s:f>IF(ISBLANK(E1375),"",IF(E1375&gt;='04_Настройки'!$B$11,"ВЧ",IF(E1375&gt;='04_Настройки'!$B$12,"СЧ","НЧ")))</s:f>
      </s:c>
      <s:c r="G1375" s="78"/>
      <s:c r="H1375" s="78"/>
      <s:c r="I1375" s="80" t="str">
        <s:f t="shared" si="2"/>
        <s:v/>
      </s:c>
      <s:c r="J1375" s="78"/>
      <s:c r="K1375" s="81"/>
      <s:c r="L1375" s="78"/>
      <s:c r="M1375" s="78"/>
      <s:c r="N1375" s="78"/>
      <s:c r="O1375" s="83"/>
      <s:c r="P1375" s="84"/>
      <s:c r="Q1375" s="84"/>
      <s:c r="R1375" s="77" t="str">
        <s:f t="shared" si="3"/>
        <s:v/>
      </s:c>
      <s:c r="S1375" s="85" t="str">
        <s:f t="shared" si="4"/>
        <s:v/>
      </s:c>
      <s:c r="T1375" s="85" t="str">
        <s:f t="shared" si="5"/>
        <s:v/>
      </s:c>
      <s:c r="U1375" s="85" t="str">
        <s:f>IF(OR(B1375="",G1375=""),"",ROUND(MAX(0,MIN(100,(G1375-IF(J1375="",'04_Настройки'!$B$14,J1375))/(100-IF(J1375="",'04_Настройки'!$B$14,J1375))*100)),1))</s:f>
        <s:v/>
      </s:c>
      <s:c r="V1375" s="85" t="str">
        <s:f t="shared" si="6"/>
        <s:v/>
      </s:c>
      <s:c r="W1375" s="88" t="str">
        <s:f t="shared" si="7"/>
        <s:v/>
      </s:c>
      <s:c r="X1375" s="85" t="str">
        <s:f>IF(B1375="","",IF(W1375&lt;'04_Настройки'!$B$26,"",ROUND((IF(ISBLANK(T1375),0,T1375*'04_Настройки'!$B$16)+IF(ISBLANK(U1375),0,U1375*'04_Настройки'!$B$17)+IF(ISBLANK(V1375),0,V1375*'04_Настройки'!$B$18)+IF(ISBLANK(M1375),0,M1375/5*100*'04_Настройки'!$B$19)+IF(ISBLANK(N1375),0,N1375/5*100*'04_Настройки'!$B$20))/(IF(ISBLANK(T1375),0,'04_Настройки'!$B$16)+IF(ISBLANK(U1375),0,'04_Настройки'!$B$17)+IF(ISBLANK(V1375),0,'04_Настройки'!$B$18)+IF(ISBLANK(M1375),0,'04_Настройки'!$B$19)+IF(ISBLANK(N1375),0,'04_Настройки'!$B$20)),1)))</s:f>
        <s:v/>
      </s:c>
      <s:c r="Y1375" s="77" t="str">
        <s:f>IF(B1375="","",IF(ISBLANK(X1375),"Недостаточно данных",IF(X1375&gt;='04_Настройки'!$B$24,"Высокий",IF(X1375&gt;='04_Настройки'!$B$25,"Средний","Низкий"))))</s:f>
        <s:v/>
      </s:c>
      <s:c r="Z1375" s="80">
        <s:f t="shared" si="8"/>
        <s:v>1365</s:v>
      </s:c>
      <s:c r="AA1375" s="93" t="str">
        <s:f>IF(B1375="","",IF(S1375&gt;1,"Проверить и объединить дубли",IF(W1375&lt;'04_Настройки'!$B$26,"Дополнить исходные данные",IF(AND(M1375&lt;&gt;"",M1375&lt;=2),"Проверить соответствие запросу и бизнесу",IF(AND(G1375&lt;&gt;"",G1375&lt;=IF(J1375="",'04_Настройки'!$B$14,J1375)),"Удерживать позицию и обновлять контент",IF(Y1375="Высокий",IF(O1375="","Создать или назначить посадочную страницу","Оптимизировать страницу и усилить содержание"),IF(Y1375="Средний","Включить в контент-план","Наблюдать или отложить")))))))</s:f>
        <s:v/>
      </s:c>
    </s:row>
    <s:row r="1376" ht="22.5" customHeight="1">
      <s:c r="A1376" s="70" t="str">
        <s:f t="shared" si="1"/>
        <s:v/>
      </s:c>
      <s:c r="B1376" s="71"/>
      <s:c r="C1376" s="71"/>
      <s:c r="D1376" s="71"/>
      <s:c r="E1376" s="95"/>
      <s:c r="F1376" s="77" t="str">
        <s:f>IF(ISBLANK(E1376),"",IF(E1376&gt;='04_Настройки'!$B$11,"ВЧ",IF(E1376&gt;='04_Настройки'!$B$12,"СЧ","НЧ")))</s:f>
      </s:c>
      <s:c r="G1376" s="78"/>
      <s:c r="H1376" s="78"/>
      <s:c r="I1376" s="80" t="str">
        <s:f t="shared" si="2"/>
        <s:v/>
      </s:c>
      <s:c r="J1376" s="78"/>
      <s:c r="K1376" s="81"/>
      <s:c r="L1376" s="78"/>
      <s:c r="M1376" s="78"/>
      <s:c r="N1376" s="78"/>
      <s:c r="O1376" s="83"/>
      <s:c r="P1376" s="84"/>
      <s:c r="Q1376" s="84"/>
      <s:c r="R1376" s="77" t="str">
        <s:f t="shared" si="3"/>
        <s:v/>
      </s:c>
      <s:c r="S1376" s="85" t="str">
        <s:f t="shared" si="4"/>
        <s:v/>
      </s:c>
      <s:c r="T1376" s="85" t="str">
        <s:f t="shared" si="5"/>
        <s:v/>
      </s:c>
      <s:c r="U1376" s="85" t="str">
        <s:f>IF(OR(B1376="",G1376=""),"",ROUND(MAX(0,MIN(100,(G1376-IF(J1376="",'04_Настройки'!$B$14,J1376))/(100-IF(J1376="",'04_Настройки'!$B$14,J1376))*100)),1))</s:f>
        <s:v/>
      </s:c>
      <s:c r="V1376" s="85" t="str">
        <s:f t="shared" si="6"/>
        <s:v/>
      </s:c>
      <s:c r="W1376" s="88" t="str">
        <s:f t="shared" si="7"/>
        <s:v/>
      </s:c>
      <s:c r="X1376" s="85" t="str">
        <s:f>IF(B1376="","",IF(W1376&lt;'04_Настройки'!$B$26,"",ROUND((IF(ISBLANK(T1376),0,T1376*'04_Настройки'!$B$16)+IF(ISBLANK(U1376),0,U1376*'04_Настройки'!$B$17)+IF(ISBLANK(V1376),0,V1376*'04_Настройки'!$B$18)+IF(ISBLANK(M1376),0,M1376/5*100*'04_Настройки'!$B$19)+IF(ISBLANK(N1376),0,N1376/5*100*'04_Настройки'!$B$20))/(IF(ISBLANK(T1376),0,'04_Настройки'!$B$16)+IF(ISBLANK(U1376),0,'04_Настройки'!$B$17)+IF(ISBLANK(V1376),0,'04_Настройки'!$B$18)+IF(ISBLANK(M1376),0,'04_Настройки'!$B$19)+IF(ISBLANK(N1376),0,'04_Настройки'!$B$20)),1)))</s:f>
        <s:v/>
      </s:c>
      <s:c r="Y1376" s="77" t="str">
        <s:f>IF(B1376="","",IF(ISBLANK(X1376),"Недостаточно данных",IF(X1376&gt;='04_Настройки'!$B$24,"Высокий",IF(X1376&gt;='04_Настройки'!$B$25,"Средний","Низкий"))))</s:f>
        <s:v/>
      </s:c>
      <s:c r="Z1376" s="80">
        <s:f t="shared" si="8"/>
        <s:v>1366</s:v>
      </s:c>
      <s:c r="AA1376" s="93" t="str">
        <s:f>IF(B1376="","",IF(S1376&gt;1,"Проверить и объединить дубли",IF(W1376&lt;'04_Настройки'!$B$26,"Дополнить исходные данные",IF(AND(M1376&lt;&gt;"",M1376&lt;=2),"Проверить соответствие запросу и бизнесу",IF(AND(G1376&lt;&gt;"",G1376&lt;=IF(J1376="",'04_Настройки'!$B$14,J1376)),"Удерживать позицию и обновлять контент",IF(Y1376="Высокий",IF(O1376="","Создать или назначить посадочную страницу","Оптимизировать страницу и усилить содержание"),IF(Y1376="Средний","Включить в контент-план","Наблюдать или отложить")))))))</s:f>
        <s:v/>
      </s:c>
    </s:row>
    <s:row r="1377" ht="22.5" customHeight="1">
      <s:c r="A1377" s="70" t="str">
        <s:f t="shared" si="1"/>
        <s:v/>
      </s:c>
      <s:c r="B1377" s="71"/>
      <s:c r="C1377" s="71"/>
      <s:c r="D1377" s="71"/>
      <s:c r="E1377" s="95"/>
      <s:c r="F1377" s="77" t="str">
        <s:f>IF(ISBLANK(E1377),"",IF(E1377&gt;='04_Настройки'!$B$11,"ВЧ",IF(E1377&gt;='04_Настройки'!$B$12,"СЧ","НЧ")))</s:f>
      </s:c>
      <s:c r="G1377" s="78"/>
      <s:c r="H1377" s="78"/>
      <s:c r="I1377" s="80" t="str">
        <s:f t="shared" si="2"/>
        <s:v/>
      </s:c>
      <s:c r="J1377" s="78"/>
      <s:c r="K1377" s="81"/>
      <s:c r="L1377" s="78"/>
      <s:c r="M1377" s="78"/>
      <s:c r="N1377" s="78"/>
      <s:c r="O1377" s="83"/>
      <s:c r="P1377" s="84"/>
      <s:c r="Q1377" s="84"/>
      <s:c r="R1377" s="77" t="str">
        <s:f t="shared" si="3"/>
        <s:v/>
      </s:c>
      <s:c r="S1377" s="85" t="str">
        <s:f t="shared" si="4"/>
        <s:v/>
      </s:c>
      <s:c r="T1377" s="85" t="str">
        <s:f t="shared" si="5"/>
        <s:v/>
      </s:c>
      <s:c r="U1377" s="85" t="str">
        <s:f>IF(OR(B1377="",G1377=""),"",ROUND(MAX(0,MIN(100,(G1377-IF(J1377="",'04_Настройки'!$B$14,J1377))/(100-IF(J1377="",'04_Настройки'!$B$14,J1377))*100)),1))</s:f>
        <s:v/>
      </s:c>
      <s:c r="V1377" s="85" t="str">
        <s:f t="shared" si="6"/>
        <s:v/>
      </s:c>
      <s:c r="W1377" s="88" t="str">
        <s:f t="shared" si="7"/>
        <s:v/>
      </s:c>
      <s:c r="X1377" s="85" t="str">
        <s:f>IF(B1377="","",IF(W1377&lt;'04_Настройки'!$B$26,"",ROUND((IF(ISBLANK(T1377),0,T1377*'04_Настройки'!$B$16)+IF(ISBLANK(U1377),0,U1377*'04_Настройки'!$B$17)+IF(ISBLANK(V1377),0,V1377*'04_Настройки'!$B$18)+IF(ISBLANK(M1377),0,M1377/5*100*'04_Настройки'!$B$19)+IF(ISBLANK(N1377),0,N1377/5*100*'04_Настройки'!$B$20))/(IF(ISBLANK(T1377),0,'04_Настройки'!$B$16)+IF(ISBLANK(U1377),0,'04_Настройки'!$B$17)+IF(ISBLANK(V1377),0,'04_Настройки'!$B$18)+IF(ISBLANK(M1377),0,'04_Настройки'!$B$19)+IF(ISBLANK(N1377),0,'04_Настройки'!$B$20)),1)))</s:f>
        <s:v/>
      </s:c>
      <s:c r="Y1377" s="77" t="str">
        <s:f>IF(B1377="","",IF(ISBLANK(X1377),"Недостаточно данных",IF(X1377&gt;='04_Настройки'!$B$24,"Высокий",IF(X1377&gt;='04_Настройки'!$B$25,"Средний","Низкий"))))</s:f>
        <s:v/>
      </s:c>
      <s:c r="Z1377" s="80">
        <s:f t="shared" si="8"/>
        <s:v>1367</s:v>
      </s:c>
      <s:c r="AA1377" s="93" t="str">
        <s:f>IF(B1377="","",IF(S1377&gt;1,"Проверить и объединить дубли",IF(W1377&lt;'04_Настройки'!$B$26,"Дополнить исходные данные",IF(AND(M1377&lt;&gt;"",M1377&lt;=2),"Проверить соответствие запросу и бизнесу",IF(AND(G1377&lt;&gt;"",G1377&lt;=IF(J1377="",'04_Настройки'!$B$14,J1377)),"Удерживать позицию и обновлять контент",IF(Y1377="Высокий",IF(O1377="","Создать или назначить посадочную страницу","Оптимизировать страницу и усилить содержание"),IF(Y1377="Средний","Включить в контент-план","Наблюдать или отложить")))))))</s:f>
        <s:v/>
      </s:c>
    </s:row>
    <s:row r="1378" ht="22.5" customHeight="1">
      <s:c r="A1378" s="70" t="str">
        <s:f t="shared" si="1"/>
        <s:v/>
      </s:c>
      <s:c r="B1378" s="71"/>
      <s:c r="C1378" s="71"/>
      <s:c r="D1378" s="71"/>
      <s:c r="E1378" s="95"/>
      <s:c r="F1378" s="77" t="str">
        <s:f>IF(ISBLANK(E1378),"",IF(E1378&gt;='04_Настройки'!$B$11,"ВЧ",IF(E1378&gt;='04_Настройки'!$B$12,"СЧ","НЧ")))</s:f>
      </s:c>
      <s:c r="G1378" s="78"/>
      <s:c r="H1378" s="78"/>
      <s:c r="I1378" s="80" t="str">
        <s:f t="shared" si="2"/>
        <s:v/>
      </s:c>
      <s:c r="J1378" s="78"/>
      <s:c r="K1378" s="81"/>
      <s:c r="L1378" s="78"/>
      <s:c r="M1378" s="78"/>
      <s:c r="N1378" s="78"/>
      <s:c r="O1378" s="83"/>
      <s:c r="P1378" s="84"/>
      <s:c r="Q1378" s="84"/>
      <s:c r="R1378" s="77" t="str">
        <s:f t="shared" si="3"/>
        <s:v/>
      </s:c>
      <s:c r="S1378" s="85" t="str">
        <s:f t="shared" si="4"/>
        <s:v/>
      </s:c>
      <s:c r="T1378" s="85" t="str">
        <s:f t="shared" si="5"/>
        <s:v/>
      </s:c>
      <s:c r="U1378" s="85" t="str">
        <s:f>IF(OR(B1378="",G1378=""),"",ROUND(MAX(0,MIN(100,(G1378-IF(J1378="",'04_Настройки'!$B$14,J1378))/(100-IF(J1378="",'04_Настройки'!$B$14,J1378))*100)),1))</s:f>
        <s:v/>
      </s:c>
      <s:c r="V1378" s="85" t="str">
        <s:f t="shared" si="6"/>
        <s:v/>
      </s:c>
      <s:c r="W1378" s="88" t="str">
        <s:f t="shared" si="7"/>
        <s:v/>
      </s:c>
      <s:c r="X1378" s="85" t="str">
        <s:f>IF(B1378="","",IF(W1378&lt;'04_Настройки'!$B$26,"",ROUND((IF(ISBLANK(T1378),0,T1378*'04_Настройки'!$B$16)+IF(ISBLANK(U1378),0,U1378*'04_Настройки'!$B$17)+IF(ISBLANK(V1378),0,V1378*'04_Настройки'!$B$18)+IF(ISBLANK(M1378),0,M1378/5*100*'04_Настройки'!$B$19)+IF(ISBLANK(N1378),0,N1378/5*100*'04_Настройки'!$B$20))/(IF(ISBLANK(T1378),0,'04_Настройки'!$B$16)+IF(ISBLANK(U1378),0,'04_Настройки'!$B$17)+IF(ISBLANK(V1378),0,'04_Настройки'!$B$18)+IF(ISBLANK(M1378),0,'04_Настройки'!$B$19)+IF(ISBLANK(N1378),0,'04_Настройки'!$B$20)),1)))</s:f>
        <s:v/>
      </s:c>
      <s:c r="Y1378" s="77" t="str">
        <s:f>IF(B1378="","",IF(ISBLANK(X1378),"Недостаточно данных",IF(X1378&gt;='04_Настройки'!$B$24,"Высокий",IF(X1378&gt;='04_Настройки'!$B$25,"Средний","Низкий"))))</s:f>
        <s:v/>
      </s:c>
      <s:c r="Z1378" s="80">
        <s:f t="shared" si="8"/>
        <s:v>1368</s:v>
      </s:c>
      <s:c r="AA1378" s="93" t="str">
        <s:f>IF(B1378="","",IF(S1378&gt;1,"Проверить и объединить дубли",IF(W1378&lt;'04_Настройки'!$B$26,"Дополнить исходные данные",IF(AND(M1378&lt;&gt;"",M1378&lt;=2),"Проверить соответствие запросу и бизнесу",IF(AND(G1378&lt;&gt;"",G1378&lt;=IF(J1378="",'04_Настройки'!$B$14,J1378)),"Удерживать позицию и обновлять контент",IF(Y1378="Высокий",IF(O1378="","Создать или назначить посадочную страницу","Оптимизировать страницу и усилить содержание"),IF(Y1378="Средний","Включить в контент-план","Наблюдать или отложить")))))))</s:f>
        <s:v/>
      </s:c>
    </s:row>
    <s:row r="1379" ht="22.5" customHeight="1">
      <s:c r="A1379" s="70" t="str">
        <s:f t="shared" si="1"/>
        <s:v/>
      </s:c>
      <s:c r="B1379" s="71"/>
      <s:c r="C1379" s="71"/>
      <s:c r="D1379" s="71"/>
      <s:c r="E1379" s="95"/>
      <s:c r="F1379" s="77" t="str">
        <s:f>IF(ISBLANK(E1379),"",IF(E1379&gt;='04_Настройки'!$B$11,"ВЧ",IF(E1379&gt;='04_Настройки'!$B$12,"СЧ","НЧ")))</s:f>
      </s:c>
      <s:c r="G1379" s="78"/>
      <s:c r="H1379" s="78"/>
      <s:c r="I1379" s="80" t="str">
        <s:f t="shared" si="2"/>
        <s:v/>
      </s:c>
      <s:c r="J1379" s="78"/>
      <s:c r="K1379" s="81"/>
      <s:c r="L1379" s="78"/>
      <s:c r="M1379" s="78"/>
      <s:c r="N1379" s="78"/>
      <s:c r="O1379" s="83"/>
      <s:c r="P1379" s="84"/>
      <s:c r="Q1379" s="84"/>
      <s:c r="R1379" s="77" t="str">
        <s:f t="shared" si="3"/>
        <s:v/>
      </s:c>
      <s:c r="S1379" s="85" t="str">
        <s:f t="shared" si="4"/>
        <s:v/>
      </s:c>
      <s:c r="T1379" s="85" t="str">
        <s:f t="shared" si="5"/>
        <s:v/>
      </s:c>
      <s:c r="U1379" s="85" t="str">
        <s:f>IF(OR(B1379="",G1379=""),"",ROUND(MAX(0,MIN(100,(G1379-IF(J1379="",'04_Настройки'!$B$14,J1379))/(100-IF(J1379="",'04_Настройки'!$B$14,J1379))*100)),1))</s:f>
        <s:v/>
      </s:c>
      <s:c r="V1379" s="85" t="str">
        <s:f t="shared" si="6"/>
        <s:v/>
      </s:c>
      <s:c r="W1379" s="88" t="str">
        <s:f t="shared" si="7"/>
        <s:v/>
      </s:c>
      <s:c r="X1379" s="85" t="str">
        <s:f>IF(B1379="","",IF(W1379&lt;'04_Настройки'!$B$26,"",ROUND((IF(ISBLANK(T1379),0,T1379*'04_Настройки'!$B$16)+IF(ISBLANK(U1379),0,U1379*'04_Настройки'!$B$17)+IF(ISBLANK(V1379),0,V1379*'04_Настройки'!$B$18)+IF(ISBLANK(M1379),0,M1379/5*100*'04_Настройки'!$B$19)+IF(ISBLANK(N1379),0,N1379/5*100*'04_Настройки'!$B$20))/(IF(ISBLANK(T1379),0,'04_Настройки'!$B$16)+IF(ISBLANK(U1379),0,'04_Настройки'!$B$17)+IF(ISBLANK(V1379),0,'04_Настройки'!$B$18)+IF(ISBLANK(M1379),0,'04_Настройки'!$B$19)+IF(ISBLANK(N1379),0,'04_Настройки'!$B$20)),1)))</s:f>
        <s:v/>
      </s:c>
      <s:c r="Y1379" s="77" t="str">
        <s:f>IF(B1379="","",IF(ISBLANK(X1379),"Недостаточно данных",IF(X1379&gt;='04_Настройки'!$B$24,"Высокий",IF(X1379&gt;='04_Настройки'!$B$25,"Средний","Низкий"))))</s:f>
        <s:v/>
      </s:c>
      <s:c r="Z1379" s="80">
        <s:f t="shared" si="8"/>
        <s:v>1369</s:v>
      </s:c>
      <s:c r="AA1379" s="93" t="str">
        <s:f>IF(B1379="","",IF(S1379&gt;1,"Проверить и объединить дубли",IF(W1379&lt;'04_Настройки'!$B$26,"Дополнить исходные данные",IF(AND(M1379&lt;&gt;"",M1379&lt;=2),"Проверить соответствие запросу и бизнесу",IF(AND(G1379&lt;&gt;"",G1379&lt;=IF(J1379="",'04_Настройки'!$B$14,J1379)),"Удерживать позицию и обновлять контент",IF(Y1379="Высокий",IF(O1379="","Создать или назначить посадочную страницу","Оптимизировать страницу и усилить содержание"),IF(Y1379="Средний","Включить в контент-план","Наблюдать или отложить")))))))</s:f>
        <s:v/>
      </s:c>
    </s:row>
    <s:row r="1380" ht="22.5" customHeight="1">
      <s:c r="A1380" s="70" t="str">
        <s:f t="shared" si="1"/>
        <s:v/>
      </s:c>
      <s:c r="B1380" s="71"/>
      <s:c r="C1380" s="71"/>
      <s:c r="D1380" s="71"/>
      <s:c r="E1380" s="95"/>
      <s:c r="F1380" s="77" t="str">
        <s:f>IF(ISBLANK(E1380),"",IF(E1380&gt;='04_Настройки'!$B$11,"ВЧ",IF(E1380&gt;='04_Настройки'!$B$12,"СЧ","НЧ")))</s:f>
      </s:c>
      <s:c r="G1380" s="78"/>
      <s:c r="H1380" s="78"/>
      <s:c r="I1380" s="80" t="str">
        <s:f t="shared" si="2"/>
        <s:v/>
      </s:c>
      <s:c r="J1380" s="78"/>
      <s:c r="K1380" s="81"/>
      <s:c r="L1380" s="78"/>
      <s:c r="M1380" s="78"/>
      <s:c r="N1380" s="78"/>
      <s:c r="O1380" s="83"/>
      <s:c r="P1380" s="84"/>
      <s:c r="Q1380" s="84"/>
      <s:c r="R1380" s="77" t="str">
        <s:f t="shared" si="3"/>
        <s:v/>
      </s:c>
      <s:c r="S1380" s="85" t="str">
        <s:f t="shared" si="4"/>
        <s:v/>
      </s:c>
      <s:c r="T1380" s="85" t="str">
        <s:f t="shared" si="5"/>
        <s:v/>
      </s:c>
      <s:c r="U1380" s="85" t="str">
        <s:f>IF(OR(B1380="",G1380=""),"",ROUND(MAX(0,MIN(100,(G1380-IF(J1380="",'04_Настройки'!$B$14,J1380))/(100-IF(J1380="",'04_Настройки'!$B$14,J1380))*100)),1))</s:f>
        <s:v/>
      </s:c>
      <s:c r="V1380" s="85" t="str">
        <s:f t="shared" si="6"/>
        <s:v/>
      </s:c>
      <s:c r="W1380" s="88" t="str">
        <s:f t="shared" si="7"/>
        <s:v/>
      </s:c>
      <s:c r="X1380" s="85" t="str">
        <s:f>IF(B1380="","",IF(W1380&lt;'04_Настройки'!$B$26,"",ROUND((IF(ISBLANK(T1380),0,T1380*'04_Настройки'!$B$16)+IF(ISBLANK(U1380),0,U1380*'04_Настройки'!$B$17)+IF(ISBLANK(V1380),0,V1380*'04_Настройки'!$B$18)+IF(ISBLANK(M1380),0,M1380/5*100*'04_Настройки'!$B$19)+IF(ISBLANK(N1380),0,N1380/5*100*'04_Настройки'!$B$20))/(IF(ISBLANK(T1380),0,'04_Настройки'!$B$16)+IF(ISBLANK(U1380),0,'04_Настройки'!$B$17)+IF(ISBLANK(V1380),0,'04_Настройки'!$B$18)+IF(ISBLANK(M1380),0,'04_Настройки'!$B$19)+IF(ISBLANK(N1380),0,'04_Настройки'!$B$20)),1)))</s:f>
        <s:v/>
      </s:c>
      <s:c r="Y1380" s="77" t="str">
        <s:f>IF(B1380="","",IF(ISBLANK(X1380),"Недостаточно данных",IF(X1380&gt;='04_Настройки'!$B$24,"Высокий",IF(X1380&gt;='04_Настройки'!$B$25,"Средний","Низкий"))))</s:f>
        <s:v/>
      </s:c>
      <s:c r="Z1380" s="80">
        <s:f t="shared" si="8"/>
        <s:v>1370</s:v>
      </s:c>
      <s:c r="AA1380" s="93" t="str">
        <s:f>IF(B1380="","",IF(S1380&gt;1,"Проверить и объединить дубли",IF(W1380&lt;'04_Настройки'!$B$26,"Дополнить исходные данные",IF(AND(M1380&lt;&gt;"",M1380&lt;=2),"Проверить соответствие запросу и бизнесу",IF(AND(G1380&lt;&gt;"",G1380&lt;=IF(J1380="",'04_Настройки'!$B$14,J1380)),"Удерживать позицию и обновлять контент",IF(Y1380="Высокий",IF(O1380="","Создать или назначить посадочную страницу","Оптимизировать страницу и усилить содержание"),IF(Y1380="Средний","Включить в контент-план","Наблюдать или отложить")))))))</s:f>
        <s:v/>
      </s:c>
    </s:row>
    <s:row r="1381" ht="22.5" customHeight="1">
      <s:c r="A1381" s="70" t="str">
        <s:f t="shared" si="1"/>
        <s:v/>
      </s:c>
      <s:c r="B1381" s="71"/>
      <s:c r="C1381" s="71"/>
      <s:c r="D1381" s="71"/>
      <s:c r="E1381" s="95"/>
      <s:c r="F1381" s="77" t="str">
        <s:f>IF(ISBLANK(E1381),"",IF(E1381&gt;='04_Настройки'!$B$11,"ВЧ",IF(E1381&gt;='04_Настройки'!$B$12,"СЧ","НЧ")))</s:f>
      </s:c>
      <s:c r="G1381" s="78"/>
      <s:c r="H1381" s="78"/>
      <s:c r="I1381" s="80" t="str">
        <s:f t="shared" si="2"/>
        <s:v/>
      </s:c>
      <s:c r="J1381" s="78"/>
      <s:c r="K1381" s="81"/>
      <s:c r="L1381" s="78"/>
      <s:c r="M1381" s="78"/>
      <s:c r="N1381" s="78"/>
      <s:c r="O1381" s="83"/>
      <s:c r="P1381" s="84"/>
      <s:c r="Q1381" s="84"/>
      <s:c r="R1381" s="77" t="str">
        <s:f t="shared" si="3"/>
        <s:v/>
      </s:c>
      <s:c r="S1381" s="85" t="str">
        <s:f t="shared" si="4"/>
        <s:v/>
      </s:c>
      <s:c r="T1381" s="85" t="str">
        <s:f t="shared" si="5"/>
        <s:v/>
      </s:c>
      <s:c r="U1381" s="85" t="str">
        <s:f>IF(OR(B1381="",G1381=""),"",ROUND(MAX(0,MIN(100,(G1381-IF(J1381="",'04_Настройки'!$B$14,J1381))/(100-IF(J1381="",'04_Настройки'!$B$14,J1381))*100)),1))</s:f>
        <s:v/>
      </s:c>
      <s:c r="V1381" s="85" t="str">
        <s:f t="shared" si="6"/>
        <s:v/>
      </s:c>
      <s:c r="W1381" s="88" t="str">
        <s:f t="shared" si="7"/>
        <s:v/>
      </s:c>
      <s:c r="X1381" s="85" t="str">
        <s:f>IF(B1381="","",IF(W1381&lt;'04_Настройки'!$B$26,"",ROUND((IF(ISBLANK(T1381),0,T1381*'04_Настройки'!$B$16)+IF(ISBLANK(U1381),0,U1381*'04_Настройки'!$B$17)+IF(ISBLANK(V1381),0,V1381*'04_Настройки'!$B$18)+IF(ISBLANK(M1381),0,M1381/5*100*'04_Настройки'!$B$19)+IF(ISBLANK(N1381),0,N1381/5*100*'04_Настройки'!$B$20))/(IF(ISBLANK(T1381),0,'04_Настройки'!$B$16)+IF(ISBLANK(U1381),0,'04_Настройки'!$B$17)+IF(ISBLANK(V1381),0,'04_Настройки'!$B$18)+IF(ISBLANK(M1381),0,'04_Настройки'!$B$19)+IF(ISBLANK(N1381),0,'04_Настройки'!$B$20)),1)))</s:f>
        <s:v/>
      </s:c>
      <s:c r="Y1381" s="77" t="str">
        <s:f>IF(B1381="","",IF(ISBLANK(X1381),"Недостаточно данных",IF(X1381&gt;='04_Настройки'!$B$24,"Высокий",IF(X1381&gt;='04_Настройки'!$B$25,"Средний","Низкий"))))</s:f>
        <s:v/>
      </s:c>
      <s:c r="Z1381" s="80">
        <s:f t="shared" si="8"/>
        <s:v>1371</s:v>
      </s:c>
      <s:c r="AA1381" s="93" t="str">
        <s:f>IF(B1381="","",IF(S1381&gt;1,"Проверить и объединить дубли",IF(W1381&lt;'04_Настройки'!$B$26,"Дополнить исходные данные",IF(AND(M1381&lt;&gt;"",M1381&lt;=2),"Проверить соответствие запросу и бизнесу",IF(AND(G1381&lt;&gt;"",G1381&lt;=IF(J1381="",'04_Настройки'!$B$14,J1381)),"Удерживать позицию и обновлять контент",IF(Y1381="Высокий",IF(O1381="","Создать или назначить посадочную страницу","Оптимизировать страницу и усилить содержание"),IF(Y1381="Средний","Включить в контент-план","Наблюдать или отложить")))))))</s:f>
        <s:v/>
      </s:c>
    </s:row>
    <s:row r="1382" ht="22.5" customHeight="1">
      <s:c r="A1382" s="70" t="str">
        <s:f t="shared" si="1"/>
        <s:v/>
      </s:c>
      <s:c r="B1382" s="71"/>
      <s:c r="C1382" s="71"/>
      <s:c r="D1382" s="71"/>
      <s:c r="E1382" s="95"/>
      <s:c r="F1382" s="77" t="str">
        <s:f>IF(ISBLANK(E1382),"",IF(E1382&gt;='04_Настройки'!$B$11,"ВЧ",IF(E1382&gt;='04_Настройки'!$B$12,"СЧ","НЧ")))</s:f>
      </s:c>
      <s:c r="G1382" s="78"/>
      <s:c r="H1382" s="78"/>
      <s:c r="I1382" s="80" t="str">
        <s:f t="shared" si="2"/>
        <s:v/>
      </s:c>
      <s:c r="J1382" s="78"/>
      <s:c r="K1382" s="81"/>
      <s:c r="L1382" s="78"/>
      <s:c r="M1382" s="78"/>
      <s:c r="N1382" s="78"/>
      <s:c r="O1382" s="83"/>
      <s:c r="P1382" s="84"/>
      <s:c r="Q1382" s="84"/>
      <s:c r="R1382" s="77" t="str">
        <s:f t="shared" si="3"/>
        <s:v/>
      </s:c>
      <s:c r="S1382" s="85" t="str">
        <s:f t="shared" si="4"/>
        <s:v/>
      </s:c>
      <s:c r="T1382" s="85" t="str">
        <s:f t="shared" si="5"/>
        <s:v/>
      </s:c>
      <s:c r="U1382" s="85" t="str">
        <s:f>IF(OR(B1382="",G1382=""),"",ROUND(MAX(0,MIN(100,(G1382-IF(J1382="",'04_Настройки'!$B$14,J1382))/(100-IF(J1382="",'04_Настройки'!$B$14,J1382))*100)),1))</s:f>
        <s:v/>
      </s:c>
      <s:c r="V1382" s="85" t="str">
        <s:f t="shared" si="6"/>
        <s:v/>
      </s:c>
      <s:c r="W1382" s="88" t="str">
        <s:f t="shared" si="7"/>
        <s:v/>
      </s:c>
      <s:c r="X1382" s="85" t="str">
        <s:f>IF(B1382="","",IF(W1382&lt;'04_Настройки'!$B$26,"",ROUND((IF(ISBLANK(T1382),0,T1382*'04_Настройки'!$B$16)+IF(ISBLANK(U1382),0,U1382*'04_Настройки'!$B$17)+IF(ISBLANK(V1382),0,V1382*'04_Настройки'!$B$18)+IF(ISBLANK(M1382),0,M1382/5*100*'04_Настройки'!$B$19)+IF(ISBLANK(N1382),0,N1382/5*100*'04_Настройки'!$B$20))/(IF(ISBLANK(T1382),0,'04_Настройки'!$B$16)+IF(ISBLANK(U1382),0,'04_Настройки'!$B$17)+IF(ISBLANK(V1382),0,'04_Настройки'!$B$18)+IF(ISBLANK(M1382),0,'04_Настройки'!$B$19)+IF(ISBLANK(N1382),0,'04_Настройки'!$B$20)),1)))</s:f>
        <s:v/>
      </s:c>
      <s:c r="Y1382" s="77" t="str">
        <s:f>IF(B1382="","",IF(ISBLANK(X1382),"Недостаточно данных",IF(X1382&gt;='04_Настройки'!$B$24,"Высокий",IF(X1382&gt;='04_Настройки'!$B$25,"Средний","Низкий"))))</s:f>
        <s:v/>
      </s:c>
      <s:c r="Z1382" s="80">
        <s:f t="shared" si="8"/>
        <s:v>1372</s:v>
      </s:c>
      <s:c r="AA1382" s="93" t="str">
        <s:f>IF(B1382="","",IF(S1382&gt;1,"Проверить и объединить дубли",IF(W1382&lt;'04_Настройки'!$B$26,"Дополнить исходные данные",IF(AND(M1382&lt;&gt;"",M1382&lt;=2),"Проверить соответствие запросу и бизнесу",IF(AND(G1382&lt;&gt;"",G1382&lt;=IF(J1382="",'04_Настройки'!$B$14,J1382)),"Удерживать позицию и обновлять контент",IF(Y1382="Высокий",IF(O1382="","Создать или назначить посадочную страницу","Оптимизировать страницу и усилить содержание"),IF(Y1382="Средний","Включить в контент-план","Наблюдать или отложить")))))))</s:f>
        <s:v/>
      </s:c>
    </s:row>
    <s:row r="1383" ht="22.5" customHeight="1">
      <s:c r="A1383" s="70" t="str">
        <s:f t="shared" si="1"/>
        <s:v/>
      </s:c>
      <s:c r="B1383" s="71"/>
      <s:c r="C1383" s="71"/>
      <s:c r="D1383" s="71"/>
      <s:c r="E1383" s="95"/>
      <s:c r="F1383" s="77" t="str">
        <s:f>IF(ISBLANK(E1383),"",IF(E1383&gt;='04_Настройки'!$B$11,"ВЧ",IF(E1383&gt;='04_Настройки'!$B$12,"СЧ","НЧ")))</s:f>
      </s:c>
      <s:c r="G1383" s="78"/>
      <s:c r="H1383" s="78"/>
      <s:c r="I1383" s="80" t="str">
        <s:f t="shared" si="2"/>
        <s:v/>
      </s:c>
      <s:c r="J1383" s="78"/>
      <s:c r="K1383" s="81"/>
      <s:c r="L1383" s="78"/>
      <s:c r="M1383" s="78"/>
      <s:c r="N1383" s="78"/>
      <s:c r="O1383" s="83"/>
      <s:c r="P1383" s="84"/>
      <s:c r="Q1383" s="84"/>
      <s:c r="R1383" s="77" t="str">
        <s:f t="shared" si="3"/>
        <s:v/>
      </s:c>
      <s:c r="S1383" s="85" t="str">
        <s:f t="shared" si="4"/>
        <s:v/>
      </s:c>
      <s:c r="T1383" s="85" t="str">
        <s:f t="shared" si="5"/>
        <s:v/>
      </s:c>
      <s:c r="U1383" s="85" t="str">
        <s:f>IF(OR(B1383="",G1383=""),"",ROUND(MAX(0,MIN(100,(G1383-IF(J1383="",'04_Настройки'!$B$14,J1383))/(100-IF(J1383="",'04_Настройки'!$B$14,J1383))*100)),1))</s:f>
        <s:v/>
      </s:c>
      <s:c r="V1383" s="85" t="str">
        <s:f t="shared" si="6"/>
        <s:v/>
      </s:c>
      <s:c r="W1383" s="88" t="str">
        <s:f t="shared" si="7"/>
        <s:v/>
      </s:c>
      <s:c r="X1383" s="85" t="str">
        <s:f>IF(B1383="","",IF(W1383&lt;'04_Настройки'!$B$26,"",ROUND((IF(ISBLANK(T1383),0,T1383*'04_Настройки'!$B$16)+IF(ISBLANK(U1383),0,U1383*'04_Настройки'!$B$17)+IF(ISBLANK(V1383),0,V1383*'04_Настройки'!$B$18)+IF(ISBLANK(M1383),0,M1383/5*100*'04_Настройки'!$B$19)+IF(ISBLANK(N1383),0,N1383/5*100*'04_Настройки'!$B$20))/(IF(ISBLANK(T1383),0,'04_Настройки'!$B$16)+IF(ISBLANK(U1383),0,'04_Настройки'!$B$17)+IF(ISBLANK(V1383),0,'04_Настройки'!$B$18)+IF(ISBLANK(M1383),0,'04_Настройки'!$B$19)+IF(ISBLANK(N1383),0,'04_Настройки'!$B$20)),1)))</s:f>
        <s:v/>
      </s:c>
      <s:c r="Y1383" s="77" t="str">
        <s:f>IF(B1383="","",IF(ISBLANK(X1383),"Недостаточно данных",IF(X1383&gt;='04_Настройки'!$B$24,"Высокий",IF(X1383&gt;='04_Настройки'!$B$25,"Средний","Низкий"))))</s:f>
        <s:v/>
      </s:c>
      <s:c r="Z1383" s="80">
        <s:f t="shared" si="8"/>
        <s:v>1373</s:v>
      </s:c>
      <s:c r="AA1383" s="93" t="str">
        <s:f>IF(B1383="","",IF(S1383&gt;1,"Проверить и объединить дубли",IF(W1383&lt;'04_Настройки'!$B$26,"Дополнить исходные данные",IF(AND(M1383&lt;&gt;"",M1383&lt;=2),"Проверить соответствие запросу и бизнесу",IF(AND(G1383&lt;&gt;"",G1383&lt;=IF(J1383="",'04_Настройки'!$B$14,J1383)),"Удерживать позицию и обновлять контент",IF(Y1383="Высокий",IF(O1383="","Создать или назначить посадочную страницу","Оптимизировать страницу и усилить содержание"),IF(Y1383="Средний","Включить в контент-план","Наблюдать или отложить")))))))</s:f>
        <s:v/>
      </s:c>
    </s:row>
    <s:row r="1384" ht="22.5" customHeight="1">
      <s:c r="A1384" s="70" t="str">
        <s:f t="shared" si="1"/>
        <s:v/>
      </s:c>
      <s:c r="B1384" s="71"/>
      <s:c r="C1384" s="71"/>
      <s:c r="D1384" s="71"/>
      <s:c r="E1384" s="95"/>
      <s:c r="F1384" s="77" t="str">
        <s:f>IF(ISBLANK(E1384),"",IF(E1384&gt;='04_Настройки'!$B$11,"ВЧ",IF(E1384&gt;='04_Настройки'!$B$12,"СЧ","НЧ")))</s:f>
      </s:c>
      <s:c r="G1384" s="78"/>
      <s:c r="H1384" s="78"/>
      <s:c r="I1384" s="80" t="str">
        <s:f t="shared" si="2"/>
        <s:v/>
      </s:c>
      <s:c r="J1384" s="78"/>
      <s:c r="K1384" s="81"/>
      <s:c r="L1384" s="78"/>
      <s:c r="M1384" s="78"/>
      <s:c r="N1384" s="78"/>
      <s:c r="O1384" s="83"/>
      <s:c r="P1384" s="84"/>
      <s:c r="Q1384" s="84"/>
      <s:c r="R1384" s="77" t="str">
        <s:f t="shared" si="3"/>
        <s:v/>
      </s:c>
      <s:c r="S1384" s="85" t="str">
        <s:f t="shared" si="4"/>
        <s:v/>
      </s:c>
      <s:c r="T1384" s="85" t="str">
        <s:f t="shared" si="5"/>
        <s:v/>
      </s:c>
      <s:c r="U1384" s="85" t="str">
        <s:f>IF(OR(B1384="",G1384=""),"",ROUND(MAX(0,MIN(100,(G1384-IF(J1384="",'04_Настройки'!$B$14,J1384))/(100-IF(J1384="",'04_Настройки'!$B$14,J1384))*100)),1))</s:f>
        <s:v/>
      </s:c>
      <s:c r="V1384" s="85" t="str">
        <s:f t="shared" si="6"/>
        <s:v/>
      </s:c>
      <s:c r="W1384" s="88" t="str">
        <s:f t="shared" si="7"/>
        <s:v/>
      </s:c>
      <s:c r="X1384" s="85" t="str">
        <s:f>IF(B1384="","",IF(W1384&lt;'04_Настройки'!$B$26,"",ROUND((IF(ISBLANK(T1384),0,T1384*'04_Настройки'!$B$16)+IF(ISBLANK(U1384),0,U1384*'04_Настройки'!$B$17)+IF(ISBLANK(V1384),0,V1384*'04_Настройки'!$B$18)+IF(ISBLANK(M1384),0,M1384/5*100*'04_Настройки'!$B$19)+IF(ISBLANK(N1384),0,N1384/5*100*'04_Настройки'!$B$20))/(IF(ISBLANK(T1384),0,'04_Настройки'!$B$16)+IF(ISBLANK(U1384),0,'04_Настройки'!$B$17)+IF(ISBLANK(V1384),0,'04_Настройки'!$B$18)+IF(ISBLANK(M1384),0,'04_Настройки'!$B$19)+IF(ISBLANK(N1384),0,'04_Настройки'!$B$20)),1)))</s:f>
        <s:v/>
      </s:c>
      <s:c r="Y1384" s="77" t="str">
        <s:f>IF(B1384="","",IF(ISBLANK(X1384),"Недостаточно данных",IF(X1384&gt;='04_Настройки'!$B$24,"Высокий",IF(X1384&gt;='04_Настройки'!$B$25,"Средний","Низкий"))))</s:f>
        <s:v/>
      </s:c>
      <s:c r="Z1384" s="80">
        <s:f t="shared" si="8"/>
        <s:v>1374</s:v>
      </s:c>
      <s:c r="AA1384" s="93" t="str">
        <s:f>IF(B1384="","",IF(S1384&gt;1,"Проверить и объединить дубли",IF(W1384&lt;'04_Настройки'!$B$26,"Дополнить исходные данные",IF(AND(M1384&lt;&gt;"",M1384&lt;=2),"Проверить соответствие запросу и бизнесу",IF(AND(G1384&lt;&gt;"",G1384&lt;=IF(J1384="",'04_Настройки'!$B$14,J1384)),"Удерживать позицию и обновлять контент",IF(Y1384="Высокий",IF(O1384="","Создать или назначить посадочную страницу","Оптимизировать страницу и усилить содержание"),IF(Y1384="Средний","Включить в контент-план","Наблюдать или отложить")))))))</s:f>
        <s:v/>
      </s:c>
    </s:row>
    <s:row r="1385" ht="22.5" customHeight="1">
      <s:c r="A1385" s="70" t="str">
        <s:f t="shared" si="1"/>
        <s:v/>
      </s:c>
      <s:c r="B1385" s="71"/>
      <s:c r="C1385" s="71"/>
      <s:c r="D1385" s="71"/>
      <s:c r="E1385" s="95"/>
      <s:c r="F1385" s="77" t="str">
        <s:f>IF(ISBLANK(E1385),"",IF(E1385&gt;='04_Настройки'!$B$11,"ВЧ",IF(E1385&gt;='04_Настройки'!$B$12,"СЧ","НЧ")))</s:f>
      </s:c>
      <s:c r="G1385" s="78"/>
      <s:c r="H1385" s="78"/>
      <s:c r="I1385" s="80" t="str">
        <s:f t="shared" si="2"/>
        <s:v/>
      </s:c>
      <s:c r="J1385" s="78"/>
      <s:c r="K1385" s="81"/>
      <s:c r="L1385" s="78"/>
      <s:c r="M1385" s="78"/>
      <s:c r="N1385" s="78"/>
      <s:c r="O1385" s="83"/>
      <s:c r="P1385" s="84"/>
      <s:c r="Q1385" s="84"/>
      <s:c r="R1385" s="77" t="str">
        <s:f t="shared" si="3"/>
        <s:v/>
      </s:c>
      <s:c r="S1385" s="85" t="str">
        <s:f t="shared" si="4"/>
        <s:v/>
      </s:c>
      <s:c r="T1385" s="85" t="str">
        <s:f t="shared" si="5"/>
        <s:v/>
      </s:c>
      <s:c r="U1385" s="85" t="str">
        <s:f>IF(OR(B1385="",G1385=""),"",ROUND(MAX(0,MIN(100,(G1385-IF(J1385="",'04_Настройки'!$B$14,J1385))/(100-IF(J1385="",'04_Настройки'!$B$14,J1385))*100)),1))</s:f>
        <s:v/>
      </s:c>
      <s:c r="V1385" s="85" t="str">
        <s:f t="shared" si="6"/>
        <s:v/>
      </s:c>
      <s:c r="W1385" s="88" t="str">
        <s:f t="shared" si="7"/>
        <s:v/>
      </s:c>
      <s:c r="X1385" s="85" t="str">
        <s:f>IF(B1385="","",IF(W1385&lt;'04_Настройки'!$B$26,"",ROUND((IF(ISBLANK(T1385),0,T1385*'04_Настройки'!$B$16)+IF(ISBLANK(U1385),0,U1385*'04_Настройки'!$B$17)+IF(ISBLANK(V1385),0,V1385*'04_Настройки'!$B$18)+IF(ISBLANK(M1385),0,M1385/5*100*'04_Настройки'!$B$19)+IF(ISBLANK(N1385),0,N1385/5*100*'04_Настройки'!$B$20))/(IF(ISBLANK(T1385),0,'04_Настройки'!$B$16)+IF(ISBLANK(U1385),0,'04_Настройки'!$B$17)+IF(ISBLANK(V1385),0,'04_Настройки'!$B$18)+IF(ISBLANK(M1385),0,'04_Настройки'!$B$19)+IF(ISBLANK(N1385),0,'04_Настройки'!$B$20)),1)))</s:f>
        <s:v/>
      </s:c>
      <s:c r="Y1385" s="77" t="str">
        <s:f>IF(B1385="","",IF(ISBLANK(X1385),"Недостаточно данных",IF(X1385&gt;='04_Настройки'!$B$24,"Высокий",IF(X1385&gt;='04_Настройки'!$B$25,"Средний","Низкий"))))</s:f>
        <s:v/>
      </s:c>
      <s:c r="Z1385" s="80">
        <s:f t="shared" si="8"/>
        <s:v>1375</s:v>
      </s:c>
      <s:c r="AA1385" s="93" t="str">
        <s:f>IF(B1385="","",IF(S1385&gt;1,"Проверить и объединить дубли",IF(W1385&lt;'04_Настройки'!$B$26,"Дополнить исходные данные",IF(AND(M1385&lt;&gt;"",M1385&lt;=2),"Проверить соответствие запросу и бизнесу",IF(AND(G1385&lt;&gt;"",G1385&lt;=IF(J1385="",'04_Настройки'!$B$14,J1385)),"Удерживать позицию и обновлять контент",IF(Y1385="Высокий",IF(O1385="","Создать или назначить посадочную страницу","Оптимизировать страницу и усилить содержание"),IF(Y1385="Средний","Включить в контент-план","Наблюдать или отложить")))))))</s:f>
        <s:v/>
      </s:c>
    </s:row>
    <s:row r="1386" ht="22.5" customHeight="1">
      <s:c r="A1386" s="70" t="str">
        <s:f t="shared" si="1"/>
        <s:v/>
      </s:c>
      <s:c r="B1386" s="71"/>
      <s:c r="C1386" s="71"/>
      <s:c r="D1386" s="71"/>
      <s:c r="E1386" s="95"/>
      <s:c r="F1386" s="77" t="str">
        <s:f>IF(ISBLANK(E1386),"",IF(E1386&gt;='04_Настройки'!$B$11,"ВЧ",IF(E1386&gt;='04_Настройки'!$B$12,"СЧ","НЧ")))</s:f>
      </s:c>
      <s:c r="G1386" s="78"/>
      <s:c r="H1386" s="78"/>
      <s:c r="I1386" s="80" t="str">
        <s:f t="shared" si="2"/>
        <s:v/>
      </s:c>
      <s:c r="J1386" s="78"/>
      <s:c r="K1386" s="81"/>
      <s:c r="L1386" s="78"/>
      <s:c r="M1386" s="78"/>
      <s:c r="N1386" s="78"/>
      <s:c r="O1386" s="83"/>
      <s:c r="P1386" s="84"/>
      <s:c r="Q1386" s="84"/>
      <s:c r="R1386" s="77" t="str">
        <s:f t="shared" si="3"/>
        <s:v/>
      </s:c>
      <s:c r="S1386" s="85" t="str">
        <s:f t="shared" si="4"/>
        <s:v/>
      </s:c>
      <s:c r="T1386" s="85" t="str">
        <s:f t="shared" si="5"/>
        <s:v/>
      </s:c>
      <s:c r="U1386" s="85" t="str">
        <s:f>IF(OR(B1386="",G1386=""),"",ROUND(MAX(0,MIN(100,(G1386-IF(J1386="",'04_Настройки'!$B$14,J1386))/(100-IF(J1386="",'04_Настройки'!$B$14,J1386))*100)),1))</s:f>
        <s:v/>
      </s:c>
      <s:c r="V1386" s="85" t="str">
        <s:f t="shared" si="6"/>
        <s:v/>
      </s:c>
      <s:c r="W1386" s="88" t="str">
        <s:f t="shared" si="7"/>
        <s:v/>
      </s:c>
      <s:c r="X1386" s="85" t="str">
        <s:f>IF(B1386="","",IF(W1386&lt;'04_Настройки'!$B$26,"",ROUND((IF(ISBLANK(T1386),0,T1386*'04_Настройки'!$B$16)+IF(ISBLANK(U1386),0,U1386*'04_Настройки'!$B$17)+IF(ISBLANK(V1386),0,V1386*'04_Настройки'!$B$18)+IF(ISBLANK(M1386),0,M1386/5*100*'04_Настройки'!$B$19)+IF(ISBLANK(N1386),0,N1386/5*100*'04_Настройки'!$B$20))/(IF(ISBLANK(T1386),0,'04_Настройки'!$B$16)+IF(ISBLANK(U1386),0,'04_Настройки'!$B$17)+IF(ISBLANK(V1386),0,'04_Настройки'!$B$18)+IF(ISBLANK(M1386),0,'04_Настройки'!$B$19)+IF(ISBLANK(N1386),0,'04_Настройки'!$B$20)),1)))</s:f>
        <s:v/>
      </s:c>
      <s:c r="Y1386" s="77" t="str">
        <s:f>IF(B1386="","",IF(ISBLANK(X1386),"Недостаточно данных",IF(X1386&gt;='04_Настройки'!$B$24,"Высокий",IF(X1386&gt;='04_Настройки'!$B$25,"Средний","Низкий"))))</s:f>
        <s:v/>
      </s:c>
      <s:c r="Z1386" s="80">
        <s:f t="shared" si="8"/>
        <s:v>1376</s:v>
      </s:c>
      <s:c r="AA1386" s="93" t="str">
        <s:f>IF(B1386="","",IF(S1386&gt;1,"Проверить и объединить дубли",IF(W1386&lt;'04_Настройки'!$B$26,"Дополнить исходные данные",IF(AND(M1386&lt;&gt;"",M1386&lt;=2),"Проверить соответствие запросу и бизнесу",IF(AND(G1386&lt;&gt;"",G1386&lt;=IF(J1386="",'04_Настройки'!$B$14,J1386)),"Удерживать позицию и обновлять контент",IF(Y1386="Высокий",IF(O1386="","Создать или назначить посадочную страницу","Оптимизировать страницу и усилить содержание"),IF(Y1386="Средний","Включить в контент-план","Наблюдать или отложить")))))))</s:f>
        <s:v/>
      </s:c>
    </s:row>
    <s:row r="1387" ht="22.5" customHeight="1">
      <s:c r="A1387" s="70" t="str">
        <s:f t="shared" si="1"/>
        <s:v/>
      </s:c>
      <s:c r="B1387" s="71"/>
      <s:c r="C1387" s="71"/>
      <s:c r="D1387" s="71"/>
      <s:c r="E1387" s="95"/>
      <s:c r="F1387" s="77" t="str">
        <s:f>IF(ISBLANK(E1387),"",IF(E1387&gt;='04_Настройки'!$B$11,"ВЧ",IF(E1387&gt;='04_Настройки'!$B$12,"СЧ","НЧ")))</s:f>
      </s:c>
      <s:c r="G1387" s="78"/>
      <s:c r="H1387" s="78"/>
      <s:c r="I1387" s="80" t="str">
        <s:f t="shared" si="2"/>
        <s:v/>
      </s:c>
      <s:c r="J1387" s="78"/>
      <s:c r="K1387" s="81"/>
      <s:c r="L1387" s="78"/>
      <s:c r="M1387" s="78"/>
      <s:c r="N1387" s="78"/>
      <s:c r="O1387" s="83"/>
      <s:c r="P1387" s="84"/>
      <s:c r="Q1387" s="84"/>
      <s:c r="R1387" s="77" t="str">
        <s:f t="shared" si="3"/>
        <s:v/>
      </s:c>
      <s:c r="S1387" s="85" t="str">
        <s:f t="shared" si="4"/>
        <s:v/>
      </s:c>
      <s:c r="T1387" s="85" t="str">
        <s:f t="shared" si="5"/>
        <s:v/>
      </s:c>
      <s:c r="U1387" s="85" t="str">
        <s:f>IF(OR(B1387="",G1387=""),"",ROUND(MAX(0,MIN(100,(G1387-IF(J1387="",'04_Настройки'!$B$14,J1387))/(100-IF(J1387="",'04_Настройки'!$B$14,J1387))*100)),1))</s:f>
        <s:v/>
      </s:c>
      <s:c r="V1387" s="85" t="str">
        <s:f t="shared" si="6"/>
        <s:v/>
      </s:c>
      <s:c r="W1387" s="88" t="str">
        <s:f t="shared" si="7"/>
        <s:v/>
      </s:c>
      <s:c r="X1387" s="85" t="str">
        <s:f>IF(B1387="","",IF(W1387&lt;'04_Настройки'!$B$26,"",ROUND((IF(ISBLANK(T1387),0,T1387*'04_Настройки'!$B$16)+IF(ISBLANK(U1387),0,U1387*'04_Настройки'!$B$17)+IF(ISBLANK(V1387),0,V1387*'04_Настройки'!$B$18)+IF(ISBLANK(M1387),0,M1387/5*100*'04_Настройки'!$B$19)+IF(ISBLANK(N1387),0,N1387/5*100*'04_Настройки'!$B$20))/(IF(ISBLANK(T1387),0,'04_Настройки'!$B$16)+IF(ISBLANK(U1387),0,'04_Настройки'!$B$17)+IF(ISBLANK(V1387),0,'04_Настройки'!$B$18)+IF(ISBLANK(M1387),0,'04_Настройки'!$B$19)+IF(ISBLANK(N1387),0,'04_Настройки'!$B$20)),1)))</s:f>
        <s:v/>
      </s:c>
      <s:c r="Y1387" s="77" t="str">
        <s:f>IF(B1387="","",IF(ISBLANK(X1387),"Недостаточно данных",IF(X1387&gt;='04_Настройки'!$B$24,"Высокий",IF(X1387&gt;='04_Настройки'!$B$25,"Средний","Низкий"))))</s:f>
        <s:v/>
      </s:c>
      <s:c r="Z1387" s="80">
        <s:f t="shared" si="8"/>
        <s:v>1377</s:v>
      </s:c>
      <s:c r="AA1387" s="93" t="str">
        <s:f>IF(B1387="","",IF(S1387&gt;1,"Проверить и объединить дубли",IF(W1387&lt;'04_Настройки'!$B$26,"Дополнить исходные данные",IF(AND(M1387&lt;&gt;"",M1387&lt;=2),"Проверить соответствие запросу и бизнесу",IF(AND(G1387&lt;&gt;"",G1387&lt;=IF(J1387="",'04_Настройки'!$B$14,J1387)),"Удерживать позицию и обновлять контент",IF(Y1387="Высокий",IF(O1387="","Создать или назначить посадочную страницу","Оптимизировать страницу и усилить содержание"),IF(Y1387="Средний","Включить в контент-план","Наблюдать или отложить")))))))</s:f>
        <s:v/>
      </s:c>
    </s:row>
    <s:row r="1388" ht="22.5" customHeight="1">
      <s:c r="A1388" s="70" t="str">
        <s:f t="shared" si="1"/>
        <s:v/>
      </s:c>
      <s:c r="B1388" s="71"/>
      <s:c r="C1388" s="71"/>
      <s:c r="D1388" s="71"/>
      <s:c r="E1388" s="95"/>
      <s:c r="F1388" s="77" t="str">
        <s:f>IF(ISBLANK(E1388),"",IF(E1388&gt;='04_Настройки'!$B$11,"ВЧ",IF(E1388&gt;='04_Настройки'!$B$12,"СЧ","НЧ")))</s:f>
      </s:c>
      <s:c r="G1388" s="78"/>
      <s:c r="H1388" s="78"/>
      <s:c r="I1388" s="80" t="str">
        <s:f t="shared" si="2"/>
        <s:v/>
      </s:c>
      <s:c r="J1388" s="78"/>
      <s:c r="K1388" s="81"/>
      <s:c r="L1388" s="78"/>
      <s:c r="M1388" s="78"/>
      <s:c r="N1388" s="78"/>
      <s:c r="O1388" s="83"/>
      <s:c r="P1388" s="84"/>
      <s:c r="Q1388" s="84"/>
      <s:c r="R1388" s="77" t="str">
        <s:f t="shared" si="3"/>
        <s:v/>
      </s:c>
      <s:c r="S1388" s="85" t="str">
        <s:f t="shared" si="4"/>
        <s:v/>
      </s:c>
      <s:c r="T1388" s="85" t="str">
        <s:f t="shared" si="5"/>
        <s:v/>
      </s:c>
      <s:c r="U1388" s="85" t="str">
        <s:f>IF(OR(B1388="",G1388=""),"",ROUND(MAX(0,MIN(100,(G1388-IF(J1388="",'04_Настройки'!$B$14,J1388))/(100-IF(J1388="",'04_Настройки'!$B$14,J1388))*100)),1))</s:f>
        <s:v/>
      </s:c>
      <s:c r="V1388" s="85" t="str">
        <s:f t="shared" si="6"/>
        <s:v/>
      </s:c>
      <s:c r="W1388" s="88" t="str">
        <s:f t="shared" si="7"/>
        <s:v/>
      </s:c>
      <s:c r="X1388" s="85" t="str">
        <s:f>IF(B1388="","",IF(W1388&lt;'04_Настройки'!$B$26,"",ROUND((IF(ISBLANK(T1388),0,T1388*'04_Настройки'!$B$16)+IF(ISBLANK(U1388),0,U1388*'04_Настройки'!$B$17)+IF(ISBLANK(V1388),0,V1388*'04_Настройки'!$B$18)+IF(ISBLANK(M1388),0,M1388/5*100*'04_Настройки'!$B$19)+IF(ISBLANK(N1388),0,N1388/5*100*'04_Настройки'!$B$20))/(IF(ISBLANK(T1388),0,'04_Настройки'!$B$16)+IF(ISBLANK(U1388),0,'04_Настройки'!$B$17)+IF(ISBLANK(V1388),0,'04_Настройки'!$B$18)+IF(ISBLANK(M1388),0,'04_Настройки'!$B$19)+IF(ISBLANK(N1388),0,'04_Настройки'!$B$20)),1)))</s:f>
        <s:v/>
      </s:c>
      <s:c r="Y1388" s="77" t="str">
        <s:f>IF(B1388="","",IF(ISBLANK(X1388),"Недостаточно данных",IF(X1388&gt;='04_Настройки'!$B$24,"Высокий",IF(X1388&gt;='04_Настройки'!$B$25,"Средний","Низкий"))))</s:f>
        <s:v/>
      </s:c>
      <s:c r="Z1388" s="80">
        <s:f t="shared" si="8"/>
        <s:v>1378</s:v>
      </s:c>
      <s:c r="AA1388" s="93" t="str">
        <s:f>IF(B1388="","",IF(S1388&gt;1,"Проверить и объединить дубли",IF(W1388&lt;'04_Настройки'!$B$26,"Дополнить исходные данные",IF(AND(M1388&lt;&gt;"",M1388&lt;=2),"Проверить соответствие запросу и бизнесу",IF(AND(G1388&lt;&gt;"",G1388&lt;=IF(J1388="",'04_Настройки'!$B$14,J1388)),"Удерживать позицию и обновлять контент",IF(Y1388="Высокий",IF(O1388="","Создать или назначить посадочную страницу","Оптимизировать страницу и усилить содержание"),IF(Y1388="Средний","Включить в контент-план","Наблюдать или отложить")))))))</s:f>
        <s:v/>
      </s:c>
    </s:row>
    <s:row r="1389" ht="22.5" customHeight="1">
      <s:c r="A1389" s="70" t="str">
        <s:f t="shared" si="1"/>
        <s:v/>
      </s:c>
      <s:c r="B1389" s="71"/>
      <s:c r="C1389" s="71"/>
      <s:c r="D1389" s="71"/>
      <s:c r="E1389" s="95"/>
      <s:c r="F1389" s="77" t="str">
        <s:f>IF(ISBLANK(E1389),"",IF(E1389&gt;='04_Настройки'!$B$11,"ВЧ",IF(E1389&gt;='04_Настройки'!$B$12,"СЧ","НЧ")))</s:f>
      </s:c>
      <s:c r="G1389" s="78"/>
      <s:c r="H1389" s="78"/>
      <s:c r="I1389" s="80" t="str">
        <s:f t="shared" si="2"/>
        <s:v/>
      </s:c>
      <s:c r="J1389" s="78"/>
      <s:c r="K1389" s="81"/>
      <s:c r="L1389" s="78"/>
      <s:c r="M1389" s="78"/>
      <s:c r="N1389" s="78"/>
      <s:c r="O1389" s="83"/>
      <s:c r="P1389" s="84"/>
      <s:c r="Q1389" s="84"/>
      <s:c r="R1389" s="77" t="str">
        <s:f t="shared" si="3"/>
        <s:v/>
      </s:c>
      <s:c r="S1389" s="85" t="str">
        <s:f t="shared" si="4"/>
        <s:v/>
      </s:c>
      <s:c r="T1389" s="85" t="str">
        <s:f t="shared" si="5"/>
        <s:v/>
      </s:c>
      <s:c r="U1389" s="85" t="str">
        <s:f>IF(OR(B1389="",G1389=""),"",ROUND(MAX(0,MIN(100,(G1389-IF(J1389="",'04_Настройки'!$B$14,J1389))/(100-IF(J1389="",'04_Настройки'!$B$14,J1389))*100)),1))</s:f>
        <s:v/>
      </s:c>
      <s:c r="V1389" s="85" t="str">
        <s:f t="shared" si="6"/>
        <s:v/>
      </s:c>
      <s:c r="W1389" s="88" t="str">
        <s:f t="shared" si="7"/>
        <s:v/>
      </s:c>
      <s:c r="X1389" s="85" t="str">
        <s:f>IF(B1389="","",IF(W1389&lt;'04_Настройки'!$B$26,"",ROUND((IF(ISBLANK(T1389),0,T1389*'04_Настройки'!$B$16)+IF(ISBLANK(U1389),0,U1389*'04_Настройки'!$B$17)+IF(ISBLANK(V1389),0,V1389*'04_Настройки'!$B$18)+IF(ISBLANK(M1389),0,M1389/5*100*'04_Настройки'!$B$19)+IF(ISBLANK(N1389),0,N1389/5*100*'04_Настройки'!$B$20))/(IF(ISBLANK(T1389),0,'04_Настройки'!$B$16)+IF(ISBLANK(U1389),0,'04_Настройки'!$B$17)+IF(ISBLANK(V1389),0,'04_Настройки'!$B$18)+IF(ISBLANK(M1389),0,'04_Настройки'!$B$19)+IF(ISBLANK(N1389),0,'04_Настройки'!$B$20)),1)))</s:f>
        <s:v/>
      </s:c>
      <s:c r="Y1389" s="77" t="str">
        <s:f>IF(B1389="","",IF(ISBLANK(X1389),"Недостаточно данных",IF(X1389&gt;='04_Настройки'!$B$24,"Высокий",IF(X1389&gt;='04_Настройки'!$B$25,"Средний","Низкий"))))</s:f>
        <s:v/>
      </s:c>
      <s:c r="Z1389" s="80">
        <s:f t="shared" si="8"/>
        <s:v>1379</s:v>
      </s:c>
      <s:c r="AA1389" s="93" t="str">
        <s:f>IF(B1389="","",IF(S1389&gt;1,"Проверить и объединить дубли",IF(W1389&lt;'04_Настройки'!$B$26,"Дополнить исходные данные",IF(AND(M1389&lt;&gt;"",M1389&lt;=2),"Проверить соответствие запросу и бизнесу",IF(AND(G1389&lt;&gt;"",G1389&lt;=IF(J1389="",'04_Настройки'!$B$14,J1389)),"Удерживать позицию и обновлять контент",IF(Y1389="Высокий",IF(O1389="","Создать или назначить посадочную страницу","Оптимизировать страницу и усилить содержание"),IF(Y1389="Средний","Включить в контент-план","Наблюдать или отложить")))))))</s:f>
        <s:v/>
      </s:c>
    </s:row>
    <s:row r="1390" ht="22.5" customHeight="1">
      <s:c r="A1390" s="70" t="str">
        <s:f t="shared" si="1"/>
        <s:v/>
      </s:c>
      <s:c r="B1390" s="71"/>
      <s:c r="C1390" s="71"/>
      <s:c r="D1390" s="71"/>
      <s:c r="E1390" s="95"/>
      <s:c r="F1390" s="77" t="str">
        <s:f>IF(ISBLANK(E1390),"",IF(E1390&gt;='04_Настройки'!$B$11,"ВЧ",IF(E1390&gt;='04_Настройки'!$B$12,"СЧ","НЧ")))</s:f>
      </s:c>
      <s:c r="G1390" s="78"/>
      <s:c r="H1390" s="78"/>
      <s:c r="I1390" s="80" t="str">
        <s:f t="shared" si="2"/>
        <s:v/>
      </s:c>
      <s:c r="J1390" s="78"/>
      <s:c r="K1390" s="81"/>
      <s:c r="L1390" s="78"/>
      <s:c r="M1390" s="78"/>
      <s:c r="N1390" s="78"/>
      <s:c r="O1390" s="83"/>
      <s:c r="P1390" s="84"/>
      <s:c r="Q1390" s="84"/>
      <s:c r="R1390" s="77" t="str">
        <s:f t="shared" si="3"/>
        <s:v/>
      </s:c>
      <s:c r="S1390" s="85" t="str">
        <s:f t="shared" si="4"/>
        <s:v/>
      </s:c>
      <s:c r="T1390" s="85" t="str">
        <s:f t="shared" si="5"/>
        <s:v/>
      </s:c>
      <s:c r="U1390" s="85" t="str">
        <s:f>IF(OR(B1390="",G1390=""),"",ROUND(MAX(0,MIN(100,(G1390-IF(J1390="",'04_Настройки'!$B$14,J1390))/(100-IF(J1390="",'04_Настройки'!$B$14,J1390))*100)),1))</s:f>
        <s:v/>
      </s:c>
      <s:c r="V1390" s="85" t="str">
        <s:f t="shared" si="6"/>
        <s:v/>
      </s:c>
      <s:c r="W1390" s="88" t="str">
        <s:f t="shared" si="7"/>
        <s:v/>
      </s:c>
      <s:c r="X1390" s="85" t="str">
        <s:f>IF(B1390="","",IF(W1390&lt;'04_Настройки'!$B$26,"",ROUND((IF(ISBLANK(T1390),0,T1390*'04_Настройки'!$B$16)+IF(ISBLANK(U1390),0,U1390*'04_Настройки'!$B$17)+IF(ISBLANK(V1390),0,V1390*'04_Настройки'!$B$18)+IF(ISBLANK(M1390),0,M1390/5*100*'04_Настройки'!$B$19)+IF(ISBLANK(N1390),0,N1390/5*100*'04_Настройки'!$B$20))/(IF(ISBLANK(T1390),0,'04_Настройки'!$B$16)+IF(ISBLANK(U1390),0,'04_Настройки'!$B$17)+IF(ISBLANK(V1390),0,'04_Настройки'!$B$18)+IF(ISBLANK(M1390),0,'04_Настройки'!$B$19)+IF(ISBLANK(N1390),0,'04_Настройки'!$B$20)),1)))</s:f>
        <s:v/>
      </s:c>
      <s:c r="Y1390" s="77" t="str">
        <s:f>IF(B1390="","",IF(ISBLANK(X1390),"Недостаточно данных",IF(X1390&gt;='04_Настройки'!$B$24,"Высокий",IF(X1390&gt;='04_Настройки'!$B$25,"Средний","Низкий"))))</s:f>
        <s:v/>
      </s:c>
      <s:c r="Z1390" s="80">
        <s:f t="shared" si="8"/>
        <s:v>1380</s:v>
      </s:c>
      <s:c r="AA1390" s="93" t="str">
        <s:f>IF(B1390="","",IF(S1390&gt;1,"Проверить и объединить дубли",IF(W1390&lt;'04_Настройки'!$B$26,"Дополнить исходные данные",IF(AND(M1390&lt;&gt;"",M1390&lt;=2),"Проверить соответствие запросу и бизнесу",IF(AND(G1390&lt;&gt;"",G1390&lt;=IF(J1390="",'04_Настройки'!$B$14,J1390)),"Удерживать позицию и обновлять контент",IF(Y1390="Высокий",IF(O1390="","Создать или назначить посадочную страницу","Оптимизировать страницу и усилить содержание"),IF(Y1390="Средний","Включить в контент-план","Наблюдать или отложить")))))))</s:f>
        <s:v/>
      </s:c>
    </s:row>
    <s:row r="1391" ht="22.5" customHeight="1">
      <s:c r="A1391" s="70" t="str">
        <s:f t="shared" si="1"/>
        <s:v/>
      </s:c>
      <s:c r="B1391" s="71"/>
      <s:c r="C1391" s="71"/>
      <s:c r="D1391" s="71"/>
      <s:c r="E1391" s="95"/>
      <s:c r="F1391" s="77" t="str">
        <s:f>IF(ISBLANK(E1391),"",IF(E1391&gt;='04_Настройки'!$B$11,"ВЧ",IF(E1391&gt;='04_Настройки'!$B$12,"СЧ","НЧ")))</s:f>
      </s:c>
      <s:c r="G1391" s="78"/>
      <s:c r="H1391" s="78"/>
      <s:c r="I1391" s="80" t="str">
        <s:f t="shared" si="2"/>
        <s:v/>
      </s:c>
      <s:c r="J1391" s="78"/>
      <s:c r="K1391" s="81"/>
      <s:c r="L1391" s="78"/>
      <s:c r="M1391" s="78"/>
      <s:c r="N1391" s="78"/>
      <s:c r="O1391" s="83"/>
      <s:c r="P1391" s="84"/>
      <s:c r="Q1391" s="84"/>
      <s:c r="R1391" s="77" t="str">
        <s:f t="shared" si="3"/>
        <s:v/>
      </s:c>
      <s:c r="S1391" s="85" t="str">
        <s:f t="shared" si="4"/>
        <s:v/>
      </s:c>
      <s:c r="T1391" s="85" t="str">
        <s:f t="shared" si="5"/>
        <s:v/>
      </s:c>
      <s:c r="U1391" s="85" t="str">
        <s:f>IF(OR(B1391="",G1391=""),"",ROUND(MAX(0,MIN(100,(G1391-IF(J1391="",'04_Настройки'!$B$14,J1391))/(100-IF(J1391="",'04_Настройки'!$B$14,J1391))*100)),1))</s:f>
        <s:v/>
      </s:c>
      <s:c r="V1391" s="85" t="str">
        <s:f t="shared" si="6"/>
        <s:v/>
      </s:c>
      <s:c r="W1391" s="88" t="str">
        <s:f t="shared" si="7"/>
        <s:v/>
      </s:c>
      <s:c r="X1391" s="85" t="str">
        <s:f>IF(B1391="","",IF(W1391&lt;'04_Настройки'!$B$26,"",ROUND((IF(ISBLANK(T1391),0,T1391*'04_Настройки'!$B$16)+IF(ISBLANK(U1391),0,U1391*'04_Настройки'!$B$17)+IF(ISBLANK(V1391),0,V1391*'04_Настройки'!$B$18)+IF(ISBLANK(M1391),0,M1391/5*100*'04_Настройки'!$B$19)+IF(ISBLANK(N1391),0,N1391/5*100*'04_Настройки'!$B$20))/(IF(ISBLANK(T1391),0,'04_Настройки'!$B$16)+IF(ISBLANK(U1391),0,'04_Настройки'!$B$17)+IF(ISBLANK(V1391),0,'04_Настройки'!$B$18)+IF(ISBLANK(M1391),0,'04_Настройки'!$B$19)+IF(ISBLANK(N1391),0,'04_Настройки'!$B$20)),1)))</s:f>
        <s:v/>
      </s:c>
      <s:c r="Y1391" s="77" t="str">
        <s:f>IF(B1391="","",IF(ISBLANK(X1391),"Недостаточно данных",IF(X1391&gt;='04_Настройки'!$B$24,"Высокий",IF(X1391&gt;='04_Настройки'!$B$25,"Средний","Низкий"))))</s:f>
        <s:v/>
      </s:c>
      <s:c r="Z1391" s="80">
        <s:f t="shared" si="8"/>
        <s:v>1381</s:v>
      </s:c>
      <s:c r="AA1391" s="93" t="str">
        <s:f>IF(B1391="","",IF(S1391&gt;1,"Проверить и объединить дубли",IF(W1391&lt;'04_Настройки'!$B$26,"Дополнить исходные данные",IF(AND(M1391&lt;&gt;"",M1391&lt;=2),"Проверить соответствие запросу и бизнесу",IF(AND(G1391&lt;&gt;"",G1391&lt;=IF(J1391="",'04_Настройки'!$B$14,J1391)),"Удерживать позицию и обновлять контент",IF(Y1391="Высокий",IF(O1391="","Создать или назначить посадочную страницу","Оптимизировать страницу и усилить содержание"),IF(Y1391="Средний","Включить в контент-план","Наблюдать или отложить")))))))</s:f>
        <s:v/>
      </s:c>
    </s:row>
    <s:row r="1392" ht="22.5" customHeight="1">
      <s:c r="A1392" s="70" t="str">
        <s:f t="shared" si="1"/>
        <s:v/>
      </s:c>
      <s:c r="B1392" s="71"/>
      <s:c r="C1392" s="71"/>
      <s:c r="D1392" s="71"/>
      <s:c r="E1392" s="95"/>
      <s:c r="F1392" s="77" t="str">
        <s:f>IF(ISBLANK(E1392),"",IF(E1392&gt;='04_Настройки'!$B$11,"ВЧ",IF(E1392&gt;='04_Настройки'!$B$12,"СЧ","НЧ")))</s:f>
      </s:c>
      <s:c r="G1392" s="78"/>
      <s:c r="H1392" s="78"/>
      <s:c r="I1392" s="80" t="str">
        <s:f t="shared" si="2"/>
        <s:v/>
      </s:c>
      <s:c r="J1392" s="78"/>
      <s:c r="K1392" s="81"/>
      <s:c r="L1392" s="78"/>
      <s:c r="M1392" s="78"/>
      <s:c r="N1392" s="78"/>
      <s:c r="O1392" s="83"/>
      <s:c r="P1392" s="84"/>
      <s:c r="Q1392" s="84"/>
      <s:c r="R1392" s="77" t="str">
        <s:f t="shared" si="3"/>
        <s:v/>
      </s:c>
      <s:c r="S1392" s="85" t="str">
        <s:f t="shared" si="4"/>
        <s:v/>
      </s:c>
      <s:c r="T1392" s="85" t="str">
        <s:f t="shared" si="5"/>
        <s:v/>
      </s:c>
      <s:c r="U1392" s="85" t="str">
        <s:f>IF(OR(B1392="",G1392=""),"",ROUND(MAX(0,MIN(100,(G1392-IF(J1392="",'04_Настройки'!$B$14,J1392))/(100-IF(J1392="",'04_Настройки'!$B$14,J1392))*100)),1))</s:f>
        <s:v/>
      </s:c>
      <s:c r="V1392" s="85" t="str">
        <s:f t="shared" si="6"/>
        <s:v/>
      </s:c>
      <s:c r="W1392" s="88" t="str">
        <s:f t="shared" si="7"/>
        <s:v/>
      </s:c>
      <s:c r="X1392" s="85" t="str">
        <s:f>IF(B1392="","",IF(W1392&lt;'04_Настройки'!$B$26,"",ROUND((IF(ISBLANK(T1392),0,T1392*'04_Настройки'!$B$16)+IF(ISBLANK(U1392),0,U1392*'04_Настройки'!$B$17)+IF(ISBLANK(V1392),0,V1392*'04_Настройки'!$B$18)+IF(ISBLANK(M1392),0,M1392/5*100*'04_Настройки'!$B$19)+IF(ISBLANK(N1392),0,N1392/5*100*'04_Настройки'!$B$20))/(IF(ISBLANK(T1392),0,'04_Настройки'!$B$16)+IF(ISBLANK(U1392),0,'04_Настройки'!$B$17)+IF(ISBLANK(V1392),0,'04_Настройки'!$B$18)+IF(ISBLANK(M1392),0,'04_Настройки'!$B$19)+IF(ISBLANK(N1392),0,'04_Настройки'!$B$20)),1)))</s:f>
        <s:v/>
      </s:c>
      <s:c r="Y1392" s="77" t="str">
        <s:f>IF(B1392="","",IF(ISBLANK(X1392),"Недостаточно данных",IF(X1392&gt;='04_Настройки'!$B$24,"Высокий",IF(X1392&gt;='04_Настройки'!$B$25,"Средний","Низкий"))))</s:f>
        <s:v/>
      </s:c>
      <s:c r="Z1392" s="80">
        <s:f t="shared" si="8"/>
        <s:v>1382</s:v>
      </s:c>
      <s:c r="AA1392" s="93" t="str">
        <s:f>IF(B1392="","",IF(S1392&gt;1,"Проверить и объединить дубли",IF(W1392&lt;'04_Настройки'!$B$26,"Дополнить исходные данные",IF(AND(M1392&lt;&gt;"",M1392&lt;=2),"Проверить соответствие запросу и бизнесу",IF(AND(G1392&lt;&gt;"",G1392&lt;=IF(J1392="",'04_Настройки'!$B$14,J1392)),"Удерживать позицию и обновлять контент",IF(Y1392="Высокий",IF(O1392="","Создать или назначить посадочную страницу","Оптимизировать страницу и усилить содержание"),IF(Y1392="Средний","Включить в контент-план","Наблюдать или отложить")))))))</s:f>
        <s:v/>
      </s:c>
    </s:row>
    <s:row r="1393" ht="22.5" customHeight="1">
      <s:c r="A1393" s="70" t="str">
        <s:f t="shared" si="1"/>
        <s:v/>
      </s:c>
      <s:c r="B1393" s="71"/>
      <s:c r="C1393" s="71"/>
      <s:c r="D1393" s="71"/>
      <s:c r="E1393" s="95"/>
      <s:c r="F1393" s="77" t="str">
        <s:f>IF(ISBLANK(E1393),"",IF(E1393&gt;='04_Настройки'!$B$11,"ВЧ",IF(E1393&gt;='04_Настройки'!$B$12,"СЧ","НЧ")))</s:f>
      </s:c>
      <s:c r="G1393" s="78"/>
      <s:c r="H1393" s="78"/>
      <s:c r="I1393" s="80" t="str">
        <s:f t="shared" si="2"/>
        <s:v/>
      </s:c>
      <s:c r="J1393" s="78"/>
      <s:c r="K1393" s="81"/>
      <s:c r="L1393" s="78"/>
      <s:c r="M1393" s="78"/>
      <s:c r="N1393" s="78"/>
      <s:c r="O1393" s="83"/>
      <s:c r="P1393" s="84"/>
      <s:c r="Q1393" s="84"/>
      <s:c r="R1393" s="77" t="str">
        <s:f t="shared" si="3"/>
        <s:v/>
      </s:c>
      <s:c r="S1393" s="85" t="str">
        <s:f t="shared" si="4"/>
        <s:v/>
      </s:c>
      <s:c r="T1393" s="85" t="str">
        <s:f t="shared" si="5"/>
        <s:v/>
      </s:c>
      <s:c r="U1393" s="85" t="str">
        <s:f>IF(OR(B1393="",G1393=""),"",ROUND(MAX(0,MIN(100,(G1393-IF(J1393="",'04_Настройки'!$B$14,J1393))/(100-IF(J1393="",'04_Настройки'!$B$14,J1393))*100)),1))</s:f>
        <s:v/>
      </s:c>
      <s:c r="V1393" s="85" t="str">
        <s:f t="shared" si="6"/>
        <s:v/>
      </s:c>
      <s:c r="W1393" s="88" t="str">
        <s:f t="shared" si="7"/>
        <s:v/>
      </s:c>
      <s:c r="X1393" s="85" t="str">
        <s:f>IF(B1393="","",IF(W1393&lt;'04_Настройки'!$B$26,"",ROUND((IF(ISBLANK(T1393),0,T1393*'04_Настройки'!$B$16)+IF(ISBLANK(U1393),0,U1393*'04_Настройки'!$B$17)+IF(ISBLANK(V1393),0,V1393*'04_Настройки'!$B$18)+IF(ISBLANK(M1393),0,M1393/5*100*'04_Настройки'!$B$19)+IF(ISBLANK(N1393),0,N1393/5*100*'04_Настройки'!$B$20))/(IF(ISBLANK(T1393),0,'04_Настройки'!$B$16)+IF(ISBLANK(U1393),0,'04_Настройки'!$B$17)+IF(ISBLANK(V1393),0,'04_Настройки'!$B$18)+IF(ISBLANK(M1393),0,'04_Настройки'!$B$19)+IF(ISBLANK(N1393),0,'04_Настройки'!$B$20)),1)))</s:f>
        <s:v/>
      </s:c>
      <s:c r="Y1393" s="77" t="str">
        <s:f>IF(B1393="","",IF(ISBLANK(X1393),"Недостаточно данных",IF(X1393&gt;='04_Настройки'!$B$24,"Высокий",IF(X1393&gt;='04_Настройки'!$B$25,"Средний","Низкий"))))</s:f>
        <s:v/>
      </s:c>
      <s:c r="Z1393" s="80">
        <s:f t="shared" si="8"/>
        <s:v>1383</s:v>
      </s:c>
      <s:c r="AA1393" s="93" t="str">
        <s:f>IF(B1393="","",IF(S1393&gt;1,"Проверить и объединить дубли",IF(W1393&lt;'04_Настройки'!$B$26,"Дополнить исходные данные",IF(AND(M1393&lt;&gt;"",M1393&lt;=2),"Проверить соответствие запросу и бизнесу",IF(AND(G1393&lt;&gt;"",G1393&lt;=IF(J1393="",'04_Настройки'!$B$14,J1393)),"Удерживать позицию и обновлять контент",IF(Y1393="Высокий",IF(O1393="","Создать или назначить посадочную страницу","Оптимизировать страницу и усилить содержание"),IF(Y1393="Средний","Включить в контент-план","Наблюдать или отложить")))))))</s:f>
        <s:v/>
      </s:c>
    </s:row>
    <s:row r="1394" ht="22.5" customHeight="1">
      <s:c r="A1394" s="70" t="str">
        <s:f t="shared" si="1"/>
        <s:v/>
      </s:c>
      <s:c r="B1394" s="71"/>
      <s:c r="C1394" s="71"/>
      <s:c r="D1394" s="71"/>
      <s:c r="E1394" s="95"/>
      <s:c r="F1394" s="77" t="str">
        <s:f>IF(ISBLANK(E1394),"",IF(E1394&gt;='04_Настройки'!$B$11,"ВЧ",IF(E1394&gt;='04_Настройки'!$B$12,"СЧ","НЧ")))</s:f>
      </s:c>
      <s:c r="G1394" s="78"/>
      <s:c r="H1394" s="78"/>
      <s:c r="I1394" s="80" t="str">
        <s:f t="shared" si="2"/>
        <s:v/>
      </s:c>
      <s:c r="J1394" s="78"/>
      <s:c r="K1394" s="81"/>
      <s:c r="L1394" s="78"/>
      <s:c r="M1394" s="78"/>
      <s:c r="N1394" s="78"/>
      <s:c r="O1394" s="83"/>
      <s:c r="P1394" s="84"/>
      <s:c r="Q1394" s="84"/>
      <s:c r="R1394" s="77" t="str">
        <s:f t="shared" si="3"/>
        <s:v/>
      </s:c>
      <s:c r="S1394" s="85" t="str">
        <s:f t="shared" si="4"/>
        <s:v/>
      </s:c>
      <s:c r="T1394" s="85" t="str">
        <s:f t="shared" si="5"/>
        <s:v/>
      </s:c>
      <s:c r="U1394" s="85" t="str">
        <s:f>IF(OR(B1394="",G1394=""),"",ROUND(MAX(0,MIN(100,(G1394-IF(J1394="",'04_Настройки'!$B$14,J1394))/(100-IF(J1394="",'04_Настройки'!$B$14,J1394))*100)),1))</s:f>
        <s:v/>
      </s:c>
      <s:c r="V1394" s="85" t="str">
        <s:f t="shared" si="6"/>
        <s:v/>
      </s:c>
      <s:c r="W1394" s="88" t="str">
        <s:f t="shared" si="7"/>
        <s:v/>
      </s:c>
      <s:c r="X1394" s="85" t="str">
        <s:f>IF(B1394="","",IF(W1394&lt;'04_Настройки'!$B$26,"",ROUND((IF(ISBLANK(T1394),0,T1394*'04_Настройки'!$B$16)+IF(ISBLANK(U1394),0,U1394*'04_Настройки'!$B$17)+IF(ISBLANK(V1394),0,V1394*'04_Настройки'!$B$18)+IF(ISBLANK(M1394),0,M1394/5*100*'04_Настройки'!$B$19)+IF(ISBLANK(N1394),0,N1394/5*100*'04_Настройки'!$B$20))/(IF(ISBLANK(T1394),0,'04_Настройки'!$B$16)+IF(ISBLANK(U1394),0,'04_Настройки'!$B$17)+IF(ISBLANK(V1394),0,'04_Настройки'!$B$18)+IF(ISBLANK(M1394),0,'04_Настройки'!$B$19)+IF(ISBLANK(N1394),0,'04_Настройки'!$B$20)),1)))</s:f>
        <s:v/>
      </s:c>
      <s:c r="Y1394" s="77" t="str">
        <s:f>IF(B1394="","",IF(ISBLANK(X1394),"Недостаточно данных",IF(X1394&gt;='04_Настройки'!$B$24,"Высокий",IF(X1394&gt;='04_Настройки'!$B$25,"Средний","Низкий"))))</s:f>
        <s:v/>
      </s:c>
      <s:c r="Z1394" s="80">
        <s:f t="shared" si="8"/>
        <s:v>1384</s:v>
      </s:c>
      <s:c r="AA1394" s="93" t="str">
        <s:f>IF(B1394="","",IF(S1394&gt;1,"Проверить и объединить дубли",IF(W1394&lt;'04_Настройки'!$B$26,"Дополнить исходные данные",IF(AND(M1394&lt;&gt;"",M1394&lt;=2),"Проверить соответствие запросу и бизнесу",IF(AND(G1394&lt;&gt;"",G1394&lt;=IF(J1394="",'04_Настройки'!$B$14,J1394)),"Удерживать позицию и обновлять контент",IF(Y1394="Высокий",IF(O1394="","Создать или назначить посадочную страницу","Оптимизировать страницу и усилить содержание"),IF(Y1394="Средний","Включить в контент-план","Наблюдать или отложить")))))))</s:f>
        <s:v/>
      </s:c>
    </s:row>
    <s:row r="1395" ht="22.5" customHeight="1">
      <s:c r="A1395" s="70" t="str">
        <s:f t="shared" si="1"/>
        <s:v/>
      </s:c>
      <s:c r="B1395" s="71"/>
      <s:c r="C1395" s="71"/>
      <s:c r="D1395" s="71"/>
      <s:c r="E1395" s="95"/>
      <s:c r="F1395" s="77" t="str">
        <s:f>IF(ISBLANK(E1395),"",IF(E1395&gt;='04_Настройки'!$B$11,"ВЧ",IF(E1395&gt;='04_Настройки'!$B$12,"СЧ","НЧ")))</s:f>
      </s:c>
      <s:c r="G1395" s="78"/>
      <s:c r="H1395" s="78"/>
      <s:c r="I1395" s="80" t="str">
        <s:f t="shared" si="2"/>
        <s:v/>
      </s:c>
      <s:c r="J1395" s="78"/>
      <s:c r="K1395" s="81"/>
      <s:c r="L1395" s="78"/>
      <s:c r="M1395" s="78"/>
      <s:c r="N1395" s="78"/>
      <s:c r="O1395" s="83"/>
      <s:c r="P1395" s="84"/>
      <s:c r="Q1395" s="84"/>
      <s:c r="R1395" s="77" t="str">
        <s:f t="shared" si="3"/>
        <s:v/>
      </s:c>
      <s:c r="S1395" s="85" t="str">
        <s:f t="shared" si="4"/>
        <s:v/>
      </s:c>
      <s:c r="T1395" s="85" t="str">
        <s:f t="shared" si="5"/>
        <s:v/>
      </s:c>
      <s:c r="U1395" s="85" t="str">
        <s:f>IF(OR(B1395="",G1395=""),"",ROUND(MAX(0,MIN(100,(G1395-IF(J1395="",'04_Настройки'!$B$14,J1395))/(100-IF(J1395="",'04_Настройки'!$B$14,J1395))*100)),1))</s:f>
        <s:v/>
      </s:c>
      <s:c r="V1395" s="85" t="str">
        <s:f t="shared" si="6"/>
        <s:v/>
      </s:c>
      <s:c r="W1395" s="88" t="str">
        <s:f t="shared" si="7"/>
        <s:v/>
      </s:c>
      <s:c r="X1395" s="85" t="str">
        <s:f>IF(B1395="","",IF(W1395&lt;'04_Настройки'!$B$26,"",ROUND((IF(ISBLANK(T1395),0,T1395*'04_Настройки'!$B$16)+IF(ISBLANK(U1395),0,U1395*'04_Настройки'!$B$17)+IF(ISBLANK(V1395),0,V1395*'04_Настройки'!$B$18)+IF(ISBLANK(M1395),0,M1395/5*100*'04_Настройки'!$B$19)+IF(ISBLANK(N1395),0,N1395/5*100*'04_Настройки'!$B$20))/(IF(ISBLANK(T1395),0,'04_Настройки'!$B$16)+IF(ISBLANK(U1395),0,'04_Настройки'!$B$17)+IF(ISBLANK(V1395),0,'04_Настройки'!$B$18)+IF(ISBLANK(M1395),0,'04_Настройки'!$B$19)+IF(ISBLANK(N1395),0,'04_Настройки'!$B$20)),1)))</s:f>
        <s:v/>
      </s:c>
      <s:c r="Y1395" s="77" t="str">
        <s:f>IF(B1395="","",IF(ISBLANK(X1395),"Недостаточно данных",IF(X1395&gt;='04_Настройки'!$B$24,"Высокий",IF(X1395&gt;='04_Настройки'!$B$25,"Средний","Низкий"))))</s:f>
        <s:v/>
      </s:c>
      <s:c r="Z1395" s="80">
        <s:f t="shared" si="8"/>
        <s:v>1385</s:v>
      </s:c>
      <s:c r="AA1395" s="93" t="str">
        <s:f>IF(B1395="","",IF(S1395&gt;1,"Проверить и объединить дубли",IF(W1395&lt;'04_Настройки'!$B$26,"Дополнить исходные данные",IF(AND(M1395&lt;&gt;"",M1395&lt;=2),"Проверить соответствие запросу и бизнесу",IF(AND(G1395&lt;&gt;"",G1395&lt;=IF(J1395="",'04_Настройки'!$B$14,J1395)),"Удерживать позицию и обновлять контент",IF(Y1395="Высокий",IF(O1395="","Создать или назначить посадочную страницу","Оптимизировать страницу и усилить содержание"),IF(Y1395="Средний","Включить в контент-план","Наблюдать или отложить")))))))</s:f>
        <s:v/>
      </s:c>
    </s:row>
    <s:row r="1396" ht="22.5" customHeight="1">
      <s:c r="A1396" s="70" t="str">
        <s:f t="shared" si="1"/>
        <s:v/>
      </s:c>
      <s:c r="B1396" s="71"/>
      <s:c r="C1396" s="71"/>
      <s:c r="D1396" s="71"/>
      <s:c r="E1396" s="95"/>
      <s:c r="F1396" s="77" t="str">
        <s:f>IF(ISBLANK(E1396),"",IF(E1396&gt;='04_Настройки'!$B$11,"ВЧ",IF(E1396&gt;='04_Настройки'!$B$12,"СЧ","НЧ")))</s:f>
      </s:c>
      <s:c r="G1396" s="78"/>
      <s:c r="H1396" s="78"/>
      <s:c r="I1396" s="80" t="str">
        <s:f t="shared" si="2"/>
        <s:v/>
      </s:c>
      <s:c r="J1396" s="78"/>
      <s:c r="K1396" s="81"/>
      <s:c r="L1396" s="78"/>
      <s:c r="M1396" s="78"/>
      <s:c r="N1396" s="78"/>
      <s:c r="O1396" s="83"/>
      <s:c r="P1396" s="84"/>
      <s:c r="Q1396" s="84"/>
      <s:c r="R1396" s="77" t="str">
        <s:f t="shared" si="3"/>
        <s:v/>
      </s:c>
      <s:c r="S1396" s="85" t="str">
        <s:f t="shared" si="4"/>
        <s:v/>
      </s:c>
      <s:c r="T1396" s="85" t="str">
        <s:f t="shared" si="5"/>
        <s:v/>
      </s:c>
      <s:c r="U1396" s="85" t="str">
        <s:f>IF(OR(B1396="",G1396=""),"",ROUND(MAX(0,MIN(100,(G1396-IF(J1396="",'04_Настройки'!$B$14,J1396))/(100-IF(J1396="",'04_Настройки'!$B$14,J1396))*100)),1))</s:f>
        <s:v/>
      </s:c>
      <s:c r="V1396" s="85" t="str">
        <s:f t="shared" si="6"/>
        <s:v/>
      </s:c>
      <s:c r="W1396" s="88" t="str">
        <s:f t="shared" si="7"/>
        <s:v/>
      </s:c>
      <s:c r="X1396" s="85" t="str">
        <s:f>IF(B1396="","",IF(W1396&lt;'04_Настройки'!$B$26,"",ROUND((IF(ISBLANK(T1396),0,T1396*'04_Настройки'!$B$16)+IF(ISBLANK(U1396),0,U1396*'04_Настройки'!$B$17)+IF(ISBLANK(V1396),0,V1396*'04_Настройки'!$B$18)+IF(ISBLANK(M1396),0,M1396/5*100*'04_Настройки'!$B$19)+IF(ISBLANK(N1396),0,N1396/5*100*'04_Настройки'!$B$20))/(IF(ISBLANK(T1396),0,'04_Настройки'!$B$16)+IF(ISBLANK(U1396),0,'04_Настройки'!$B$17)+IF(ISBLANK(V1396),0,'04_Настройки'!$B$18)+IF(ISBLANK(M1396),0,'04_Настройки'!$B$19)+IF(ISBLANK(N1396),0,'04_Настройки'!$B$20)),1)))</s:f>
        <s:v/>
      </s:c>
      <s:c r="Y1396" s="77" t="str">
        <s:f>IF(B1396="","",IF(ISBLANK(X1396),"Недостаточно данных",IF(X1396&gt;='04_Настройки'!$B$24,"Высокий",IF(X1396&gt;='04_Настройки'!$B$25,"Средний","Низкий"))))</s:f>
        <s:v/>
      </s:c>
      <s:c r="Z1396" s="80">
        <s:f t="shared" si="8"/>
        <s:v>1386</s:v>
      </s:c>
      <s:c r="AA1396" s="93" t="str">
        <s:f>IF(B1396="","",IF(S1396&gt;1,"Проверить и объединить дубли",IF(W1396&lt;'04_Настройки'!$B$26,"Дополнить исходные данные",IF(AND(M1396&lt;&gt;"",M1396&lt;=2),"Проверить соответствие запросу и бизнесу",IF(AND(G1396&lt;&gt;"",G1396&lt;=IF(J1396="",'04_Настройки'!$B$14,J1396)),"Удерживать позицию и обновлять контент",IF(Y1396="Высокий",IF(O1396="","Создать или назначить посадочную страницу","Оптимизировать страницу и усилить содержание"),IF(Y1396="Средний","Включить в контент-план","Наблюдать или отложить")))))))</s:f>
        <s:v/>
      </s:c>
    </s:row>
    <s:row r="1397" ht="22.5" customHeight="1">
      <s:c r="A1397" s="70" t="str">
        <s:f t="shared" si="1"/>
        <s:v/>
      </s:c>
      <s:c r="B1397" s="71"/>
      <s:c r="C1397" s="71"/>
      <s:c r="D1397" s="71"/>
      <s:c r="E1397" s="95"/>
      <s:c r="F1397" s="77" t="str">
        <s:f>IF(ISBLANK(E1397),"",IF(E1397&gt;='04_Настройки'!$B$11,"ВЧ",IF(E1397&gt;='04_Настройки'!$B$12,"СЧ","НЧ")))</s:f>
      </s:c>
      <s:c r="G1397" s="78"/>
      <s:c r="H1397" s="78"/>
      <s:c r="I1397" s="80" t="str">
        <s:f t="shared" si="2"/>
        <s:v/>
      </s:c>
      <s:c r="J1397" s="78"/>
      <s:c r="K1397" s="81"/>
      <s:c r="L1397" s="78"/>
      <s:c r="M1397" s="78"/>
      <s:c r="N1397" s="78"/>
      <s:c r="O1397" s="83"/>
      <s:c r="P1397" s="84"/>
      <s:c r="Q1397" s="84"/>
      <s:c r="R1397" s="77" t="str">
        <s:f t="shared" si="3"/>
        <s:v/>
      </s:c>
      <s:c r="S1397" s="85" t="str">
        <s:f t="shared" si="4"/>
        <s:v/>
      </s:c>
      <s:c r="T1397" s="85" t="str">
        <s:f t="shared" si="5"/>
        <s:v/>
      </s:c>
      <s:c r="U1397" s="85" t="str">
        <s:f>IF(OR(B1397="",G1397=""),"",ROUND(MAX(0,MIN(100,(G1397-IF(J1397="",'04_Настройки'!$B$14,J1397))/(100-IF(J1397="",'04_Настройки'!$B$14,J1397))*100)),1))</s:f>
        <s:v/>
      </s:c>
      <s:c r="V1397" s="85" t="str">
        <s:f t="shared" si="6"/>
        <s:v/>
      </s:c>
      <s:c r="W1397" s="88" t="str">
        <s:f t="shared" si="7"/>
        <s:v/>
      </s:c>
      <s:c r="X1397" s="85" t="str">
        <s:f>IF(B1397="","",IF(W1397&lt;'04_Настройки'!$B$26,"",ROUND((IF(ISBLANK(T1397),0,T1397*'04_Настройки'!$B$16)+IF(ISBLANK(U1397),0,U1397*'04_Настройки'!$B$17)+IF(ISBLANK(V1397),0,V1397*'04_Настройки'!$B$18)+IF(ISBLANK(M1397),0,M1397/5*100*'04_Настройки'!$B$19)+IF(ISBLANK(N1397),0,N1397/5*100*'04_Настройки'!$B$20))/(IF(ISBLANK(T1397),0,'04_Настройки'!$B$16)+IF(ISBLANK(U1397),0,'04_Настройки'!$B$17)+IF(ISBLANK(V1397),0,'04_Настройки'!$B$18)+IF(ISBLANK(M1397),0,'04_Настройки'!$B$19)+IF(ISBLANK(N1397),0,'04_Настройки'!$B$20)),1)))</s:f>
        <s:v/>
      </s:c>
      <s:c r="Y1397" s="77" t="str">
        <s:f>IF(B1397="","",IF(ISBLANK(X1397),"Недостаточно данных",IF(X1397&gt;='04_Настройки'!$B$24,"Высокий",IF(X1397&gt;='04_Настройки'!$B$25,"Средний","Низкий"))))</s:f>
        <s:v/>
      </s:c>
      <s:c r="Z1397" s="80">
        <s:f t="shared" si="8"/>
        <s:v>1387</s:v>
      </s:c>
      <s:c r="AA1397" s="93" t="str">
        <s:f>IF(B1397="","",IF(S1397&gt;1,"Проверить и объединить дубли",IF(W1397&lt;'04_Настройки'!$B$26,"Дополнить исходные данные",IF(AND(M1397&lt;&gt;"",M1397&lt;=2),"Проверить соответствие запросу и бизнесу",IF(AND(G1397&lt;&gt;"",G1397&lt;=IF(J1397="",'04_Настройки'!$B$14,J1397)),"Удерживать позицию и обновлять контент",IF(Y1397="Высокий",IF(O1397="","Создать или назначить посадочную страницу","Оптимизировать страницу и усилить содержание"),IF(Y1397="Средний","Включить в контент-план","Наблюдать или отложить")))))))</s:f>
        <s:v/>
      </s:c>
    </s:row>
    <s:row r="1398" ht="22.5" customHeight="1">
      <s:c r="A1398" s="70" t="str">
        <s:f t="shared" si="1"/>
        <s:v/>
      </s:c>
      <s:c r="B1398" s="71"/>
      <s:c r="C1398" s="71"/>
      <s:c r="D1398" s="71"/>
      <s:c r="E1398" s="95"/>
      <s:c r="F1398" s="77" t="str">
        <s:f>IF(ISBLANK(E1398),"",IF(E1398&gt;='04_Настройки'!$B$11,"ВЧ",IF(E1398&gt;='04_Настройки'!$B$12,"СЧ","НЧ")))</s:f>
      </s:c>
      <s:c r="G1398" s="78"/>
      <s:c r="H1398" s="78"/>
      <s:c r="I1398" s="80" t="str">
        <s:f t="shared" si="2"/>
        <s:v/>
      </s:c>
      <s:c r="J1398" s="78"/>
      <s:c r="K1398" s="81"/>
      <s:c r="L1398" s="78"/>
      <s:c r="M1398" s="78"/>
      <s:c r="N1398" s="78"/>
      <s:c r="O1398" s="83"/>
      <s:c r="P1398" s="84"/>
      <s:c r="Q1398" s="84"/>
      <s:c r="R1398" s="77" t="str">
        <s:f t="shared" si="3"/>
        <s:v/>
      </s:c>
      <s:c r="S1398" s="85" t="str">
        <s:f t="shared" si="4"/>
        <s:v/>
      </s:c>
      <s:c r="T1398" s="85" t="str">
        <s:f t="shared" si="5"/>
        <s:v/>
      </s:c>
      <s:c r="U1398" s="85" t="str">
        <s:f>IF(OR(B1398="",G1398=""),"",ROUND(MAX(0,MIN(100,(G1398-IF(J1398="",'04_Настройки'!$B$14,J1398))/(100-IF(J1398="",'04_Настройки'!$B$14,J1398))*100)),1))</s:f>
        <s:v/>
      </s:c>
      <s:c r="V1398" s="85" t="str">
        <s:f t="shared" si="6"/>
        <s:v/>
      </s:c>
      <s:c r="W1398" s="88" t="str">
        <s:f t="shared" si="7"/>
        <s:v/>
      </s:c>
      <s:c r="X1398" s="85" t="str">
        <s:f>IF(B1398="","",IF(W1398&lt;'04_Настройки'!$B$26,"",ROUND((IF(ISBLANK(T1398),0,T1398*'04_Настройки'!$B$16)+IF(ISBLANK(U1398),0,U1398*'04_Настройки'!$B$17)+IF(ISBLANK(V1398),0,V1398*'04_Настройки'!$B$18)+IF(ISBLANK(M1398),0,M1398/5*100*'04_Настройки'!$B$19)+IF(ISBLANK(N1398),0,N1398/5*100*'04_Настройки'!$B$20))/(IF(ISBLANK(T1398),0,'04_Настройки'!$B$16)+IF(ISBLANK(U1398),0,'04_Настройки'!$B$17)+IF(ISBLANK(V1398),0,'04_Настройки'!$B$18)+IF(ISBLANK(M1398),0,'04_Настройки'!$B$19)+IF(ISBLANK(N1398),0,'04_Настройки'!$B$20)),1)))</s:f>
        <s:v/>
      </s:c>
      <s:c r="Y1398" s="77" t="str">
        <s:f>IF(B1398="","",IF(ISBLANK(X1398),"Недостаточно данных",IF(X1398&gt;='04_Настройки'!$B$24,"Высокий",IF(X1398&gt;='04_Настройки'!$B$25,"Средний","Низкий"))))</s:f>
        <s:v/>
      </s:c>
      <s:c r="Z1398" s="80">
        <s:f t="shared" si="8"/>
        <s:v>1388</s:v>
      </s:c>
      <s:c r="AA1398" s="93" t="str">
        <s:f>IF(B1398="","",IF(S1398&gt;1,"Проверить и объединить дубли",IF(W1398&lt;'04_Настройки'!$B$26,"Дополнить исходные данные",IF(AND(M1398&lt;&gt;"",M1398&lt;=2),"Проверить соответствие запросу и бизнесу",IF(AND(G1398&lt;&gt;"",G1398&lt;=IF(J1398="",'04_Настройки'!$B$14,J1398)),"Удерживать позицию и обновлять контент",IF(Y1398="Высокий",IF(O1398="","Создать или назначить посадочную страницу","Оптимизировать страницу и усилить содержание"),IF(Y1398="Средний","Включить в контент-план","Наблюдать или отложить")))))))</s:f>
        <s:v/>
      </s:c>
    </s:row>
    <s:row r="1399" ht="22.5" customHeight="1">
      <s:c r="A1399" s="70" t="str">
        <s:f t="shared" si="1"/>
        <s:v/>
      </s:c>
      <s:c r="B1399" s="71"/>
      <s:c r="C1399" s="71"/>
      <s:c r="D1399" s="71"/>
      <s:c r="E1399" s="95"/>
      <s:c r="F1399" s="77" t="str">
        <s:f>IF(ISBLANK(E1399),"",IF(E1399&gt;='04_Настройки'!$B$11,"ВЧ",IF(E1399&gt;='04_Настройки'!$B$12,"СЧ","НЧ")))</s:f>
      </s:c>
      <s:c r="G1399" s="78"/>
      <s:c r="H1399" s="78"/>
      <s:c r="I1399" s="80" t="str">
        <s:f t="shared" si="2"/>
        <s:v/>
      </s:c>
      <s:c r="J1399" s="78"/>
      <s:c r="K1399" s="81"/>
      <s:c r="L1399" s="78"/>
      <s:c r="M1399" s="78"/>
      <s:c r="N1399" s="78"/>
      <s:c r="O1399" s="83"/>
      <s:c r="P1399" s="84"/>
      <s:c r="Q1399" s="84"/>
      <s:c r="R1399" s="77" t="str">
        <s:f t="shared" si="3"/>
        <s:v/>
      </s:c>
      <s:c r="S1399" s="85" t="str">
        <s:f t="shared" si="4"/>
        <s:v/>
      </s:c>
      <s:c r="T1399" s="85" t="str">
        <s:f t="shared" si="5"/>
        <s:v/>
      </s:c>
      <s:c r="U1399" s="85" t="str">
        <s:f>IF(OR(B1399="",G1399=""),"",ROUND(MAX(0,MIN(100,(G1399-IF(J1399="",'04_Настройки'!$B$14,J1399))/(100-IF(J1399="",'04_Настройки'!$B$14,J1399))*100)),1))</s:f>
        <s:v/>
      </s:c>
      <s:c r="V1399" s="85" t="str">
        <s:f t="shared" si="6"/>
        <s:v/>
      </s:c>
      <s:c r="W1399" s="88" t="str">
        <s:f t="shared" si="7"/>
        <s:v/>
      </s:c>
      <s:c r="X1399" s="85" t="str">
        <s:f>IF(B1399="","",IF(W1399&lt;'04_Настройки'!$B$26,"",ROUND((IF(ISBLANK(T1399),0,T1399*'04_Настройки'!$B$16)+IF(ISBLANK(U1399),0,U1399*'04_Настройки'!$B$17)+IF(ISBLANK(V1399),0,V1399*'04_Настройки'!$B$18)+IF(ISBLANK(M1399),0,M1399/5*100*'04_Настройки'!$B$19)+IF(ISBLANK(N1399),0,N1399/5*100*'04_Настройки'!$B$20))/(IF(ISBLANK(T1399),0,'04_Настройки'!$B$16)+IF(ISBLANK(U1399),0,'04_Настройки'!$B$17)+IF(ISBLANK(V1399),0,'04_Настройки'!$B$18)+IF(ISBLANK(M1399),0,'04_Настройки'!$B$19)+IF(ISBLANK(N1399),0,'04_Настройки'!$B$20)),1)))</s:f>
        <s:v/>
      </s:c>
      <s:c r="Y1399" s="77" t="str">
        <s:f>IF(B1399="","",IF(ISBLANK(X1399),"Недостаточно данных",IF(X1399&gt;='04_Настройки'!$B$24,"Высокий",IF(X1399&gt;='04_Настройки'!$B$25,"Средний","Низкий"))))</s:f>
        <s:v/>
      </s:c>
      <s:c r="Z1399" s="80">
        <s:f t="shared" si="8"/>
        <s:v>1389</s:v>
      </s:c>
      <s:c r="AA1399" s="93" t="str">
        <s:f>IF(B1399="","",IF(S1399&gt;1,"Проверить и объединить дубли",IF(W1399&lt;'04_Настройки'!$B$26,"Дополнить исходные данные",IF(AND(M1399&lt;&gt;"",M1399&lt;=2),"Проверить соответствие запросу и бизнесу",IF(AND(G1399&lt;&gt;"",G1399&lt;=IF(J1399="",'04_Настройки'!$B$14,J1399)),"Удерживать позицию и обновлять контент",IF(Y1399="Высокий",IF(O1399="","Создать или назначить посадочную страницу","Оптимизировать страницу и усилить содержание"),IF(Y1399="Средний","Включить в контент-план","Наблюдать или отложить")))))))</s:f>
        <s:v/>
      </s:c>
    </s:row>
    <s:row r="1400" ht="22.5" customHeight="1">
      <s:c r="A1400" s="70" t="str">
        <s:f t="shared" si="1"/>
        <s:v/>
      </s:c>
      <s:c r="B1400" s="71"/>
      <s:c r="C1400" s="71"/>
      <s:c r="D1400" s="71"/>
      <s:c r="E1400" s="95"/>
      <s:c r="F1400" s="77" t="str">
        <s:f>IF(ISBLANK(E1400),"",IF(E1400&gt;='04_Настройки'!$B$11,"ВЧ",IF(E1400&gt;='04_Настройки'!$B$12,"СЧ","НЧ")))</s:f>
      </s:c>
      <s:c r="G1400" s="78"/>
      <s:c r="H1400" s="78"/>
      <s:c r="I1400" s="80" t="str">
        <s:f t="shared" si="2"/>
        <s:v/>
      </s:c>
      <s:c r="J1400" s="78"/>
      <s:c r="K1400" s="81"/>
      <s:c r="L1400" s="78"/>
      <s:c r="M1400" s="78"/>
      <s:c r="N1400" s="78"/>
      <s:c r="O1400" s="83"/>
      <s:c r="P1400" s="84"/>
      <s:c r="Q1400" s="84"/>
      <s:c r="R1400" s="77" t="str">
        <s:f t="shared" si="3"/>
        <s:v/>
      </s:c>
      <s:c r="S1400" s="85" t="str">
        <s:f t="shared" si="4"/>
        <s:v/>
      </s:c>
      <s:c r="T1400" s="85" t="str">
        <s:f t="shared" si="5"/>
        <s:v/>
      </s:c>
      <s:c r="U1400" s="85" t="str">
        <s:f>IF(OR(B1400="",G1400=""),"",ROUND(MAX(0,MIN(100,(G1400-IF(J1400="",'04_Настройки'!$B$14,J1400))/(100-IF(J1400="",'04_Настройки'!$B$14,J1400))*100)),1))</s:f>
        <s:v/>
      </s:c>
      <s:c r="V1400" s="85" t="str">
        <s:f t="shared" si="6"/>
        <s:v/>
      </s:c>
      <s:c r="W1400" s="88" t="str">
        <s:f t="shared" si="7"/>
        <s:v/>
      </s:c>
      <s:c r="X1400" s="85" t="str">
        <s:f>IF(B1400="","",IF(W1400&lt;'04_Настройки'!$B$26,"",ROUND((IF(ISBLANK(T1400),0,T1400*'04_Настройки'!$B$16)+IF(ISBLANK(U1400),0,U1400*'04_Настройки'!$B$17)+IF(ISBLANK(V1400),0,V1400*'04_Настройки'!$B$18)+IF(ISBLANK(M1400),0,M1400/5*100*'04_Настройки'!$B$19)+IF(ISBLANK(N1400),0,N1400/5*100*'04_Настройки'!$B$20))/(IF(ISBLANK(T1400),0,'04_Настройки'!$B$16)+IF(ISBLANK(U1400),0,'04_Настройки'!$B$17)+IF(ISBLANK(V1400),0,'04_Настройки'!$B$18)+IF(ISBLANK(M1400),0,'04_Настройки'!$B$19)+IF(ISBLANK(N1400),0,'04_Настройки'!$B$20)),1)))</s:f>
        <s:v/>
      </s:c>
      <s:c r="Y1400" s="77" t="str">
        <s:f>IF(B1400="","",IF(ISBLANK(X1400),"Недостаточно данных",IF(X1400&gt;='04_Настройки'!$B$24,"Высокий",IF(X1400&gt;='04_Настройки'!$B$25,"Средний","Низкий"))))</s:f>
        <s:v/>
      </s:c>
      <s:c r="Z1400" s="80">
        <s:f t="shared" si="8"/>
        <s:v>1390</s:v>
      </s:c>
      <s:c r="AA1400" s="93" t="str">
        <s:f>IF(B1400="","",IF(S1400&gt;1,"Проверить и объединить дубли",IF(W1400&lt;'04_Настройки'!$B$26,"Дополнить исходные данные",IF(AND(M1400&lt;&gt;"",M1400&lt;=2),"Проверить соответствие запросу и бизнесу",IF(AND(G1400&lt;&gt;"",G1400&lt;=IF(J1400="",'04_Настройки'!$B$14,J1400)),"Удерживать позицию и обновлять контент",IF(Y1400="Высокий",IF(O1400="","Создать или назначить посадочную страницу","Оптимизировать страницу и усилить содержание"),IF(Y1400="Средний","Включить в контент-план","Наблюдать или отложить")))))))</s:f>
        <s:v/>
      </s:c>
    </s:row>
    <s:row r="1401" ht="22.5" customHeight="1">
      <s:c r="A1401" s="70" t="str">
        <s:f t="shared" si="1"/>
        <s:v/>
      </s:c>
      <s:c r="B1401" s="71"/>
      <s:c r="C1401" s="71"/>
      <s:c r="D1401" s="71"/>
      <s:c r="E1401" s="95"/>
      <s:c r="F1401" s="77" t="str">
        <s:f>IF(ISBLANK(E1401),"",IF(E1401&gt;='04_Настройки'!$B$11,"ВЧ",IF(E1401&gt;='04_Настройки'!$B$12,"СЧ","НЧ")))</s:f>
      </s:c>
      <s:c r="G1401" s="78"/>
      <s:c r="H1401" s="78"/>
      <s:c r="I1401" s="80" t="str">
        <s:f t="shared" si="2"/>
        <s:v/>
      </s:c>
      <s:c r="J1401" s="78"/>
      <s:c r="K1401" s="81"/>
      <s:c r="L1401" s="78"/>
      <s:c r="M1401" s="78"/>
      <s:c r="N1401" s="78"/>
      <s:c r="O1401" s="83"/>
      <s:c r="P1401" s="84"/>
      <s:c r="Q1401" s="84"/>
      <s:c r="R1401" s="77" t="str">
        <s:f t="shared" si="3"/>
        <s:v/>
      </s:c>
      <s:c r="S1401" s="85" t="str">
        <s:f t="shared" si="4"/>
        <s:v/>
      </s:c>
      <s:c r="T1401" s="85" t="str">
        <s:f t="shared" si="5"/>
        <s:v/>
      </s:c>
      <s:c r="U1401" s="85" t="str">
        <s:f>IF(OR(B1401="",G1401=""),"",ROUND(MAX(0,MIN(100,(G1401-IF(J1401="",'04_Настройки'!$B$14,J1401))/(100-IF(J1401="",'04_Настройки'!$B$14,J1401))*100)),1))</s:f>
        <s:v/>
      </s:c>
      <s:c r="V1401" s="85" t="str">
        <s:f t="shared" si="6"/>
        <s:v/>
      </s:c>
      <s:c r="W1401" s="88" t="str">
        <s:f t="shared" si="7"/>
        <s:v/>
      </s:c>
      <s:c r="X1401" s="85" t="str">
        <s:f>IF(B1401="","",IF(W1401&lt;'04_Настройки'!$B$26,"",ROUND((IF(ISBLANK(T1401),0,T1401*'04_Настройки'!$B$16)+IF(ISBLANK(U1401),0,U1401*'04_Настройки'!$B$17)+IF(ISBLANK(V1401),0,V1401*'04_Настройки'!$B$18)+IF(ISBLANK(M1401),0,M1401/5*100*'04_Настройки'!$B$19)+IF(ISBLANK(N1401),0,N1401/5*100*'04_Настройки'!$B$20))/(IF(ISBLANK(T1401),0,'04_Настройки'!$B$16)+IF(ISBLANK(U1401),0,'04_Настройки'!$B$17)+IF(ISBLANK(V1401),0,'04_Настройки'!$B$18)+IF(ISBLANK(M1401),0,'04_Настройки'!$B$19)+IF(ISBLANK(N1401),0,'04_Настройки'!$B$20)),1)))</s:f>
        <s:v/>
      </s:c>
      <s:c r="Y1401" s="77" t="str">
        <s:f>IF(B1401="","",IF(ISBLANK(X1401),"Недостаточно данных",IF(X1401&gt;='04_Настройки'!$B$24,"Высокий",IF(X1401&gt;='04_Настройки'!$B$25,"Средний","Низкий"))))</s:f>
        <s:v/>
      </s:c>
      <s:c r="Z1401" s="80">
        <s:f t="shared" si="8"/>
        <s:v>1391</s:v>
      </s:c>
      <s:c r="AA1401" s="93" t="str">
        <s:f>IF(B1401="","",IF(S1401&gt;1,"Проверить и объединить дубли",IF(W1401&lt;'04_Настройки'!$B$26,"Дополнить исходные данные",IF(AND(M1401&lt;&gt;"",M1401&lt;=2),"Проверить соответствие запросу и бизнесу",IF(AND(G1401&lt;&gt;"",G1401&lt;=IF(J1401="",'04_Настройки'!$B$14,J1401)),"Удерживать позицию и обновлять контент",IF(Y1401="Высокий",IF(O1401="","Создать или назначить посадочную страницу","Оптимизировать страницу и усилить содержание"),IF(Y1401="Средний","Включить в контент-план","Наблюдать или отложить")))))))</s:f>
        <s:v/>
      </s:c>
    </s:row>
    <s:row r="1402" ht="22.5" customHeight="1">
      <s:c r="A1402" s="70" t="str">
        <s:f t="shared" si="1"/>
        <s:v/>
      </s:c>
      <s:c r="B1402" s="71"/>
      <s:c r="C1402" s="71"/>
      <s:c r="D1402" s="71"/>
      <s:c r="E1402" s="95"/>
      <s:c r="F1402" s="77" t="str">
        <s:f>IF(ISBLANK(E1402),"",IF(E1402&gt;='04_Настройки'!$B$11,"ВЧ",IF(E1402&gt;='04_Настройки'!$B$12,"СЧ","НЧ")))</s:f>
      </s:c>
      <s:c r="G1402" s="78"/>
      <s:c r="H1402" s="78"/>
      <s:c r="I1402" s="80" t="str">
        <s:f t="shared" si="2"/>
        <s:v/>
      </s:c>
      <s:c r="J1402" s="78"/>
      <s:c r="K1402" s="81"/>
      <s:c r="L1402" s="78"/>
      <s:c r="M1402" s="78"/>
      <s:c r="N1402" s="78"/>
      <s:c r="O1402" s="83"/>
      <s:c r="P1402" s="84"/>
      <s:c r="Q1402" s="84"/>
      <s:c r="R1402" s="77" t="str">
        <s:f t="shared" si="3"/>
        <s:v/>
      </s:c>
      <s:c r="S1402" s="85" t="str">
        <s:f t="shared" si="4"/>
        <s:v/>
      </s:c>
      <s:c r="T1402" s="85" t="str">
        <s:f t="shared" si="5"/>
        <s:v/>
      </s:c>
      <s:c r="U1402" s="85" t="str">
        <s:f>IF(OR(B1402="",G1402=""),"",ROUND(MAX(0,MIN(100,(G1402-IF(J1402="",'04_Настройки'!$B$14,J1402))/(100-IF(J1402="",'04_Настройки'!$B$14,J1402))*100)),1))</s:f>
        <s:v/>
      </s:c>
      <s:c r="V1402" s="85" t="str">
        <s:f t="shared" si="6"/>
        <s:v/>
      </s:c>
      <s:c r="W1402" s="88" t="str">
        <s:f t="shared" si="7"/>
        <s:v/>
      </s:c>
      <s:c r="X1402" s="85" t="str">
        <s:f>IF(B1402="","",IF(W1402&lt;'04_Настройки'!$B$26,"",ROUND((IF(ISBLANK(T1402),0,T1402*'04_Настройки'!$B$16)+IF(ISBLANK(U1402),0,U1402*'04_Настройки'!$B$17)+IF(ISBLANK(V1402),0,V1402*'04_Настройки'!$B$18)+IF(ISBLANK(M1402),0,M1402/5*100*'04_Настройки'!$B$19)+IF(ISBLANK(N1402),0,N1402/5*100*'04_Настройки'!$B$20))/(IF(ISBLANK(T1402),0,'04_Настройки'!$B$16)+IF(ISBLANK(U1402),0,'04_Настройки'!$B$17)+IF(ISBLANK(V1402),0,'04_Настройки'!$B$18)+IF(ISBLANK(M1402),0,'04_Настройки'!$B$19)+IF(ISBLANK(N1402),0,'04_Настройки'!$B$20)),1)))</s:f>
        <s:v/>
      </s:c>
      <s:c r="Y1402" s="77" t="str">
        <s:f>IF(B1402="","",IF(ISBLANK(X1402),"Недостаточно данных",IF(X1402&gt;='04_Настройки'!$B$24,"Высокий",IF(X1402&gt;='04_Настройки'!$B$25,"Средний","Низкий"))))</s:f>
        <s:v/>
      </s:c>
      <s:c r="Z1402" s="80">
        <s:f t="shared" si="8"/>
        <s:v>1392</s:v>
      </s:c>
      <s:c r="AA1402" s="93" t="str">
        <s:f>IF(B1402="","",IF(S1402&gt;1,"Проверить и объединить дубли",IF(W1402&lt;'04_Настройки'!$B$26,"Дополнить исходные данные",IF(AND(M1402&lt;&gt;"",M1402&lt;=2),"Проверить соответствие запросу и бизнесу",IF(AND(G1402&lt;&gt;"",G1402&lt;=IF(J1402="",'04_Настройки'!$B$14,J1402)),"Удерживать позицию и обновлять контент",IF(Y1402="Высокий",IF(O1402="","Создать или назначить посадочную страницу","Оптимизировать страницу и усилить содержание"),IF(Y1402="Средний","Включить в контент-план","Наблюдать или отложить")))))))</s:f>
        <s:v/>
      </s:c>
    </s:row>
    <s:row r="1403" ht="22.5" customHeight="1">
      <s:c r="A1403" s="70" t="str">
        <s:f t="shared" si="1"/>
        <s:v/>
      </s:c>
      <s:c r="B1403" s="71"/>
      <s:c r="C1403" s="71"/>
      <s:c r="D1403" s="71"/>
      <s:c r="E1403" s="95"/>
      <s:c r="F1403" s="77" t="str">
        <s:f>IF(ISBLANK(E1403),"",IF(E1403&gt;='04_Настройки'!$B$11,"ВЧ",IF(E1403&gt;='04_Настройки'!$B$12,"СЧ","НЧ")))</s:f>
      </s:c>
      <s:c r="G1403" s="78"/>
      <s:c r="H1403" s="78"/>
      <s:c r="I1403" s="80" t="str">
        <s:f t="shared" si="2"/>
        <s:v/>
      </s:c>
      <s:c r="J1403" s="78"/>
      <s:c r="K1403" s="81"/>
      <s:c r="L1403" s="78"/>
      <s:c r="M1403" s="78"/>
      <s:c r="N1403" s="78"/>
      <s:c r="O1403" s="83"/>
      <s:c r="P1403" s="84"/>
      <s:c r="Q1403" s="84"/>
      <s:c r="R1403" s="77" t="str">
        <s:f t="shared" si="3"/>
        <s:v/>
      </s:c>
      <s:c r="S1403" s="85" t="str">
        <s:f t="shared" si="4"/>
        <s:v/>
      </s:c>
      <s:c r="T1403" s="85" t="str">
        <s:f t="shared" si="5"/>
        <s:v/>
      </s:c>
      <s:c r="U1403" s="85" t="str">
        <s:f>IF(OR(B1403="",G1403=""),"",ROUND(MAX(0,MIN(100,(G1403-IF(J1403="",'04_Настройки'!$B$14,J1403))/(100-IF(J1403="",'04_Настройки'!$B$14,J1403))*100)),1))</s:f>
        <s:v/>
      </s:c>
      <s:c r="V1403" s="85" t="str">
        <s:f t="shared" si="6"/>
        <s:v/>
      </s:c>
      <s:c r="W1403" s="88" t="str">
        <s:f t="shared" si="7"/>
        <s:v/>
      </s:c>
      <s:c r="X1403" s="85" t="str">
        <s:f>IF(B1403="","",IF(W1403&lt;'04_Настройки'!$B$26,"",ROUND((IF(ISBLANK(T1403),0,T1403*'04_Настройки'!$B$16)+IF(ISBLANK(U1403),0,U1403*'04_Настройки'!$B$17)+IF(ISBLANK(V1403),0,V1403*'04_Настройки'!$B$18)+IF(ISBLANK(M1403),0,M1403/5*100*'04_Настройки'!$B$19)+IF(ISBLANK(N1403),0,N1403/5*100*'04_Настройки'!$B$20))/(IF(ISBLANK(T1403),0,'04_Настройки'!$B$16)+IF(ISBLANK(U1403),0,'04_Настройки'!$B$17)+IF(ISBLANK(V1403),0,'04_Настройки'!$B$18)+IF(ISBLANK(M1403),0,'04_Настройки'!$B$19)+IF(ISBLANK(N1403),0,'04_Настройки'!$B$20)),1)))</s:f>
        <s:v/>
      </s:c>
      <s:c r="Y1403" s="77" t="str">
        <s:f>IF(B1403="","",IF(ISBLANK(X1403),"Недостаточно данных",IF(X1403&gt;='04_Настройки'!$B$24,"Высокий",IF(X1403&gt;='04_Настройки'!$B$25,"Средний","Низкий"))))</s:f>
        <s:v/>
      </s:c>
      <s:c r="Z1403" s="80">
        <s:f t="shared" si="8"/>
        <s:v>1393</s:v>
      </s:c>
      <s:c r="AA1403" s="93" t="str">
        <s:f>IF(B1403="","",IF(S1403&gt;1,"Проверить и объединить дубли",IF(W1403&lt;'04_Настройки'!$B$26,"Дополнить исходные данные",IF(AND(M1403&lt;&gt;"",M1403&lt;=2),"Проверить соответствие запросу и бизнесу",IF(AND(G1403&lt;&gt;"",G1403&lt;=IF(J1403="",'04_Настройки'!$B$14,J1403)),"Удерживать позицию и обновлять контент",IF(Y1403="Высокий",IF(O1403="","Создать или назначить посадочную страницу","Оптимизировать страницу и усилить содержание"),IF(Y1403="Средний","Включить в контент-план","Наблюдать или отложить")))))))</s:f>
        <s:v/>
      </s:c>
    </s:row>
    <s:row r="1404" ht="22.5" customHeight="1">
      <s:c r="A1404" s="70" t="str">
        <s:f t="shared" si="1"/>
        <s:v/>
      </s:c>
      <s:c r="B1404" s="71"/>
      <s:c r="C1404" s="71"/>
      <s:c r="D1404" s="71"/>
      <s:c r="E1404" s="95"/>
      <s:c r="F1404" s="77" t="str">
        <s:f>IF(ISBLANK(E1404),"",IF(E1404&gt;='04_Настройки'!$B$11,"ВЧ",IF(E1404&gt;='04_Настройки'!$B$12,"СЧ","НЧ")))</s:f>
      </s:c>
      <s:c r="G1404" s="78"/>
      <s:c r="H1404" s="78"/>
      <s:c r="I1404" s="80" t="str">
        <s:f t="shared" si="2"/>
        <s:v/>
      </s:c>
      <s:c r="J1404" s="78"/>
      <s:c r="K1404" s="81"/>
      <s:c r="L1404" s="78"/>
      <s:c r="M1404" s="78"/>
      <s:c r="N1404" s="78"/>
      <s:c r="O1404" s="83"/>
      <s:c r="P1404" s="84"/>
      <s:c r="Q1404" s="84"/>
      <s:c r="R1404" s="77" t="str">
        <s:f t="shared" si="3"/>
        <s:v/>
      </s:c>
      <s:c r="S1404" s="85" t="str">
        <s:f t="shared" si="4"/>
        <s:v/>
      </s:c>
      <s:c r="T1404" s="85" t="str">
        <s:f t="shared" si="5"/>
        <s:v/>
      </s:c>
      <s:c r="U1404" s="85" t="str">
        <s:f>IF(OR(B1404="",G1404=""),"",ROUND(MAX(0,MIN(100,(G1404-IF(J1404="",'04_Настройки'!$B$14,J1404))/(100-IF(J1404="",'04_Настройки'!$B$14,J1404))*100)),1))</s:f>
        <s:v/>
      </s:c>
      <s:c r="V1404" s="85" t="str">
        <s:f t="shared" si="6"/>
        <s:v/>
      </s:c>
      <s:c r="W1404" s="88" t="str">
        <s:f t="shared" si="7"/>
        <s:v/>
      </s:c>
      <s:c r="X1404" s="85" t="str">
        <s:f>IF(B1404="","",IF(W1404&lt;'04_Настройки'!$B$26,"",ROUND((IF(ISBLANK(T1404),0,T1404*'04_Настройки'!$B$16)+IF(ISBLANK(U1404),0,U1404*'04_Настройки'!$B$17)+IF(ISBLANK(V1404),0,V1404*'04_Настройки'!$B$18)+IF(ISBLANK(M1404),0,M1404/5*100*'04_Настройки'!$B$19)+IF(ISBLANK(N1404),0,N1404/5*100*'04_Настройки'!$B$20))/(IF(ISBLANK(T1404),0,'04_Настройки'!$B$16)+IF(ISBLANK(U1404),0,'04_Настройки'!$B$17)+IF(ISBLANK(V1404),0,'04_Настройки'!$B$18)+IF(ISBLANK(M1404),0,'04_Настройки'!$B$19)+IF(ISBLANK(N1404),0,'04_Настройки'!$B$20)),1)))</s:f>
        <s:v/>
      </s:c>
      <s:c r="Y1404" s="77" t="str">
        <s:f>IF(B1404="","",IF(ISBLANK(X1404),"Недостаточно данных",IF(X1404&gt;='04_Настройки'!$B$24,"Высокий",IF(X1404&gt;='04_Настройки'!$B$25,"Средний","Низкий"))))</s:f>
        <s:v/>
      </s:c>
      <s:c r="Z1404" s="80">
        <s:f t="shared" si="8"/>
        <s:v>1394</s:v>
      </s:c>
      <s:c r="AA1404" s="93" t="str">
        <s:f>IF(B1404="","",IF(S1404&gt;1,"Проверить и объединить дубли",IF(W1404&lt;'04_Настройки'!$B$26,"Дополнить исходные данные",IF(AND(M1404&lt;&gt;"",M1404&lt;=2),"Проверить соответствие запросу и бизнесу",IF(AND(G1404&lt;&gt;"",G1404&lt;=IF(J1404="",'04_Настройки'!$B$14,J1404)),"Удерживать позицию и обновлять контент",IF(Y1404="Высокий",IF(O1404="","Создать или назначить посадочную страницу","Оптимизировать страницу и усилить содержание"),IF(Y1404="Средний","Включить в контент-план","Наблюдать или отложить")))))))</s:f>
        <s:v/>
      </s:c>
    </s:row>
    <s:row r="1405" ht="22.5" customHeight="1">
      <s:c r="A1405" s="70" t="str">
        <s:f t="shared" si="1"/>
        <s:v/>
      </s:c>
      <s:c r="B1405" s="71"/>
      <s:c r="C1405" s="71"/>
      <s:c r="D1405" s="71"/>
      <s:c r="E1405" s="95"/>
      <s:c r="F1405" s="77" t="str">
        <s:f>IF(ISBLANK(E1405),"",IF(E1405&gt;='04_Настройки'!$B$11,"ВЧ",IF(E1405&gt;='04_Настройки'!$B$12,"СЧ","НЧ")))</s:f>
      </s:c>
      <s:c r="G1405" s="78"/>
      <s:c r="H1405" s="78"/>
      <s:c r="I1405" s="80" t="str">
        <s:f t="shared" si="2"/>
        <s:v/>
      </s:c>
      <s:c r="J1405" s="78"/>
      <s:c r="K1405" s="81"/>
      <s:c r="L1405" s="78"/>
      <s:c r="M1405" s="78"/>
      <s:c r="N1405" s="78"/>
      <s:c r="O1405" s="83"/>
      <s:c r="P1405" s="84"/>
      <s:c r="Q1405" s="84"/>
      <s:c r="R1405" s="77" t="str">
        <s:f t="shared" si="3"/>
        <s:v/>
      </s:c>
      <s:c r="S1405" s="85" t="str">
        <s:f t="shared" si="4"/>
        <s:v/>
      </s:c>
      <s:c r="T1405" s="85" t="str">
        <s:f t="shared" si="5"/>
        <s:v/>
      </s:c>
      <s:c r="U1405" s="85" t="str">
        <s:f>IF(OR(B1405="",G1405=""),"",ROUND(MAX(0,MIN(100,(G1405-IF(J1405="",'04_Настройки'!$B$14,J1405))/(100-IF(J1405="",'04_Настройки'!$B$14,J1405))*100)),1))</s:f>
        <s:v/>
      </s:c>
      <s:c r="V1405" s="85" t="str">
        <s:f t="shared" si="6"/>
        <s:v/>
      </s:c>
      <s:c r="W1405" s="88" t="str">
        <s:f t="shared" si="7"/>
        <s:v/>
      </s:c>
      <s:c r="X1405" s="85" t="str">
        <s:f>IF(B1405="","",IF(W1405&lt;'04_Настройки'!$B$26,"",ROUND((IF(ISBLANK(T1405),0,T1405*'04_Настройки'!$B$16)+IF(ISBLANK(U1405),0,U1405*'04_Настройки'!$B$17)+IF(ISBLANK(V1405),0,V1405*'04_Настройки'!$B$18)+IF(ISBLANK(M1405),0,M1405/5*100*'04_Настройки'!$B$19)+IF(ISBLANK(N1405),0,N1405/5*100*'04_Настройки'!$B$20))/(IF(ISBLANK(T1405),0,'04_Настройки'!$B$16)+IF(ISBLANK(U1405),0,'04_Настройки'!$B$17)+IF(ISBLANK(V1405),0,'04_Настройки'!$B$18)+IF(ISBLANK(M1405),0,'04_Настройки'!$B$19)+IF(ISBLANK(N1405),0,'04_Настройки'!$B$20)),1)))</s:f>
        <s:v/>
      </s:c>
      <s:c r="Y1405" s="77" t="str">
        <s:f>IF(B1405="","",IF(ISBLANK(X1405),"Недостаточно данных",IF(X1405&gt;='04_Настройки'!$B$24,"Высокий",IF(X1405&gt;='04_Настройки'!$B$25,"Средний","Низкий"))))</s:f>
        <s:v/>
      </s:c>
      <s:c r="Z1405" s="80">
        <s:f t="shared" si="8"/>
        <s:v>1395</s:v>
      </s:c>
      <s:c r="AA1405" s="93" t="str">
        <s:f>IF(B1405="","",IF(S1405&gt;1,"Проверить и объединить дубли",IF(W1405&lt;'04_Настройки'!$B$26,"Дополнить исходные данные",IF(AND(M1405&lt;&gt;"",M1405&lt;=2),"Проверить соответствие запросу и бизнесу",IF(AND(G1405&lt;&gt;"",G1405&lt;=IF(J1405="",'04_Настройки'!$B$14,J1405)),"Удерживать позицию и обновлять контент",IF(Y1405="Высокий",IF(O1405="","Создать или назначить посадочную страницу","Оптимизировать страницу и усилить содержание"),IF(Y1405="Средний","Включить в контент-план","Наблюдать или отложить")))))))</s:f>
        <s:v/>
      </s:c>
    </s:row>
    <s:row r="1406" ht="22.5" customHeight="1">
      <s:c r="A1406" s="70" t="str">
        <s:f t="shared" si="1"/>
        <s:v/>
      </s:c>
      <s:c r="B1406" s="71"/>
      <s:c r="C1406" s="71"/>
      <s:c r="D1406" s="71"/>
      <s:c r="E1406" s="95"/>
      <s:c r="F1406" s="77" t="str">
        <s:f>IF(ISBLANK(E1406),"",IF(E1406&gt;='04_Настройки'!$B$11,"ВЧ",IF(E1406&gt;='04_Настройки'!$B$12,"СЧ","НЧ")))</s:f>
      </s:c>
      <s:c r="G1406" s="78"/>
      <s:c r="H1406" s="78"/>
      <s:c r="I1406" s="80" t="str">
        <s:f t="shared" si="2"/>
        <s:v/>
      </s:c>
      <s:c r="J1406" s="78"/>
      <s:c r="K1406" s="81"/>
      <s:c r="L1406" s="78"/>
      <s:c r="M1406" s="78"/>
      <s:c r="N1406" s="78"/>
      <s:c r="O1406" s="83"/>
      <s:c r="P1406" s="84"/>
      <s:c r="Q1406" s="84"/>
      <s:c r="R1406" s="77" t="str">
        <s:f t="shared" si="3"/>
        <s:v/>
      </s:c>
      <s:c r="S1406" s="85" t="str">
        <s:f t="shared" si="4"/>
        <s:v/>
      </s:c>
      <s:c r="T1406" s="85" t="str">
        <s:f t="shared" si="5"/>
        <s:v/>
      </s:c>
      <s:c r="U1406" s="85" t="str">
        <s:f>IF(OR(B1406="",G1406=""),"",ROUND(MAX(0,MIN(100,(G1406-IF(J1406="",'04_Настройки'!$B$14,J1406))/(100-IF(J1406="",'04_Настройки'!$B$14,J1406))*100)),1))</s:f>
        <s:v/>
      </s:c>
      <s:c r="V1406" s="85" t="str">
        <s:f t="shared" si="6"/>
        <s:v/>
      </s:c>
      <s:c r="W1406" s="88" t="str">
        <s:f t="shared" si="7"/>
        <s:v/>
      </s:c>
      <s:c r="X1406" s="85" t="str">
        <s:f>IF(B1406="","",IF(W1406&lt;'04_Настройки'!$B$26,"",ROUND((IF(ISBLANK(T1406),0,T1406*'04_Настройки'!$B$16)+IF(ISBLANK(U1406),0,U1406*'04_Настройки'!$B$17)+IF(ISBLANK(V1406),0,V1406*'04_Настройки'!$B$18)+IF(ISBLANK(M1406),0,M1406/5*100*'04_Настройки'!$B$19)+IF(ISBLANK(N1406),0,N1406/5*100*'04_Настройки'!$B$20))/(IF(ISBLANK(T1406),0,'04_Настройки'!$B$16)+IF(ISBLANK(U1406),0,'04_Настройки'!$B$17)+IF(ISBLANK(V1406),0,'04_Настройки'!$B$18)+IF(ISBLANK(M1406),0,'04_Настройки'!$B$19)+IF(ISBLANK(N1406),0,'04_Настройки'!$B$20)),1)))</s:f>
        <s:v/>
      </s:c>
      <s:c r="Y1406" s="77" t="str">
        <s:f>IF(B1406="","",IF(ISBLANK(X1406),"Недостаточно данных",IF(X1406&gt;='04_Настройки'!$B$24,"Высокий",IF(X1406&gt;='04_Настройки'!$B$25,"Средний","Низкий"))))</s:f>
        <s:v/>
      </s:c>
      <s:c r="Z1406" s="80">
        <s:f t="shared" si="8"/>
        <s:v>1396</s:v>
      </s:c>
      <s:c r="AA1406" s="93" t="str">
        <s:f>IF(B1406="","",IF(S1406&gt;1,"Проверить и объединить дубли",IF(W1406&lt;'04_Настройки'!$B$26,"Дополнить исходные данные",IF(AND(M1406&lt;&gt;"",M1406&lt;=2),"Проверить соответствие запросу и бизнесу",IF(AND(G1406&lt;&gt;"",G1406&lt;=IF(J1406="",'04_Настройки'!$B$14,J1406)),"Удерживать позицию и обновлять контент",IF(Y1406="Высокий",IF(O1406="","Создать или назначить посадочную страницу","Оптимизировать страницу и усилить содержание"),IF(Y1406="Средний","Включить в контент-план","Наблюдать или отложить")))))))</s:f>
        <s:v/>
      </s:c>
    </s:row>
    <s:row r="1407" ht="22.5" customHeight="1">
      <s:c r="A1407" s="70" t="str">
        <s:f t="shared" si="1"/>
        <s:v/>
      </s:c>
      <s:c r="B1407" s="71"/>
      <s:c r="C1407" s="71"/>
      <s:c r="D1407" s="71"/>
      <s:c r="E1407" s="95"/>
      <s:c r="F1407" s="77" t="str">
        <s:f>IF(ISBLANK(E1407),"",IF(E1407&gt;='04_Настройки'!$B$11,"ВЧ",IF(E1407&gt;='04_Настройки'!$B$12,"СЧ","НЧ")))</s:f>
      </s:c>
      <s:c r="G1407" s="78"/>
      <s:c r="H1407" s="78"/>
      <s:c r="I1407" s="80" t="str">
        <s:f t="shared" si="2"/>
        <s:v/>
      </s:c>
      <s:c r="J1407" s="78"/>
      <s:c r="K1407" s="81"/>
      <s:c r="L1407" s="78"/>
      <s:c r="M1407" s="78"/>
      <s:c r="N1407" s="78"/>
      <s:c r="O1407" s="83"/>
      <s:c r="P1407" s="84"/>
      <s:c r="Q1407" s="84"/>
      <s:c r="R1407" s="77" t="str">
        <s:f t="shared" si="3"/>
        <s:v/>
      </s:c>
      <s:c r="S1407" s="85" t="str">
        <s:f t="shared" si="4"/>
        <s:v/>
      </s:c>
      <s:c r="T1407" s="85" t="str">
        <s:f t="shared" si="5"/>
        <s:v/>
      </s:c>
      <s:c r="U1407" s="85" t="str">
        <s:f>IF(OR(B1407="",G1407=""),"",ROUND(MAX(0,MIN(100,(G1407-IF(J1407="",'04_Настройки'!$B$14,J1407))/(100-IF(J1407="",'04_Настройки'!$B$14,J1407))*100)),1))</s:f>
        <s:v/>
      </s:c>
      <s:c r="V1407" s="85" t="str">
        <s:f t="shared" si="6"/>
        <s:v/>
      </s:c>
      <s:c r="W1407" s="88" t="str">
        <s:f t="shared" si="7"/>
        <s:v/>
      </s:c>
      <s:c r="X1407" s="85" t="str">
        <s:f>IF(B1407="","",IF(W1407&lt;'04_Настройки'!$B$26,"",ROUND((IF(ISBLANK(T1407),0,T1407*'04_Настройки'!$B$16)+IF(ISBLANK(U1407),0,U1407*'04_Настройки'!$B$17)+IF(ISBLANK(V1407),0,V1407*'04_Настройки'!$B$18)+IF(ISBLANK(M1407),0,M1407/5*100*'04_Настройки'!$B$19)+IF(ISBLANK(N1407),0,N1407/5*100*'04_Настройки'!$B$20))/(IF(ISBLANK(T1407),0,'04_Настройки'!$B$16)+IF(ISBLANK(U1407),0,'04_Настройки'!$B$17)+IF(ISBLANK(V1407),0,'04_Настройки'!$B$18)+IF(ISBLANK(M1407),0,'04_Настройки'!$B$19)+IF(ISBLANK(N1407),0,'04_Настройки'!$B$20)),1)))</s:f>
        <s:v/>
      </s:c>
      <s:c r="Y1407" s="77" t="str">
        <s:f>IF(B1407="","",IF(ISBLANK(X1407),"Недостаточно данных",IF(X1407&gt;='04_Настройки'!$B$24,"Высокий",IF(X1407&gt;='04_Настройки'!$B$25,"Средний","Низкий"))))</s:f>
        <s:v/>
      </s:c>
      <s:c r="Z1407" s="80">
        <s:f t="shared" si="8"/>
        <s:v>1397</s:v>
      </s:c>
      <s:c r="AA1407" s="93" t="str">
        <s:f>IF(B1407="","",IF(S1407&gt;1,"Проверить и объединить дубли",IF(W1407&lt;'04_Настройки'!$B$26,"Дополнить исходные данные",IF(AND(M1407&lt;&gt;"",M1407&lt;=2),"Проверить соответствие запросу и бизнесу",IF(AND(G1407&lt;&gt;"",G1407&lt;=IF(J1407="",'04_Настройки'!$B$14,J1407)),"Удерживать позицию и обновлять контент",IF(Y1407="Высокий",IF(O1407="","Создать или назначить посадочную страницу","Оптимизировать страницу и усилить содержание"),IF(Y1407="Средний","Включить в контент-план","Наблюдать или отложить")))))))</s:f>
        <s:v/>
      </s:c>
    </s:row>
    <s:row r="1408" ht="22.5" customHeight="1">
      <s:c r="A1408" s="70" t="str">
        <s:f t="shared" si="1"/>
        <s:v/>
      </s:c>
      <s:c r="B1408" s="71"/>
      <s:c r="C1408" s="71"/>
      <s:c r="D1408" s="71"/>
      <s:c r="E1408" s="95"/>
      <s:c r="F1408" s="77" t="str">
        <s:f>IF(ISBLANK(E1408),"",IF(E1408&gt;='04_Настройки'!$B$11,"ВЧ",IF(E1408&gt;='04_Настройки'!$B$12,"СЧ","НЧ")))</s:f>
      </s:c>
      <s:c r="G1408" s="78"/>
      <s:c r="H1408" s="78"/>
      <s:c r="I1408" s="80" t="str">
        <s:f t="shared" si="2"/>
        <s:v/>
      </s:c>
      <s:c r="J1408" s="78"/>
      <s:c r="K1408" s="81"/>
      <s:c r="L1408" s="78"/>
      <s:c r="M1408" s="78"/>
      <s:c r="N1408" s="78"/>
      <s:c r="O1408" s="83"/>
      <s:c r="P1408" s="84"/>
      <s:c r="Q1408" s="84"/>
      <s:c r="R1408" s="77" t="str">
        <s:f t="shared" si="3"/>
        <s:v/>
      </s:c>
      <s:c r="S1408" s="85" t="str">
        <s:f t="shared" si="4"/>
        <s:v/>
      </s:c>
      <s:c r="T1408" s="85" t="str">
        <s:f t="shared" si="5"/>
        <s:v/>
      </s:c>
      <s:c r="U1408" s="85" t="str">
        <s:f>IF(OR(B1408="",G1408=""),"",ROUND(MAX(0,MIN(100,(G1408-IF(J1408="",'04_Настройки'!$B$14,J1408))/(100-IF(J1408="",'04_Настройки'!$B$14,J1408))*100)),1))</s:f>
        <s:v/>
      </s:c>
      <s:c r="V1408" s="85" t="str">
        <s:f t="shared" si="6"/>
        <s:v/>
      </s:c>
      <s:c r="W1408" s="88" t="str">
        <s:f t="shared" si="7"/>
        <s:v/>
      </s:c>
      <s:c r="X1408" s="85" t="str">
        <s:f>IF(B1408="","",IF(W1408&lt;'04_Настройки'!$B$26,"",ROUND((IF(ISBLANK(T1408),0,T1408*'04_Настройки'!$B$16)+IF(ISBLANK(U1408),0,U1408*'04_Настройки'!$B$17)+IF(ISBLANK(V1408),0,V1408*'04_Настройки'!$B$18)+IF(ISBLANK(M1408),0,M1408/5*100*'04_Настройки'!$B$19)+IF(ISBLANK(N1408),0,N1408/5*100*'04_Настройки'!$B$20))/(IF(ISBLANK(T1408),0,'04_Настройки'!$B$16)+IF(ISBLANK(U1408),0,'04_Настройки'!$B$17)+IF(ISBLANK(V1408),0,'04_Настройки'!$B$18)+IF(ISBLANK(M1408),0,'04_Настройки'!$B$19)+IF(ISBLANK(N1408),0,'04_Настройки'!$B$20)),1)))</s:f>
        <s:v/>
      </s:c>
      <s:c r="Y1408" s="77" t="str">
        <s:f>IF(B1408="","",IF(ISBLANK(X1408),"Недостаточно данных",IF(X1408&gt;='04_Настройки'!$B$24,"Высокий",IF(X1408&gt;='04_Настройки'!$B$25,"Средний","Низкий"))))</s:f>
        <s:v/>
      </s:c>
      <s:c r="Z1408" s="80">
        <s:f t="shared" si="8"/>
        <s:v>1398</s:v>
      </s:c>
      <s:c r="AA1408" s="93" t="str">
        <s:f>IF(B1408="","",IF(S1408&gt;1,"Проверить и объединить дубли",IF(W1408&lt;'04_Настройки'!$B$26,"Дополнить исходные данные",IF(AND(M1408&lt;&gt;"",M1408&lt;=2),"Проверить соответствие запросу и бизнесу",IF(AND(G1408&lt;&gt;"",G1408&lt;=IF(J1408="",'04_Настройки'!$B$14,J1408)),"Удерживать позицию и обновлять контент",IF(Y1408="Высокий",IF(O1408="","Создать или назначить посадочную страницу","Оптимизировать страницу и усилить содержание"),IF(Y1408="Средний","Включить в контент-план","Наблюдать или отложить")))))))</s:f>
        <s:v/>
      </s:c>
    </s:row>
    <s:row r="1409" ht="22.5" customHeight="1">
      <s:c r="A1409" s="70" t="str">
        <s:f t="shared" si="1"/>
        <s:v/>
      </s:c>
      <s:c r="B1409" s="71"/>
      <s:c r="C1409" s="71"/>
      <s:c r="D1409" s="71"/>
      <s:c r="E1409" s="95"/>
      <s:c r="F1409" s="77" t="str">
        <s:f>IF(ISBLANK(E1409),"",IF(E1409&gt;='04_Настройки'!$B$11,"ВЧ",IF(E1409&gt;='04_Настройки'!$B$12,"СЧ","НЧ")))</s:f>
      </s:c>
      <s:c r="G1409" s="78"/>
      <s:c r="H1409" s="78"/>
      <s:c r="I1409" s="80" t="str">
        <s:f t="shared" si="2"/>
        <s:v/>
      </s:c>
      <s:c r="J1409" s="78"/>
      <s:c r="K1409" s="81"/>
      <s:c r="L1409" s="78"/>
      <s:c r="M1409" s="78"/>
      <s:c r="N1409" s="78"/>
      <s:c r="O1409" s="83"/>
      <s:c r="P1409" s="84"/>
      <s:c r="Q1409" s="84"/>
      <s:c r="R1409" s="77" t="str">
        <s:f t="shared" si="3"/>
        <s:v/>
      </s:c>
      <s:c r="S1409" s="85" t="str">
        <s:f t="shared" si="4"/>
        <s:v/>
      </s:c>
      <s:c r="T1409" s="85" t="str">
        <s:f t="shared" si="5"/>
        <s:v/>
      </s:c>
      <s:c r="U1409" s="85" t="str">
        <s:f>IF(OR(B1409="",G1409=""),"",ROUND(MAX(0,MIN(100,(G1409-IF(J1409="",'04_Настройки'!$B$14,J1409))/(100-IF(J1409="",'04_Настройки'!$B$14,J1409))*100)),1))</s:f>
        <s:v/>
      </s:c>
      <s:c r="V1409" s="85" t="str">
        <s:f t="shared" si="6"/>
        <s:v/>
      </s:c>
      <s:c r="W1409" s="88" t="str">
        <s:f t="shared" si="7"/>
        <s:v/>
      </s:c>
      <s:c r="X1409" s="85" t="str">
        <s:f>IF(B1409="","",IF(W1409&lt;'04_Настройки'!$B$26,"",ROUND((IF(ISBLANK(T1409),0,T1409*'04_Настройки'!$B$16)+IF(ISBLANK(U1409),0,U1409*'04_Настройки'!$B$17)+IF(ISBLANK(V1409),0,V1409*'04_Настройки'!$B$18)+IF(ISBLANK(M1409),0,M1409/5*100*'04_Настройки'!$B$19)+IF(ISBLANK(N1409),0,N1409/5*100*'04_Настройки'!$B$20))/(IF(ISBLANK(T1409),0,'04_Настройки'!$B$16)+IF(ISBLANK(U1409),0,'04_Настройки'!$B$17)+IF(ISBLANK(V1409),0,'04_Настройки'!$B$18)+IF(ISBLANK(M1409),0,'04_Настройки'!$B$19)+IF(ISBLANK(N1409),0,'04_Настройки'!$B$20)),1)))</s:f>
        <s:v/>
      </s:c>
      <s:c r="Y1409" s="77" t="str">
        <s:f>IF(B1409="","",IF(ISBLANK(X1409),"Недостаточно данных",IF(X1409&gt;='04_Настройки'!$B$24,"Высокий",IF(X1409&gt;='04_Настройки'!$B$25,"Средний","Низкий"))))</s:f>
        <s:v/>
      </s:c>
      <s:c r="Z1409" s="80">
        <s:f t="shared" si="8"/>
        <s:v>1399</s:v>
      </s:c>
      <s:c r="AA1409" s="93" t="str">
        <s:f>IF(B1409="","",IF(S1409&gt;1,"Проверить и объединить дубли",IF(W1409&lt;'04_Настройки'!$B$26,"Дополнить исходные данные",IF(AND(M1409&lt;&gt;"",M1409&lt;=2),"Проверить соответствие запросу и бизнесу",IF(AND(G1409&lt;&gt;"",G1409&lt;=IF(J1409="",'04_Настройки'!$B$14,J1409)),"Удерживать позицию и обновлять контент",IF(Y1409="Высокий",IF(O1409="","Создать или назначить посадочную страницу","Оптимизировать страницу и усилить содержание"),IF(Y1409="Средний","Включить в контент-план","Наблюдать или отложить")))))))</s:f>
        <s:v/>
      </s:c>
    </s:row>
    <s:row r="1410" ht="22.5" customHeight="1">
      <s:c r="A1410" s="70" t="str">
        <s:f t="shared" si="1"/>
        <s:v/>
      </s:c>
      <s:c r="B1410" s="71"/>
      <s:c r="C1410" s="71"/>
      <s:c r="D1410" s="71"/>
      <s:c r="E1410" s="95"/>
      <s:c r="F1410" s="77" t="str">
        <s:f>IF(ISBLANK(E1410),"",IF(E1410&gt;='04_Настройки'!$B$11,"ВЧ",IF(E1410&gt;='04_Настройки'!$B$12,"СЧ","НЧ")))</s:f>
      </s:c>
      <s:c r="G1410" s="78"/>
      <s:c r="H1410" s="78"/>
      <s:c r="I1410" s="80" t="str">
        <s:f t="shared" si="2"/>
        <s:v/>
      </s:c>
      <s:c r="J1410" s="78"/>
      <s:c r="K1410" s="81"/>
      <s:c r="L1410" s="78"/>
      <s:c r="M1410" s="78"/>
      <s:c r="N1410" s="78"/>
      <s:c r="O1410" s="83"/>
      <s:c r="P1410" s="84"/>
      <s:c r="Q1410" s="84"/>
      <s:c r="R1410" s="77" t="str">
        <s:f t="shared" si="3"/>
        <s:v/>
      </s:c>
      <s:c r="S1410" s="85" t="str">
        <s:f t="shared" si="4"/>
        <s:v/>
      </s:c>
      <s:c r="T1410" s="85" t="str">
        <s:f t="shared" si="5"/>
        <s:v/>
      </s:c>
      <s:c r="U1410" s="85" t="str">
        <s:f>IF(OR(B1410="",G1410=""),"",ROUND(MAX(0,MIN(100,(G1410-IF(J1410="",'04_Настройки'!$B$14,J1410))/(100-IF(J1410="",'04_Настройки'!$B$14,J1410))*100)),1))</s:f>
        <s:v/>
      </s:c>
      <s:c r="V1410" s="85" t="str">
        <s:f t="shared" si="6"/>
        <s:v/>
      </s:c>
      <s:c r="W1410" s="88" t="str">
        <s:f t="shared" si="7"/>
        <s:v/>
      </s:c>
      <s:c r="X1410" s="85" t="str">
        <s:f>IF(B1410="","",IF(W1410&lt;'04_Настройки'!$B$26,"",ROUND((IF(ISBLANK(T1410),0,T1410*'04_Настройки'!$B$16)+IF(ISBLANK(U1410),0,U1410*'04_Настройки'!$B$17)+IF(ISBLANK(V1410),0,V1410*'04_Настройки'!$B$18)+IF(ISBLANK(M1410),0,M1410/5*100*'04_Настройки'!$B$19)+IF(ISBLANK(N1410),0,N1410/5*100*'04_Настройки'!$B$20))/(IF(ISBLANK(T1410),0,'04_Настройки'!$B$16)+IF(ISBLANK(U1410),0,'04_Настройки'!$B$17)+IF(ISBLANK(V1410),0,'04_Настройки'!$B$18)+IF(ISBLANK(M1410),0,'04_Настройки'!$B$19)+IF(ISBLANK(N1410),0,'04_Настройки'!$B$20)),1)))</s:f>
        <s:v/>
      </s:c>
      <s:c r="Y1410" s="77" t="str">
        <s:f>IF(B1410="","",IF(ISBLANK(X1410),"Недостаточно данных",IF(X1410&gt;='04_Настройки'!$B$24,"Высокий",IF(X1410&gt;='04_Настройки'!$B$25,"Средний","Низкий"))))</s:f>
        <s:v/>
      </s:c>
      <s:c r="Z1410" s="80">
        <s:f t="shared" si="8"/>
        <s:v>1400</s:v>
      </s:c>
      <s:c r="AA1410" s="93" t="str">
        <s:f>IF(B1410="","",IF(S1410&gt;1,"Проверить и объединить дубли",IF(W1410&lt;'04_Настройки'!$B$26,"Дополнить исходные данные",IF(AND(M1410&lt;&gt;"",M1410&lt;=2),"Проверить соответствие запросу и бизнесу",IF(AND(G1410&lt;&gt;"",G1410&lt;=IF(J1410="",'04_Настройки'!$B$14,J1410)),"Удерживать позицию и обновлять контент",IF(Y1410="Высокий",IF(O1410="","Создать или назначить посадочную страницу","Оптимизировать страницу и усилить содержание"),IF(Y1410="Средний","Включить в контент-план","Наблюдать или отложить")))))))</s:f>
        <s:v/>
      </s:c>
    </s:row>
    <s:row r="1411" ht="22.5" customHeight="1">
      <s:c r="A1411" s="70" t="str">
        <s:f t="shared" si="1"/>
        <s:v/>
      </s:c>
      <s:c r="B1411" s="71"/>
      <s:c r="C1411" s="71"/>
      <s:c r="D1411" s="71"/>
      <s:c r="E1411" s="95"/>
      <s:c r="F1411" s="77" t="str">
        <s:f>IF(ISBLANK(E1411),"",IF(E1411&gt;='04_Настройки'!$B$11,"ВЧ",IF(E1411&gt;='04_Настройки'!$B$12,"СЧ","НЧ")))</s:f>
      </s:c>
      <s:c r="G1411" s="78"/>
      <s:c r="H1411" s="78"/>
      <s:c r="I1411" s="80" t="str">
        <s:f t="shared" si="2"/>
        <s:v/>
      </s:c>
      <s:c r="J1411" s="78"/>
      <s:c r="K1411" s="81"/>
      <s:c r="L1411" s="78"/>
      <s:c r="M1411" s="78"/>
      <s:c r="N1411" s="78"/>
      <s:c r="O1411" s="83"/>
      <s:c r="P1411" s="84"/>
      <s:c r="Q1411" s="84"/>
      <s:c r="R1411" s="77" t="str">
        <s:f t="shared" si="3"/>
        <s:v/>
      </s:c>
      <s:c r="S1411" s="85" t="str">
        <s:f t="shared" si="4"/>
        <s:v/>
      </s:c>
      <s:c r="T1411" s="85" t="str">
        <s:f t="shared" si="5"/>
        <s:v/>
      </s:c>
      <s:c r="U1411" s="85" t="str">
        <s:f>IF(OR(B1411="",G1411=""),"",ROUND(MAX(0,MIN(100,(G1411-IF(J1411="",'04_Настройки'!$B$14,J1411))/(100-IF(J1411="",'04_Настройки'!$B$14,J1411))*100)),1))</s:f>
        <s:v/>
      </s:c>
      <s:c r="V1411" s="85" t="str">
        <s:f t="shared" si="6"/>
        <s:v/>
      </s:c>
      <s:c r="W1411" s="88" t="str">
        <s:f t="shared" si="7"/>
        <s:v/>
      </s:c>
      <s:c r="X1411" s="85" t="str">
        <s:f>IF(B1411="","",IF(W1411&lt;'04_Настройки'!$B$26,"",ROUND((IF(ISBLANK(T1411),0,T1411*'04_Настройки'!$B$16)+IF(ISBLANK(U1411),0,U1411*'04_Настройки'!$B$17)+IF(ISBLANK(V1411),0,V1411*'04_Настройки'!$B$18)+IF(ISBLANK(M1411),0,M1411/5*100*'04_Настройки'!$B$19)+IF(ISBLANK(N1411),0,N1411/5*100*'04_Настройки'!$B$20))/(IF(ISBLANK(T1411),0,'04_Настройки'!$B$16)+IF(ISBLANK(U1411),0,'04_Настройки'!$B$17)+IF(ISBLANK(V1411),0,'04_Настройки'!$B$18)+IF(ISBLANK(M1411),0,'04_Настройки'!$B$19)+IF(ISBLANK(N1411),0,'04_Настройки'!$B$20)),1)))</s:f>
        <s:v/>
      </s:c>
      <s:c r="Y1411" s="77" t="str">
        <s:f>IF(B1411="","",IF(ISBLANK(X1411),"Недостаточно данных",IF(X1411&gt;='04_Настройки'!$B$24,"Высокий",IF(X1411&gt;='04_Настройки'!$B$25,"Средний","Низкий"))))</s:f>
        <s:v/>
      </s:c>
      <s:c r="Z1411" s="80">
        <s:f t="shared" si="8"/>
        <s:v>1401</s:v>
      </s:c>
      <s:c r="AA1411" s="93" t="str">
        <s:f>IF(B1411="","",IF(S1411&gt;1,"Проверить и объединить дубли",IF(W1411&lt;'04_Настройки'!$B$26,"Дополнить исходные данные",IF(AND(M1411&lt;&gt;"",M1411&lt;=2),"Проверить соответствие запросу и бизнесу",IF(AND(G1411&lt;&gt;"",G1411&lt;=IF(J1411="",'04_Настройки'!$B$14,J1411)),"Удерживать позицию и обновлять контент",IF(Y1411="Высокий",IF(O1411="","Создать или назначить посадочную страницу","Оптимизировать страницу и усилить содержание"),IF(Y1411="Средний","Включить в контент-план","Наблюдать или отложить")))))))</s:f>
        <s:v/>
      </s:c>
    </s:row>
    <s:row r="1412" ht="22.5" customHeight="1">
      <s:c r="A1412" s="70" t="str">
        <s:f t="shared" si="1"/>
        <s:v/>
      </s:c>
      <s:c r="B1412" s="71"/>
      <s:c r="C1412" s="71"/>
      <s:c r="D1412" s="71"/>
      <s:c r="E1412" s="95"/>
      <s:c r="F1412" s="77" t="str">
        <s:f>IF(ISBLANK(E1412),"",IF(E1412&gt;='04_Настройки'!$B$11,"ВЧ",IF(E1412&gt;='04_Настройки'!$B$12,"СЧ","НЧ")))</s:f>
      </s:c>
      <s:c r="G1412" s="78"/>
      <s:c r="H1412" s="78"/>
      <s:c r="I1412" s="80" t="str">
        <s:f t="shared" si="2"/>
        <s:v/>
      </s:c>
      <s:c r="J1412" s="78"/>
      <s:c r="K1412" s="81"/>
      <s:c r="L1412" s="78"/>
      <s:c r="M1412" s="78"/>
      <s:c r="N1412" s="78"/>
      <s:c r="O1412" s="83"/>
      <s:c r="P1412" s="84"/>
      <s:c r="Q1412" s="84"/>
      <s:c r="R1412" s="77" t="str">
        <s:f t="shared" si="3"/>
        <s:v/>
      </s:c>
      <s:c r="S1412" s="85" t="str">
        <s:f t="shared" si="4"/>
        <s:v/>
      </s:c>
      <s:c r="T1412" s="85" t="str">
        <s:f t="shared" si="5"/>
        <s:v/>
      </s:c>
      <s:c r="U1412" s="85" t="str">
        <s:f>IF(OR(B1412="",G1412=""),"",ROUND(MAX(0,MIN(100,(G1412-IF(J1412="",'04_Настройки'!$B$14,J1412))/(100-IF(J1412="",'04_Настройки'!$B$14,J1412))*100)),1))</s:f>
        <s:v/>
      </s:c>
      <s:c r="V1412" s="85" t="str">
        <s:f t="shared" si="6"/>
        <s:v/>
      </s:c>
      <s:c r="W1412" s="88" t="str">
        <s:f t="shared" si="7"/>
        <s:v/>
      </s:c>
      <s:c r="X1412" s="85" t="str">
        <s:f>IF(B1412="","",IF(W1412&lt;'04_Настройки'!$B$26,"",ROUND((IF(ISBLANK(T1412),0,T1412*'04_Настройки'!$B$16)+IF(ISBLANK(U1412),0,U1412*'04_Настройки'!$B$17)+IF(ISBLANK(V1412),0,V1412*'04_Настройки'!$B$18)+IF(ISBLANK(M1412),0,M1412/5*100*'04_Настройки'!$B$19)+IF(ISBLANK(N1412),0,N1412/5*100*'04_Настройки'!$B$20))/(IF(ISBLANK(T1412),0,'04_Настройки'!$B$16)+IF(ISBLANK(U1412),0,'04_Настройки'!$B$17)+IF(ISBLANK(V1412),0,'04_Настройки'!$B$18)+IF(ISBLANK(M1412),0,'04_Настройки'!$B$19)+IF(ISBLANK(N1412),0,'04_Настройки'!$B$20)),1)))</s:f>
        <s:v/>
      </s:c>
      <s:c r="Y1412" s="77" t="str">
        <s:f>IF(B1412="","",IF(ISBLANK(X1412),"Недостаточно данных",IF(X1412&gt;='04_Настройки'!$B$24,"Высокий",IF(X1412&gt;='04_Настройки'!$B$25,"Средний","Низкий"))))</s:f>
        <s:v/>
      </s:c>
      <s:c r="Z1412" s="80">
        <s:f t="shared" si="8"/>
        <s:v>1402</s:v>
      </s:c>
      <s:c r="AA1412" s="93" t="str">
        <s:f>IF(B1412="","",IF(S1412&gt;1,"Проверить и объединить дубли",IF(W1412&lt;'04_Настройки'!$B$26,"Дополнить исходные данные",IF(AND(M1412&lt;&gt;"",M1412&lt;=2),"Проверить соответствие запросу и бизнесу",IF(AND(G1412&lt;&gt;"",G1412&lt;=IF(J1412="",'04_Настройки'!$B$14,J1412)),"Удерживать позицию и обновлять контент",IF(Y1412="Высокий",IF(O1412="","Создать или назначить посадочную страницу","Оптимизировать страницу и усилить содержание"),IF(Y1412="Средний","Включить в контент-план","Наблюдать или отложить")))))))</s:f>
        <s:v/>
      </s:c>
    </s:row>
    <s:row r="1413" ht="22.5" customHeight="1">
      <s:c r="A1413" s="70" t="str">
        <s:f t="shared" si="1"/>
        <s:v/>
      </s:c>
      <s:c r="B1413" s="71"/>
      <s:c r="C1413" s="71"/>
      <s:c r="D1413" s="71"/>
      <s:c r="E1413" s="95"/>
      <s:c r="F1413" s="77" t="str">
        <s:f>IF(ISBLANK(E1413),"",IF(E1413&gt;='04_Настройки'!$B$11,"ВЧ",IF(E1413&gt;='04_Настройки'!$B$12,"СЧ","НЧ")))</s:f>
      </s:c>
      <s:c r="G1413" s="78"/>
      <s:c r="H1413" s="78"/>
      <s:c r="I1413" s="80" t="str">
        <s:f t="shared" si="2"/>
        <s:v/>
      </s:c>
      <s:c r="J1413" s="78"/>
      <s:c r="K1413" s="81"/>
      <s:c r="L1413" s="78"/>
      <s:c r="M1413" s="78"/>
      <s:c r="N1413" s="78"/>
      <s:c r="O1413" s="83"/>
      <s:c r="P1413" s="84"/>
      <s:c r="Q1413" s="84"/>
      <s:c r="R1413" s="77" t="str">
        <s:f t="shared" si="3"/>
        <s:v/>
      </s:c>
      <s:c r="S1413" s="85" t="str">
        <s:f t="shared" si="4"/>
        <s:v/>
      </s:c>
      <s:c r="T1413" s="85" t="str">
        <s:f t="shared" si="5"/>
        <s:v/>
      </s:c>
      <s:c r="U1413" s="85" t="str">
        <s:f>IF(OR(B1413="",G1413=""),"",ROUND(MAX(0,MIN(100,(G1413-IF(J1413="",'04_Настройки'!$B$14,J1413))/(100-IF(J1413="",'04_Настройки'!$B$14,J1413))*100)),1))</s:f>
        <s:v/>
      </s:c>
      <s:c r="V1413" s="85" t="str">
        <s:f t="shared" si="6"/>
        <s:v/>
      </s:c>
      <s:c r="W1413" s="88" t="str">
        <s:f t="shared" si="7"/>
        <s:v/>
      </s:c>
      <s:c r="X1413" s="85" t="str">
        <s:f>IF(B1413="","",IF(W1413&lt;'04_Настройки'!$B$26,"",ROUND((IF(ISBLANK(T1413),0,T1413*'04_Настройки'!$B$16)+IF(ISBLANK(U1413),0,U1413*'04_Настройки'!$B$17)+IF(ISBLANK(V1413),0,V1413*'04_Настройки'!$B$18)+IF(ISBLANK(M1413),0,M1413/5*100*'04_Настройки'!$B$19)+IF(ISBLANK(N1413),0,N1413/5*100*'04_Настройки'!$B$20))/(IF(ISBLANK(T1413),0,'04_Настройки'!$B$16)+IF(ISBLANK(U1413),0,'04_Настройки'!$B$17)+IF(ISBLANK(V1413),0,'04_Настройки'!$B$18)+IF(ISBLANK(M1413),0,'04_Настройки'!$B$19)+IF(ISBLANK(N1413),0,'04_Настройки'!$B$20)),1)))</s:f>
        <s:v/>
      </s:c>
      <s:c r="Y1413" s="77" t="str">
        <s:f>IF(B1413="","",IF(ISBLANK(X1413),"Недостаточно данных",IF(X1413&gt;='04_Настройки'!$B$24,"Высокий",IF(X1413&gt;='04_Настройки'!$B$25,"Средний","Низкий"))))</s:f>
        <s:v/>
      </s:c>
      <s:c r="Z1413" s="80">
        <s:f t="shared" si="8"/>
        <s:v>1403</s:v>
      </s:c>
      <s:c r="AA1413" s="93" t="str">
        <s:f>IF(B1413="","",IF(S1413&gt;1,"Проверить и объединить дубли",IF(W1413&lt;'04_Настройки'!$B$26,"Дополнить исходные данные",IF(AND(M1413&lt;&gt;"",M1413&lt;=2),"Проверить соответствие запросу и бизнесу",IF(AND(G1413&lt;&gt;"",G1413&lt;=IF(J1413="",'04_Настройки'!$B$14,J1413)),"Удерживать позицию и обновлять контент",IF(Y1413="Высокий",IF(O1413="","Создать или назначить посадочную страницу","Оптимизировать страницу и усилить содержание"),IF(Y1413="Средний","Включить в контент-план","Наблюдать или отложить")))))))</s:f>
        <s:v/>
      </s:c>
    </s:row>
    <s:row r="1414" ht="22.5" customHeight="1">
      <s:c r="A1414" s="70" t="str">
        <s:f t="shared" si="1"/>
        <s:v/>
      </s:c>
      <s:c r="B1414" s="71"/>
      <s:c r="C1414" s="71"/>
      <s:c r="D1414" s="71"/>
      <s:c r="E1414" s="95"/>
      <s:c r="F1414" s="77" t="str">
        <s:f>IF(ISBLANK(E1414),"",IF(E1414&gt;='04_Настройки'!$B$11,"ВЧ",IF(E1414&gt;='04_Настройки'!$B$12,"СЧ","НЧ")))</s:f>
      </s:c>
      <s:c r="G1414" s="78"/>
      <s:c r="H1414" s="78"/>
      <s:c r="I1414" s="80" t="str">
        <s:f t="shared" si="2"/>
        <s:v/>
      </s:c>
      <s:c r="J1414" s="78"/>
      <s:c r="K1414" s="81"/>
      <s:c r="L1414" s="78"/>
      <s:c r="M1414" s="78"/>
      <s:c r="N1414" s="78"/>
      <s:c r="O1414" s="83"/>
      <s:c r="P1414" s="84"/>
      <s:c r="Q1414" s="84"/>
      <s:c r="R1414" s="77" t="str">
        <s:f t="shared" si="3"/>
        <s:v/>
      </s:c>
      <s:c r="S1414" s="85" t="str">
        <s:f t="shared" si="4"/>
        <s:v/>
      </s:c>
      <s:c r="T1414" s="85" t="str">
        <s:f t="shared" si="5"/>
        <s:v/>
      </s:c>
      <s:c r="U1414" s="85" t="str">
        <s:f>IF(OR(B1414="",G1414=""),"",ROUND(MAX(0,MIN(100,(G1414-IF(J1414="",'04_Настройки'!$B$14,J1414))/(100-IF(J1414="",'04_Настройки'!$B$14,J1414))*100)),1))</s:f>
        <s:v/>
      </s:c>
      <s:c r="V1414" s="85" t="str">
        <s:f t="shared" si="6"/>
        <s:v/>
      </s:c>
      <s:c r="W1414" s="88" t="str">
        <s:f t="shared" si="7"/>
        <s:v/>
      </s:c>
      <s:c r="X1414" s="85" t="str">
        <s:f>IF(B1414="","",IF(W1414&lt;'04_Настройки'!$B$26,"",ROUND((IF(ISBLANK(T1414),0,T1414*'04_Настройки'!$B$16)+IF(ISBLANK(U1414),0,U1414*'04_Настройки'!$B$17)+IF(ISBLANK(V1414),0,V1414*'04_Настройки'!$B$18)+IF(ISBLANK(M1414),0,M1414/5*100*'04_Настройки'!$B$19)+IF(ISBLANK(N1414),0,N1414/5*100*'04_Настройки'!$B$20))/(IF(ISBLANK(T1414),0,'04_Настройки'!$B$16)+IF(ISBLANK(U1414),0,'04_Настройки'!$B$17)+IF(ISBLANK(V1414),0,'04_Настройки'!$B$18)+IF(ISBLANK(M1414),0,'04_Настройки'!$B$19)+IF(ISBLANK(N1414),0,'04_Настройки'!$B$20)),1)))</s:f>
        <s:v/>
      </s:c>
      <s:c r="Y1414" s="77" t="str">
        <s:f>IF(B1414="","",IF(ISBLANK(X1414),"Недостаточно данных",IF(X1414&gt;='04_Настройки'!$B$24,"Высокий",IF(X1414&gt;='04_Настройки'!$B$25,"Средний","Низкий"))))</s:f>
        <s:v/>
      </s:c>
      <s:c r="Z1414" s="80">
        <s:f t="shared" si="8"/>
        <s:v>1404</s:v>
      </s:c>
      <s:c r="AA1414" s="93" t="str">
        <s:f>IF(B1414="","",IF(S1414&gt;1,"Проверить и объединить дубли",IF(W1414&lt;'04_Настройки'!$B$26,"Дополнить исходные данные",IF(AND(M1414&lt;&gt;"",M1414&lt;=2),"Проверить соответствие запросу и бизнесу",IF(AND(G1414&lt;&gt;"",G1414&lt;=IF(J1414="",'04_Настройки'!$B$14,J1414)),"Удерживать позицию и обновлять контент",IF(Y1414="Высокий",IF(O1414="","Создать или назначить посадочную страницу","Оптимизировать страницу и усилить содержание"),IF(Y1414="Средний","Включить в контент-план","Наблюдать или отложить")))))))</s:f>
        <s:v/>
      </s:c>
    </s:row>
    <s:row r="1415" ht="22.5" customHeight="1">
      <s:c r="A1415" s="70" t="str">
        <s:f t="shared" si="1"/>
        <s:v/>
      </s:c>
      <s:c r="B1415" s="71"/>
      <s:c r="C1415" s="71"/>
      <s:c r="D1415" s="71"/>
      <s:c r="E1415" s="95"/>
      <s:c r="F1415" s="77" t="str">
        <s:f>IF(ISBLANK(E1415),"",IF(E1415&gt;='04_Настройки'!$B$11,"ВЧ",IF(E1415&gt;='04_Настройки'!$B$12,"СЧ","НЧ")))</s:f>
      </s:c>
      <s:c r="G1415" s="78"/>
      <s:c r="H1415" s="78"/>
      <s:c r="I1415" s="80" t="str">
        <s:f t="shared" si="2"/>
        <s:v/>
      </s:c>
      <s:c r="J1415" s="78"/>
      <s:c r="K1415" s="81"/>
      <s:c r="L1415" s="78"/>
      <s:c r="M1415" s="78"/>
      <s:c r="N1415" s="78"/>
      <s:c r="O1415" s="83"/>
      <s:c r="P1415" s="84"/>
      <s:c r="Q1415" s="84"/>
      <s:c r="R1415" s="77" t="str">
        <s:f t="shared" si="3"/>
        <s:v/>
      </s:c>
      <s:c r="S1415" s="85" t="str">
        <s:f t="shared" si="4"/>
        <s:v/>
      </s:c>
      <s:c r="T1415" s="85" t="str">
        <s:f t="shared" si="5"/>
        <s:v/>
      </s:c>
      <s:c r="U1415" s="85" t="str">
        <s:f>IF(OR(B1415="",G1415=""),"",ROUND(MAX(0,MIN(100,(G1415-IF(J1415="",'04_Настройки'!$B$14,J1415))/(100-IF(J1415="",'04_Настройки'!$B$14,J1415))*100)),1))</s:f>
        <s:v/>
      </s:c>
      <s:c r="V1415" s="85" t="str">
        <s:f t="shared" si="6"/>
        <s:v/>
      </s:c>
      <s:c r="W1415" s="88" t="str">
        <s:f t="shared" si="7"/>
        <s:v/>
      </s:c>
      <s:c r="X1415" s="85" t="str">
        <s:f>IF(B1415="","",IF(W1415&lt;'04_Настройки'!$B$26,"",ROUND((IF(ISBLANK(T1415),0,T1415*'04_Настройки'!$B$16)+IF(ISBLANK(U1415),0,U1415*'04_Настройки'!$B$17)+IF(ISBLANK(V1415),0,V1415*'04_Настройки'!$B$18)+IF(ISBLANK(M1415),0,M1415/5*100*'04_Настройки'!$B$19)+IF(ISBLANK(N1415),0,N1415/5*100*'04_Настройки'!$B$20))/(IF(ISBLANK(T1415),0,'04_Настройки'!$B$16)+IF(ISBLANK(U1415),0,'04_Настройки'!$B$17)+IF(ISBLANK(V1415),0,'04_Настройки'!$B$18)+IF(ISBLANK(M1415),0,'04_Настройки'!$B$19)+IF(ISBLANK(N1415),0,'04_Настройки'!$B$20)),1)))</s:f>
        <s:v/>
      </s:c>
      <s:c r="Y1415" s="77" t="str">
        <s:f>IF(B1415="","",IF(ISBLANK(X1415),"Недостаточно данных",IF(X1415&gt;='04_Настройки'!$B$24,"Высокий",IF(X1415&gt;='04_Настройки'!$B$25,"Средний","Низкий"))))</s:f>
        <s:v/>
      </s:c>
      <s:c r="Z1415" s="80">
        <s:f t="shared" si="8"/>
        <s:v>1405</s:v>
      </s:c>
      <s:c r="AA1415" s="93" t="str">
        <s:f>IF(B1415="","",IF(S1415&gt;1,"Проверить и объединить дубли",IF(W1415&lt;'04_Настройки'!$B$26,"Дополнить исходные данные",IF(AND(M1415&lt;&gt;"",M1415&lt;=2),"Проверить соответствие запросу и бизнесу",IF(AND(G1415&lt;&gt;"",G1415&lt;=IF(J1415="",'04_Настройки'!$B$14,J1415)),"Удерживать позицию и обновлять контент",IF(Y1415="Высокий",IF(O1415="","Создать или назначить посадочную страницу","Оптимизировать страницу и усилить содержание"),IF(Y1415="Средний","Включить в контент-план","Наблюдать или отложить")))))))</s:f>
        <s:v/>
      </s:c>
    </s:row>
    <s:row r="1416" ht="22.5" customHeight="1">
      <s:c r="A1416" s="70" t="str">
        <s:f t="shared" si="1"/>
        <s:v/>
      </s:c>
      <s:c r="B1416" s="71"/>
      <s:c r="C1416" s="71"/>
      <s:c r="D1416" s="71"/>
      <s:c r="E1416" s="95"/>
      <s:c r="F1416" s="77" t="str">
        <s:f>IF(ISBLANK(E1416),"",IF(E1416&gt;='04_Настройки'!$B$11,"ВЧ",IF(E1416&gt;='04_Настройки'!$B$12,"СЧ","НЧ")))</s:f>
      </s:c>
      <s:c r="G1416" s="78"/>
      <s:c r="H1416" s="78"/>
      <s:c r="I1416" s="80" t="str">
        <s:f t="shared" si="2"/>
        <s:v/>
      </s:c>
      <s:c r="J1416" s="78"/>
      <s:c r="K1416" s="81"/>
      <s:c r="L1416" s="78"/>
      <s:c r="M1416" s="78"/>
      <s:c r="N1416" s="78"/>
      <s:c r="O1416" s="83"/>
      <s:c r="P1416" s="84"/>
      <s:c r="Q1416" s="84"/>
      <s:c r="R1416" s="77" t="str">
        <s:f t="shared" si="3"/>
        <s:v/>
      </s:c>
      <s:c r="S1416" s="85" t="str">
        <s:f t="shared" si="4"/>
        <s:v/>
      </s:c>
      <s:c r="T1416" s="85" t="str">
        <s:f t="shared" si="5"/>
        <s:v/>
      </s:c>
      <s:c r="U1416" s="85" t="str">
        <s:f>IF(OR(B1416="",G1416=""),"",ROUND(MAX(0,MIN(100,(G1416-IF(J1416="",'04_Настройки'!$B$14,J1416))/(100-IF(J1416="",'04_Настройки'!$B$14,J1416))*100)),1))</s:f>
        <s:v/>
      </s:c>
      <s:c r="V1416" s="85" t="str">
        <s:f t="shared" si="6"/>
        <s:v/>
      </s:c>
      <s:c r="W1416" s="88" t="str">
        <s:f t="shared" si="7"/>
        <s:v/>
      </s:c>
      <s:c r="X1416" s="85" t="str">
        <s:f>IF(B1416="","",IF(W1416&lt;'04_Настройки'!$B$26,"",ROUND((IF(ISBLANK(T1416),0,T1416*'04_Настройки'!$B$16)+IF(ISBLANK(U1416),0,U1416*'04_Настройки'!$B$17)+IF(ISBLANK(V1416),0,V1416*'04_Настройки'!$B$18)+IF(ISBLANK(M1416),0,M1416/5*100*'04_Настройки'!$B$19)+IF(ISBLANK(N1416),0,N1416/5*100*'04_Настройки'!$B$20))/(IF(ISBLANK(T1416),0,'04_Настройки'!$B$16)+IF(ISBLANK(U1416),0,'04_Настройки'!$B$17)+IF(ISBLANK(V1416),0,'04_Настройки'!$B$18)+IF(ISBLANK(M1416),0,'04_Настройки'!$B$19)+IF(ISBLANK(N1416),0,'04_Настройки'!$B$20)),1)))</s:f>
        <s:v/>
      </s:c>
      <s:c r="Y1416" s="77" t="str">
        <s:f>IF(B1416="","",IF(ISBLANK(X1416),"Недостаточно данных",IF(X1416&gt;='04_Настройки'!$B$24,"Высокий",IF(X1416&gt;='04_Настройки'!$B$25,"Средний","Низкий"))))</s:f>
        <s:v/>
      </s:c>
      <s:c r="Z1416" s="80">
        <s:f t="shared" si="8"/>
        <s:v>1406</s:v>
      </s:c>
      <s:c r="AA1416" s="93" t="str">
        <s:f>IF(B1416="","",IF(S1416&gt;1,"Проверить и объединить дубли",IF(W1416&lt;'04_Настройки'!$B$26,"Дополнить исходные данные",IF(AND(M1416&lt;&gt;"",M1416&lt;=2),"Проверить соответствие запросу и бизнесу",IF(AND(G1416&lt;&gt;"",G1416&lt;=IF(J1416="",'04_Настройки'!$B$14,J1416)),"Удерживать позицию и обновлять контент",IF(Y1416="Высокий",IF(O1416="","Создать или назначить посадочную страницу","Оптимизировать страницу и усилить содержание"),IF(Y1416="Средний","Включить в контент-план","Наблюдать или отложить")))))))</s:f>
        <s:v/>
      </s:c>
    </s:row>
    <s:row r="1417" ht="22.5" customHeight="1">
      <s:c r="A1417" s="70" t="str">
        <s:f t="shared" si="1"/>
        <s:v/>
      </s:c>
      <s:c r="B1417" s="71"/>
      <s:c r="C1417" s="71"/>
      <s:c r="D1417" s="71"/>
      <s:c r="E1417" s="95"/>
      <s:c r="F1417" s="77" t="str">
        <s:f>IF(ISBLANK(E1417),"",IF(E1417&gt;='04_Настройки'!$B$11,"ВЧ",IF(E1417&gt;='04_Настройки'!$B$12,"СЧ","НЧ")))</s:f>
      </s:c>
      <s:c r="G1417" s="78"/>
      <s:c r="H1417" s="78"/>
      <s:c r="I1417" s="80" t="str">
        <s:f t="shared" si="2"/>
        <s:v/>
      </s:c>
      <s:c r="J1417" s="78"/>
      <s:c r="K1417" s="81"/>
      <s:c r="L1417" s="78"/>
      <s:c r="M1417" s="78"/>
      <s:c r="N1417" s="78"/>
      <s:c r="O1417" s="83"/>
      <s:c r="P1417" s="84"/>
      <s:c r="Q1417" s="84"/>
      <s:c r="R1417" s="77" t="str">
        <s:f t="shared" si="3"/>
        <s:v/>
      </s:c>
      <s:c r="S1417" s="85" t="str">
        <s:f t="shared" si="4"/>
        <s:v/>
      </s:c>
      <s:c r="T1417" s="85" t="str">
        <s:f t="shared" si="5"/>
        <s:v/>
      </s:c>
      <s:c r="U1417" s="85" t="str">
        <s:f>IF(OR(B1417="",G1417=""),"",ROUND(MAX(0,MIN(100,(G1417-IF(J1417="",'04_Настройки'!$B$14,J1417))/(100-IF(J1417="",'04_Настройки'!$B$14,J1417))*100)),1))</s:f>
        <s:v/>
      </s:c>
      <s:c r="V1417" s="85" t="str">
        <s:f t="shared" si="6"/>
        <s:v/>
      </s:c>
      <s:c r="W1417" s="88" t="str">
        <s:f t="shared" si="7"/>
        <s:v/>
      </s:c>
      <s:c r="X1417" s="85" t="str">
        <s:f>IF(B1417="","",IF(W1417&lt;'04_Настройки'!$B$26,"",ROUND((IF(ISBLANK(T1417),0,T1417*'04_Настройки'!$B$16)+IF(ISBLANK(U1417),0,U1417*'04_Настройки'!$B$17)+IF(ISBLANK(V1417),0,V1417*'04_Настройки'!$B$18)+IF(ISBLANK(M1417),0,M1417/5*100*'04_Настройки'!$B$19)+IF(ISBLANK(N1417),0,N1417/5*100*'04_Настройки'!$B$20))/(IF(ISBLANK(T1417),0,'04_Настройки'!$B$16)+IF(ISBLANK(U1417),0,'04_Настройки'!$B$17)+IF(ISBLANK(V1417),0,'04_Настройки'!$B$18)+IF(ISBLANK(M1417),0,'04_Настройки'!$B$19)+IF(ISBLANK(N1417),0,'04_Настройки'!$B$20)),1)))</s:f>
        <s:v/>
      </s:c>
      <s:c r="Y1417" s="77" t="str">
        <s:f>IF(B1417="","",IF(ISBLANK(X1417),"Недостаточно данных",IF(X1417&gt;='04_Настройки'!$B$24,"Высокий",IF(X1417&gt;='04_Настройки'!$B$25,"Средний","Низкий"))))</s:f>
        <s:v/>
      </s:c>
      <s:c r="Z1417" s="80">
        <s:f t="shared" si="8"/>
        <s:v>1407</s:v>
      </s:c>
      <s:c r="AA1417" s="93" t="str">
        <s:f>IF(B1417="","",IF(S1417&gt;1,"Проверить и объединить дубли",IF(W1417&lt;'04_Настройки'!$B$26,"Дополнить исходные данные",IF(AND(M1417&lt;&gt;"",M1417&lt;=2),"Проверить соответствие запросу и бизнесу",IF(AND(G1417&lt;&gt;"",G1417&lt;=IF(J1417="",'04_Настройки'!$B$14,J1417)),"Удерживать позицию и обновлять контент",IF(Y1417="Высокий",IF(O1417="","Создать или назначить посадочную страницу","Оптимизировать страницу и усилить содержание"),IF(Y1417="Средний","Включить в контент-план","Наблюдать или отложить")))))))</s:f>
        <s:v/>
      </s:c>
    </s:row>
    <s:row r="1418" ht="22.5" customHeight="1">
      <s:c r="A1418" s="70" t="str">
        <s:f t="shared" si="1"/>
        <s:v/>
      </s:c>
      <s:c r="B1418" s="71"/>
      <s:c r="C1418" s="71"/>
      <s:c r="D1418" s="71"/>
      <s:c r="E1418" s="95"/>
      <s:c r="F1418" s="77" t="str">
        <s:f>IF(ISBLANK(E1418),"",IF(E1418&gt;='04_Настройки'!$B$11,"ВЧ",IF(E1418&gt;='04_Настройки'!$B$12,"СЧ","НЧ")))</s:f>
      </s:c>
      <s:c r="G1418" s="78"/>
      <s:c r="H1418" s="78"/>
      <s:c r="I1418" s="80" t="str">
        <s:f t="shared" si="2"/>
        <s:v/>
      </s:c>
      <s:c r="J1418" s="78"/>
      <s:c r="K1418" s="81"/>
      <s:c r="L1418" s="78"/>
      <s:c r="M1418" s="78"/>
      <s:c r="N1418" s="78"/>
      <s:c r="O1418" s="83"/>
      <s:c r="P1418" s="84"/>
      <s:c r="Q1418" s="84"/>
      <s:c r="R1418" s="77" t="str">
        <s:f t="shared" si="3"/>
        <s:v/>
      </s:c>
      <s:c r="S1418" s="85" t="str">
        <s:f t="shared" si="4"/>
        <s:v/>
      </s:c>
      <s:c r="T1418" s="85" t="str">
        <s:f t="shared" si="5"/>
        <s:v/>
      </s:c>
      <s:c r="U1418" s="85" t="str">
        <s:f>IF(OR(B1418="",G1418=""),"",ROUND(MAX(0,MIN(100,(G1418-IF(J1418="",'04_Настройки'!$B$14,J1418))/(100-IF(J1418="",'04_Настройки'!$B$14,J1418))*100)),1))</s:f>
        <s:v/>
      </s:c>
      <s:c r="V1418" s="85" t="str">
        <s:f t="shared" si="6"/>
        <s:v/>
      </s:c>
      <s:c r="W1418" s="88" t="str">
        <s:f t="shared" si="7"/>
        <s:v/>
      </s:c>
      <s:c r="X1418" s="85" t="str">
        <s:f>IF(B1418="","",IF(W1418&lt;'04_Настройки'!$B$26,"",ROUND((IF(ISBLANK(T1418),0,T1418*'04_Настройки'!$B$16)+IF(ISBLANK(U1418),0,U1418*'04_Настройки'!$B$17)+IF(ISBLANK(V1418),0,V1418*'04_Настройки'!$B$18)+IF(ISBLANK(M1418),0,M1418/5*100*'04_Настройки'!$B$19)+IF(ISBLANK(N1418),0,N1418/5*100*'04_Настройки'!$B$20))/(IF(ISBLANK(T1418),0,'04_Настройки'!$B$16)+IF(ISBLANK(U1418),0,'04_Настройки'!$B$17)+IF(ISBLANK(V1418),0,'04_Настройки'!$B$18)+IF(ISBLANK(M1418),0,'04_Настройки'!$B$19)+IF(ISBLANK(N1418),0,'04_Настройки'!$B$20)),1)))</s:f>
        <s:v/>
      </s:c>
      <s:c r="Y1418" s="77" t="str">
        <s:f>IF(B1418="","",IF(ISBLANK(X1418),"Недостаточно данных",IF(X1418&gt;='04_Настройки'!$B$24,"Высокий",IF(X1418&gt;='04_Настройки'!$B$25,"Средний","Низкий"))))</s:f>
        <s:v/>
      </s:c>
      <s:c r="Z1418" s="80">
        <s:f t="shared" si="8"/>
        <s:v>1408</s:v>
      </s:c>
      <s:c r="AA1418" s="93" t="str">
        <s:f>IF(B1418="","",IF(S1418&gt;1,"Проверить и объединить дубли",IF(W1418&lt;'04_Настройки'!$B$26,"Дополнить исходные данные",IF(AND(M1418&lt;&gt;"",M1418&lt;=2),"Проверить соответствие запросу и бизнесу",IF(AND(G1418&lt;&gt;"",G1418&lt;=IF(J1418="",'04_Настройки'!$B$14,J1418)),"Удерживать позицию и обновлять контент",IF(Y1418="Высокий",IF(O1418="","Создать или назначить посадочную страницу","Оптимизировать страницу и усилить содержание"),IF(Y1418="Средний","Включить в контент-план","Наблюдать или отложить")))))))</s:f>
        <s:v/>
      </s:c>
    </s:row>
    <s:row r="1419" ht="22.5" customHeight="1">
      <s:c r="A1419" s="70" t="str">
        <s:f t="shared" si="1"/>
        <s:v/>
      </s:c>
      <s:c r="B1419" s="71"/>
      <s:c r="C1419" s="71"/>
      <s:c r="D1419" s="71"/>
      <s:c r="E1419" s="95"/>
      <s:c r="F1419" s="77" t="str">
        <s:f>IF(ISBLANK(E1419),"",IF(E1419&gt;='04_Настройки'!$B$11,"ВЧ",IF(E1419&gt;='04_Настройки'!$B$12,"СЧ","НЧ")))</s:f>
      </s:c>
      <s:c r="G1419" s="78"/>
      <s:c r="H1419" s="78"/>
      <s:c r="I1419" s="80" t="str">
        <s:f t="shared" si="2"/>
        <s:v/>
      </s:c>
      <s:c r="J1419" s="78"/>
      <s:c r="K1419" s="81"/>
      <s:c r="L1419" s="78"/>
      <s:c r="M1419" s="78"/>
      <s:c r="N1419" s="78"/>
      <s:c r="O1419" s="83"/>
      <s:c r="P1419" s="84"/>
      <s:c r="Q1419" s="84"/>
      <s:c r="R1419" s="77" t="str">
        <s:f t="shared" si="3"/>
        <s:v/>
      </s:c>
      <s:c r="S1419" s="85" t="str">
        <s:f t="shared" si="4"/>
        <s:v/>
      </s:c>
      <s:c r="T1419" s="85" t="str">
        <s:f t="shared" si="5"/>
        <s:v/>
      </s:c>
      <s:c r="U1419" s="85" t="str">
        <s:f>IF(OR(B1419="",G1419=""),"",ROUND(MAX(0,MIN(100,(G1419-IF(J1419="",'04_Настройки'!$B$14,J1419))/(100-IF(J1419="",'04_Настройки'!$B$14,J1419))*100)),1))</s:f>
        <s:v/>
      </s:c>
      <s:c r="V1419" s="85" t="str">
        <s:f t="shared" si="6"/>
        <s:v/>
      </s:c>
      <s:c r="W1419" s="88" t="str">
        <s:f t="shared" si="7"/>
        <s:v/>
      </s:c>
      <s:c r="X1419" s="85" t="str">
        <s:f>IF(B1419="","",IF(W1419&lt;'04_Настройки'!$B$26,"",ROUND((IF(ISBLANK(T1419),0,T1419*'04_Настройки'!$B$16)+IF(ISBLANK(U1419),0,U1419*'04_Настройки'!$B$17)+IF(ISBLANK(V1419),0,V1419*'04_Настройки'!$B$18)+IF(ISBLANK(M1419),0,M1419/5*100*'04_Настройки'!$B$19)+IF(ISBLANK(N1419),0,N1419/5*100*'04_Настройки'!$B$20))/(IF(ISBLANK(T1419),0,'04_Настройки'!$B$16)+IF(ISBLANK(U1419),0,'04_Настройки'!$B$17)+IF(ISBLANK(V1419),0,'04_Настройки'!$B$18)+IF(ISBLANK(M1419),0,'04_Настройки'!$B$19)+IF(ISBLANK(N1419),0,'04_Настройки'!$B$20)),1)))</s:f>
        <s:v/>
      </s:c>
      <s:c r="Y1419" s="77" t="str">
        <s:f>IF(B1419="","",IF(ISBLANK(X1419),"Недостаточно данных",IF(X1419&gt;='04_Настройки'!$B$24,"Высокий",IF(X1419&gt;='04_Настройки'!$B$25,"Средний","Низкий"))))</s:f>
        <s:v/>
      </s:c>
      <s:c r="Z1419" s="80">
        <s:f t="shared" si="8"/>
        <s:v>1409</s:v>
      </s:c>
      <s:c r="AA1419" s="93" t="str">
        <s:f>IF(B1419="","",IF(S1419&gt;1,"Проверить и объединить дубли",IF(W1419&lt;'04_Настройки'!$B$26,"Дополнить исходные данные",IF(AND(M1419&lt;&gt;"",M1419&lt;=2),"Проверить соответствие запросу и бизнесу",IF(AND(G1419&lt;&gt;"",G1419&lt;=IF(J1419="",'04_Настройки'!$B$14,J1419)),"Удерживать позицию и обновлять контент",IF(Y1419="Высокий",IF(O1419="","Создать или назначить посадочную страницу","Оптимизировать страницу и усилить содержание"),IF(Y1419="Средний","Включить в контент-план","Наблюдать или отложить")))))))</s:f>
        <s:v/>
      </s:c>
    </s:row>
    <s:row r="1420" ht="22.5" customHeight="1">
      <s:c r="A1420" s="70" t="str">
        <s:f t="shared" si="1"/>
        <s:v/>
      </s:c>
      <s:c r="B1420" s="71"/>
      <s:c r="C1420" s="71"/>
      <s:c r="D1420" s="71"/>
      <s:c r="E1420" s="95"/>
      <s:c r="F1420" s="77" t="str">
        <s:f>IF(ISBLANK(E1420),"",IF(E1420&gt;='04_Настройки'!$B$11,"ВЧ",IF(E1420&gt;='04_Настройки'!$B$12,"СЧ","НЧ")))</s:f>
      </s:c>
      <s:c r="G1420" s="78"/>
      <s:c r="H1420" s="78"/>
      <s:c r="I1420" s="80" t="str">
        <s:f t="shared" si="2"/>
        <s:v/>
      </s:c>
      <s:c r="J1420" s="78"/>
      <s:c r="K1420" s="81"/>
      <s:c r="L1420" s="78"/>
      <s:c r="M1420" s="78"/>
      <s:c r="N1420" s="78"/>
      <s:c r="O1420" s="83"/>
      <s:c r="P1420" s="84"/>
      <s:c r="Q1420" s="84"/>
      <s:c r="R1420" s="77" t="str">
        <s:f t="shared" si="3"/>
        <s:v/>
      </s:c>
      <s:c r="S1420" s="85" t="str">
        <s:f t="shared" si="4"/>
        <s:v/>
      </s:c>
      <s:c r="T1420" s="85" t="str">
        <s:f t="shared" si="5"/>
        <s:v/>
      </s:c>
      <s:c r="U1420" s="85" t="str">
        <s:f>IF(OR(B1420="",G1420=""),"",ROUND(MAX(0,MIN(100,(G1420-IF(J1420="",'04_Настройки'!$B$14,J1420))/(100-IF(J1420="",'04_Настройки'!$B$14,J1420))*100)),1))</s:f>
        <s:v/>
      </s:c>
      <s:c r="V1420" s="85" t="str">
        <s:f t="shared" si="6"/>
        <s:v/>
      </s:c>
      <s:c r="W1420" s="88" t="str">
        <s:f t="shared" si="7"/>
        <s:v/>
      </s:c>
      <s:c r="X1420" s="85" t="str">
        <s:f>IF(B1420="","",IF(W1420&lt;'04_Настройки'!$B$26,"",ROUND((IF(ISBLANK(T1420),0,T1420*'04_Настройки'!$B$16)+IF(ISBLANK(U1420),0,U1420*'04_Настройки'!$B$17)+IF(ISBLANK(V1420),0,V1420*'04_Настройки'!$B$18)+IF(ISBLANK(M1420),0,M1420/5*100*'04_Настройки'!$B$19)+IF(ISBLANK(N1420),0,N1420/5*100*'04_Настройки'!$B$20))/(IF(ISBLANK(T1420),0,'04_Настройки'!$B$16)+IF(ISBLANK(U1420),0,'04_Настройки'!$B$17)+IF(ISBLANK(V1420),0,'04_Настройки'!$B$18)+IF(ISBLANK(M1420),0,'04_Настройки'!$B$19)+IF(ISBLANK(N1420),0,'04_Настройки'!$B$20)),1)))</s:f>
        <s:v/>
      </s:c>
      <s:c r="Y1420" s="77" t="str">
        <s:f>IF(B1420="","",IF(ISBLANK(X1420),"Недостаточно данных",IF(X1420&gt;='04_Настройки'!$B$24,"Высокий",IF(X1420&gt;='04_Настройки'!$B$25,"Средний","Низкий"))))</s:f>
        <s:v/>
      </s:c>
      <s:c r="Z1420" s="80">
        <s:f t="shared" si="8"/>
        <s:v>1410</s:v>
      </s:c>
      <s:c r="AA1420" s="93" t="str">
        <s:f>IF(B1420="","",IF(S1420&gt;1,"Проверить и объединить дубли",IF(W1420&lt;'04_Настройки'!$B$26,"Дополнить исходные данные",IF(AND(M1420&lt;&gt;"",M1420&lt;=2),"Проверить соответствие запросу и бизнесу",IF(AND(G1420&lt;&gt;"",G1420&lt;=IF(J1420="",'04_Настройки'!$B$14,J1420)),"Удерживать позицию и обновлять контент",IF(Y1420="Высокий",IF(O1420="","Создать или назначить посадочную страницу","Оптимизировать страницу и усилить содержание"),IF(Y1420="Средний","Включить в контент-план","Наблюдать или отложить")))))))</s:f>
        <s:v/>
      </s:c>
    </s:row>
    <s:row r="1421" ht="22.5" customHeight="1">
      <s:c r="A1421" s="70" t="str">
        <s:f t="shared" si="1"/>
        <s:v/>
      </s:c>
      <s:c r="B1421" s="71"/>
      <s:c r="C1421" s="71"/>
      <s:c r="D1421" s="71"/>
      <s:c r="E1421" s="95"/>
      <s:c r="F1421" s="77" t="str">
        <s:f>IF(ISBLANK(E1421),"",IF(E1421&gt;='04_Настройки'!$B$11,"ВЧ",IF(E1421&gt;='04_Настройки'!$B$12,"СЧ","НЧ")))</s:f>
      </s:c>
      <s:c r="G1421" s="78"/>
      <s:c r="H1421" s="78"/>
      <s:c r="I1421" s="80" t="str">
        <s:f t="shared" si="2"/>
        <s:v/>
      </s:c>
      <s:c r="J1421" s="78"/>
      <s:c r="K1421" s="81"/>
      <s:c r="L1421" s="78"/>
      <s:c r="M1421" s="78"/>
      <s:c r="N1421" s="78"/>
      <s:c r="O1421" s="83"/>
      <s:c r="P1421" s="84"/>
      <s:c r="Q1421" s="84"/>
      <s:c r="R1421" s="77" t="str">
        <s:f t="shared" si="3"/>
        <s:v/>
      </s:c>
      <s:c r="S1421" s="85" t="str">
        <s:f t="shared" si="4"/>
        <s:v/>
      </s:c>
      <s:c r="T1421" s="85" t="str">
        <s:f t="shared" si="5"/>
        <s:v/>
      </s:c>
      <s:c r="U1421" s="85" t="str">
        <s:f>IF(OR(B1421="",G1421=""),"",ROUND(MAX(0,MIN(100,(G1421-IF(J1421="",'04_Настройки'!$B$14,J1421))/(100-IF(J1421="",'04_Настройки'!$B$14,J1421))*100)),1))</s:f>
        <s:v/>
      </s:c>
      <s:c r="V1421" s="85" t="str">
        <s:f t="shared" si="6"/>
        <s:v/>
      </s:c>
      <s:c r="W1421" s="88" t="str">
        <s:f t="shared" si="7"/>
        <s:v/>
      </s:c>
      <s:c r="X1421" s="85" t="str">
        <s:f>IF(B1421="","",IF(W1421&lt;'04_Настройки'!$B$26,"",ROUND((IF(ISBLANK(T1421),0,T1421*'04_Настройки'!$B$16)+IF(ISBLANK(U1421),0,U1421*'04_Настройки'!$B$17)+IF(ISBLANK(V1421),0,V1421*'04_Настройки'!$B$18)+IF(ISBLANK(M1421),0,M1421/5*100*'04_Настройки'!$B$19)+IF(ISBLANK(N1421),0,N1421/5*100*'04_Настройки'!$B$20))/(IF(ISBLANK(T1421),0,'04_Настройки'!$B$16)+IF(ISBLANK(U1421),0,'04_Настройки'!$B$17)+IF(ISBLANK(V1421),0,'04_Настройки'!$B$18)+IF(ISBLANK(M1421),0,'04_Настройки'!$B$19)+IF(ISBLANK(N1421),0,'04_Настройки'!$B$20)),1)))</s:f>
        <s:v/>
      </s:c>
      <s:c r="Y1421" s="77" t="str">
        <s:f>IF(B1421="","",IF(ISBLANK(X1421),"Недостаточно данных",IF(X1421&gt;='04_Настройки'!$B$24,"Высокий",IF(X1421&gt;='04_Настройки'!$B$25,"Средний","Низкий"))))</s:f>
        <s:v/>
      </s:c>
      <s:c r="Z1421" s="80">
        <s:f t="shared" si="8"/>
        <s:v>1411</s:v>
      </s:c>
      <s:c r="AA1421" s="93" t="str">
        <s:f>IF(B1421="","",IF(S1421&gt;1,"Проверить и объединить дубли",IF(W1421&lt;'04_Настройки'!$B$26,"Дополнить исходные данные",IF(AND(M1421&lt;&gt;"",M1421&lt;=2),"Проверить соответствие запросу и бизнесу",IF(AND(G1421&lt;&gt;"",G1421&lt;=IF(J1421="",'04_Настройки'!$B$14,J1421)),"Удерживать позицию и обновлять контент",IF(Y1421="Высокий",IF(O1421="","Создать или назначить посадочную страницу","Оптимизировать страницу и усилить содержание"),IF(Y1421="Средний","Включить в контент-план","Наблюдать или отложить")))))))</s:f>
        <s:v/>
      </s:c>
    </s:row>
    <s:row r="1422" ht="22.5" customHeight="1">
      <s:c r="A1422" s="70" t="str">
        <s:f t="shared" si="1"/>
        <s:v/>
      </s:c>
      <s:c r="B1422" s="71"/>
      <s:c r="C1422" s="71"/>
      <s:c r="D1422" s="71"/>
      <s:c r="E1422" s="95"/>
      <s:c r="F1422" s="77" t="str">
        <s:f>IF(ISBLANK(E1422),"",IF(E1422&gt;='04_Настройки'!$B$11,"ВЧ",IF(E1422&gt;='04_Настройки'!$B$12,"СЧ","НЧ")))</s:f>
      </s:c>
      <s:c r="G1422" s="78"/>
      <s:c r="H1422" s="78"/>
      <s:c r="I1422" s="80" t="str">
        <s:f t="shared" si="2"/>
        <s:v/>
      </s:c>
      <s:c r="J1422" s="78"/>
      <s:c r="K1422" s="81"/>
      <s:c r="L1422" s="78"/>
      <s:c r="M1422" s="78"/>
      <s:c r="N1422" s="78"/>
      <s:c r="O1422" s="83"/>
      <s:c r="P1422" s="84"/>
      <s:c r="Q1422" s="84"/>
      <s:c r="R1422" s="77" t="str">
        <s:f t="shared" si="3"/>
        <s:v/>
      </s:c>
      <s:c r="S1422" s="85" t="str">
        <s:f t="shared" si="4"/>
        <s:v/>
      </s:c>
      <s:c r="T1422" s="85" t="str">
        <s:f t="shared" si="5"/>
        <s:v/>
      </s:c>
      <s:c r="U1422" s="85" t="str">
        <s:f>IF(OR(B1422="",G1422=""),"",ROUND(MAX(0,MIN(100,(G1422-IF(J1422="",'04_Настройки'!$B$14,J1422))/(100-IF(J1422="",'04_Настройки'!$B$14,J1422))*100)),1))</s:f>
        <s:v/>
      </s:c>
      <s:c r="V1422" s="85" t="str">
        <s:f t="shared" si="6"/>
        <s:v/>
      </s:c>
      <s:c r="W1422" s="88" t="str">
        <s:f t="shared" si="7"/>
        <s:v/>
      </s:c>
      <s:c r="X1422" s="85" t="str">
        <s:f>IF(B1422="","",IF(W1422&lt;'04_Настройки'!$B$26,"",ROUND((IF(ISBLANK(T1422),0,T1422*'04_Настройки'!$B$16)+IF(ISBLANK(U1422),0,U1422*'04_Настройки'!$B$17)+IF(ISBLANK(V1422),0,V1422*'04_Настройки'!$B$18)+IF(ISBLANK(M1422),0,M1422/5*100*'04_Настройки'!$B$19)+IF(ISBLANK(N1422),0,N1422/5*100*'04_Настройки'!$B$20))/(IF(ISBLANK(T1422),0,'04_Настройки'!$B$16)+IF(ISBLANK(U1422),0,'04_Настройки'!$B$17)+IF(ISBLANK(V1422),0,'04_Настройки'!$B$18)+IF(ISBLANK(M1422),0,'04_Настройки'!$B$19)+IF(ISBLANK(N1422),0,'04_Настройки'!$B$20)),1)))</s:f>
        <s:v/>
      </s:c>
      <s:c r="Y1422" s="77" t="str">
        <s:f>IF(B1422="","",IF(ISBLANK(X1422),"Недостаточно данных",IF(X1422&gt;='04_Настройки'!$B$24,"Высокий",IF(X1422&gt;='04_Настройки'!$B$25,"Средний","Низкий"))))</s:f>
        <s:v/>
      </s:c>
      <s:c r="Z1422" s="80">
        <s:f t="shared" si="8"/>
        <s:v>1412</s:v>
      </s:c>
      <s:c r="AA1422" s="93" t="str">
        <s:f>IF(B1422="","",IF(S1422&gt;1,"Проверить и объединить дубли",IF(W1422&lt;'04_Настройки'!$B$26,"Дополнить исходные данные",IF(AND(M1422&lt;&gt;"",M1422&lt;=2),"Проверить соответствие запросу и бизнесу",IF(AND(G1422&lt;&gt;"",G1422&lt;=IF(J1422="",'04_Настройки'!$B$14,J1422)),"Удерживать позицию и обновлять контент",IF(Y1422="Высокий",IF(O1422="","Создать или назначить посадочную страницу","Оптимизировать страницу и усилить содержание"),IF(Y1422="Средний","Включить в контент-план","Наблюдать или отложить")))))))</s:f>
        <s:v/>
      </s:c>
    </s:row>
    <s:row r="1423" ht="22.5" customHeight="1">
      <s:c r="A1423" s="70" t="str">
        <s:f t="shared" si="1"/>
        <s:v/>
      </s:c>
      <s:c r="B1423" s="71"/>
      <s:c r="C1423" s="71"/>
      <s:c r="D1423" s="71"/>
      <s:c r="E1423" s="95"/>
      <s:c r="F1423" s="77" t="str">
        <s:f>IF(ISBLANK(E1423),"",IF(E1423&gt;='04_Настройки'!$B$11,"ВЧ",IF(E1423&gt;='04_Настройки'!$B$12,"СЧ","НЧ")))</s:f>
      </s:c>
      <s:c r="G1423" s="78"/>
      <s:c r="H1423" s="78"/>
      <s:c r="I1423" s="80" t="str">
        <s:f t="shared" si="2"/>
        <s:v/>
      </s:c>
      <s:c r="J1423" s="78"/>
      <s:c r="K1423" s="81"/>
      <s:c r="L1423" s="78"/>
      <s:c r="M1423" s="78"/>
      <s:c r="N1423" s="78"/>
      <s:c r="O1423" s="83"/>
      <s:c r="P1423" s="84"/>
      <s:c r="Q1423" s="84"/>
      <s:c r="R1423" s="77" t="str">
        <s:f t="shared" si="3"/>
        <s:v/>
      </s:c>
      <s:c r="S1423" s="85" t="str">
        <s:f t="shared" si="4"/>
        <s:v/>
      </s:c>
      <s:c r="T1423" s="85" t="str">
        <s:f t="shared" si="5"/>
        <s:v/>
      </s:c>
      <s:c r="U1423" s="85" t="str">
        <s:f>IF(OR(B1423="",G1423=""),"",ROUND(MAX(0,MIN(100,(G1423-IF(J1423="",'04_Настройки'!$B$14,J1423))/(100-IF(J1423="",'04_Настройки'!$B$14,J1423))*100)),1))</s:f>
        <s:v/>
      </s:c>
      <s:c r="V1423" s="85" t="str">
        <s:f t="shared" si="6"/>
        <s:v/>
      </s:c>
      <s:c r="W1423" s="88" t="str">
        <s:f t="shared" si="7"/>
        <s:v/>
      </s:c>
      <s:c r="X1423" s="85" t="str">
        <s:f>IF(B1423="","",IF(W1423&lt;'04_Настройки'!$B$26,"",ROUND((IF(ISBLANK(T1423),0,T1423*'04_Настройки'!$B$16)+IF(ISBLANK(U1423),0,U1423*'04_Настройки'!$B$17)+IF(ISBLANK(V1423),0,V1423*'04_Настройки'!$B$18)+IF(ISBLANK(M1423),0,M1423/5*100*'04_Настройки'!$B$19)+IF(ISBLANK(N1423),0,N1423/5*100*'04_Настройки'!$B$20))/(IF(ISBLANK(T1423),0,'04_Настройки'!$B$16)+IF(ISBLANK(U1423),0,'04_Настройки'!$B$17)+IF(ISBLANK(V1423),0,'04_Настройки'!$B$18)+IF(ISBLANK(M1423),0,'04_Настройки'!$B$19)+IF(ISBLANK(N1423),0,'04_Настройки'!$B$20)),1)))</s:f>
        <s:v/>
      </s:c>
      <s:c r="Y1423" s="77" t="str">
        <s:f>IF(B1423="","",IF(ISBLANK(X1423),"Недостаточно данных",IF(X1423&gt;='04_Настройки'!$B$24,"Высокий",IF(X1423&gt;='04_Настройки'!$B$25,"Средний","Низкий"))))</s:f>
        <s:v/>
      </s:c>
      <s:c r="Z1423" s="80">
        <s:f t="shared" si="8"/>
        <s:v>1413</s:v>
      </s:c>
      <s:c r="AA1423" s="93" t="str">
        <s:f>IF(B1423="","",IF(S1423&gt;1,"Проверить и объединить дубли",IF(W1423&lt;'04_Настройки'!$B$26,"Дополнить исходные данные",IF(AND(M1423&lt;&gt;"",M1423&lt;=2),"Проверить соответствие запросу и бизнесу",IF(AND(G1423&lt;&gt;"",G1423&lt;=IF(J1423="",'04_Настройки'!$B$14,J1423)),"Удерживать позицию и обновлять контент",IF(Y1423="Высокий",IF(O1423="","Создать или назначить посадочную страницу","Оптимизировать страницу и усилить содержание"),IF(Y1423="Средний","Включить в контент-план","Наблюдать или отложить")))))))</s:f>
        <s:v/>
      </s:c>
    </s:row>
    <s:row r="1424" ht="22.5" customHeight="1">
      <s:c r="A1424" s="70" t="str">
        <s:f t="shared" si="1"/>
        <s:v/>
      </s:c>
      <s:c r="B1424" s="71"/>
      <s:c r="C1424" s="71"/>
      <s:c r="D1424" s="71"/>
      <s:c r="E1424" s="95"/>
      <s:c r="F1424" s="77" t="str">
        <s:f>IF(ISBLANK(E1424),"",IF(E1424&gt;='04_Настройки'!$B$11,"ВЧ",IF(E1424&gt;='04_Настройки'!$B$12,"СЧ","НЧ")))</s:f>
      </s:c>
      <s:c r="G1424" s="78"/>
      <s:c r="H1424" s="78"/>
      <s:c r="I1424" s="80" t="str">
        <s:f t="shared" si="2"/>
        <s:v/>
      </s:c>
      <s:c r="J1424" s="78"/>
      <s:c r="K1424" s="81"/>
      <s:c r="L1424" s="78"/>
      <s:c r="M1424" s="78"/>
      <s:c r="N1424" s="78"/>
      <s:c r="O1424" s="83"/>
      <s:c r="P1424" s="84"/>
      <s:c r="Q1424" s="84"/>
      <s:c r="R1424" s="77" t="str">
        <s:f t="shared" si="3"/>
        <s:v/>
      </s:c>
      <s:c r="S1424" s="85" t="str">
        <s:f t="shared" si="4"/>
        <s:v/>
      </s:c>
      <s:c r="T1424" s="85" t="str">
        <s:f t="shared" si="5"/>
        <s:v/>
      </s:c>
      <s:c r="U1424" s="85" t="str">
        <s:f>IF(OR(B1424="",G1424=""),"",ROUND(MAX(0,MIN(100,(G1424-IF(J1424="",'04_Настройки'!$B$14,J1424))/(100-IF(J1424="",'04_Настройки'!$B$14,J1424))*100)),1))</s:f>
        <s:v/>
      </s:c>
      <s:c r="V1424" s="85" t="str">
        <s:f t="shared" si="6"/>
        <s:v/>
      </s:c>
      <s:c r="W1424" s="88" t="str">
        <s:f t="shared" si="7"/>
        <s:v/>
      </s:c>
      <s:c r="X1424" s="85" t="str">
        <s:f>IF(B1424="","",IF(W1424&lt;'04_Настройки'!$B$26,"",ROUND((IF(ISBLANK(T1424),0,T1424*'04_Настройки'!$B$16)+IF(ISBLANK(U1424),0,U1424*'04_Настройки'!$B$17)+IF(ISBLANK(V1424),0,V1424*'04_Настройки'!$B$18)+IF(ISBLANK(M1424),0,M1424/5*100*'04_Настройки'!$B$19)+IF(ISBLANK(N1424),0,N1424/5*100*'04_Настройки'!$B$20))/(IF(ISBLANK(T1424),0,'04_Настройки'!$B$16)+IF(ISBLANK(U1424),0,'04_Настройки'!$B$17)+IF(ISBLANK(V1424),0,'04_Настройки'!$B$18)+IF(ISBLANK(M1424),0,'04_Настройки'!$B$19)+IF(ISBLANK(N1424),0,'04_Настройки'!$B$20)),1)))</s:f>
        <s:v/>
      </s:c>
      <s:c r="Y1424" s="77" t="str">
        <s:f>IF(B1424="","",IF(ISBLANK(X1424),"Недостаточно данных",IF(X1424&gt;='04_Настройки'!$B$24,"Высокий",IF(X1424&gt;='04_Настройки'!$B$25,"Средний","Низкий"))))</s:f>
        <s:v/>
      </s:c>
      <s:c r="Z1424" s="80">
        <s:f t="shared" si="8"/>
        <s:v>1414</s:v>
      </s:c>
      <s:c r="AA1424" s="93" t="str">
        <s:f>IF(B1424="","",IF(S1424&gt;1,"Проверить и объединить дубли",IF(W1424&lt;'04_Настройки'!$B$26,"Дополнить исходные данные",IF(AND(M1424&lt;&gt;"",M1424&lt;=2),"Проверить соответствие запросу и бизнесу",IF(AND(G1424&lt;&gt;"",G1424&lt;=IF(J1424="",'04_Настройки'!$B$14,J1424)),"Удерживать позицию и обновлять контент",IF(Y1424="Высокий",IF(O1424="","Создать или назначить посадочную страницу","Оптимизировать страницу и усилить содержание"),IF(Y1424="Средний","Включить в контент-план","Наблюдать или отложить")))))))</s:f>
        <s:v/>
      </s:c>
    </s:row>
    <s:row r="1425" ht="22.5" customHeight="1">
      <s:c r="A1425" s="70" t="str">
        <s:f t="shared" si="1"/>
        <s:v/>
      </s:c>
      <s:c r="B1425" s="71"/>
      <s:c r="C1425" s="71"/>
      <s:c r="D1425" s="71"/>
      <s:c r="E1425" s="95"/>
      <s:c r="F1425" s="77" t="str">
        <s:f>IF(ISBLANK(E1425),"",IF(E1425&gt;='04_Настройки'!$B$11,"ВЧ",IF(E1425&gt;='04_Настройки'!$B$12,"СЧ","НЧ")))</s:f>
      </s:c>
      <s:c r="G1425" s="78"/>
      <s:c r="H1425" s="78"/>
      <s:c r="I1425" s="80" t="str">
        <s:f t="shared" si="2"/>
        <s:v/>
      </s:c>
      <s:c r="J1425" s="78"/>
      <s:c r="K1425" s="81"/>
      <s:c r="L1425" s="78"/>
      <s:c r="M1425" s="78"/>
      <s:c r="N1425" s="78"/>
      <s:c r="O1425" s="83"/>
      <s:c r="P1425" s="84"/>
      <s:c r="Q1425" s="84"/>
      <s:c r="R1425" s="77" t="str">
        <s:f t="shared" si="3"/>
        <s:v/>
      </s:c>
      <s:c r="S1425" s="85" t="str">
        <s:f t="shared" si="4"/>
        <s:v/>
      </s:c>
      <s:c r="T1425" s="85" t="str">
        <s:f t="shared" si="5"/>
        <s:v/>
      </s:c>
      <s:c r="U1425" s="85" t="str">
        <s:f>IF(OR(B1425="",G1425=""),"",ROUND(MAX(0,MIN(100,(G1425-IF(J1425="",'04_Настройки'!$B$14,J1425))/(100-IF(J1425="",'04_Настройки'!$B$14,J1425))*100)),1))</s:f>
        <s:v/>
      </s:c>
      <s:c r="V1425" s="85" t="str">
        <s:f t="shared" si="6"/>
        <s:v/>
      </s:c>
      <s:c r="W1425" s="88" t="str">
        <s:f t="shared" si="7"/>
        <s:v/>
      </s:c>
      <s:c r="X1425" s="85" t="str">
        <s:f>IF(B1425="","",IF(W1425&lt;'04_Настройки'!$B$26,"",ROUND((IF(ISBLANK(T1425),0,T1425*'04_Настройки'!$B$16)+IF(ISBLANK(U1425),0,U1425*'04_Настройки'!$B$17)+IF(ISBLANK(V1425),0,V1425*'04_Настройки'!$B$18)+IF(ISBLANK(M1425),0,M1425/5*100*'04_Настройки'!$B$19)+IF(ISBLANK(N1425),0,N1425/5*100*'04_Настройки'!$B$20))/(IF(ISBLANK(T1425),0,'04_Настройки'!$B$16)+IF(ISBLANK(U1425),0,'04_Настройки'!$B$17)+IF(ISBLANK(V1425),0,'04_Настройки'!$B$18)+IF(ISBLANK(M1425),0,'04_Настройки'!$B$19)+IF(ISBLANK(N1425),0,'04_Настройки'!$B$20)),1)))</s:f>
        <s:v/>
      </s:c>
      <s:c r="Y1425" s="77" t="str">
        <s:f>IF(B1425="","",IF(ISBLANK(X1425),"Недостаточно данных",IF(X1425&gt;='04_Настройки'!$B$24,"Высокий",IF(X1425&gt;='04_Настройки'!$B$25,"Средний","Низкий"))))</s:f>
        <s:v/>
      </s:c>
      <s:c r="Z1425" s="80">
        <s:f t="shared" si="8"/>
        <s:v>1415</s:v>
      </s:c>
      <s:c r="AA1425" s="93" t="str">
        <s:f>IF(B1425="","",IF(S1425&gt;1,"Проверить и объединить дубли",IF(W1425&lt;'04_Настройки'!$B$26,"Дополнить исходные данные",IF(AND(M1425&lt;&gt;"",M1425&lt;=2),"Проверить соответствие запросу и бизнесу",IF(AND(G1425&lt;&gt;"",G1425&lt;=IF(J1425="",'04_Настройки'!$B$14,J1425)),"Удерживать позицию и обновлять контент",IF(Y1425="Высокий",IF(O1425="","Создать или назначить посадочную страницу","Оптимизировать страницу и усилить содержание"),IF(Y1425="Средний","Включить в контент-план","Наблюдать или отложить")))))))</s:f>
        <s:v/>
      </s:c>
    </s:row>
    <s:row r="1426" ht="22.5" customHeight="1">
      <s:c r="A1426" s="70" t="str">
        <s:f t="shared" si="1"/>
        <s:v/>
      </s:c>
      <s:c r="B1426" s="71"/>
      <s:c r="C1426" s="71"/>
      <s:c r="D1426" s="71"/>
      <s:c r="E1426" s="95"/>
      <s:c r="F1426" s="77" t="str">
        <s:f>IF(ISBLANK(E1426),"",IF(E1426&gt;='04_Настройки'!$B$11,"ВЧ",IF(E1426&gt;='04_Настройки'!$B$12,"СЧ","НЧ")))</s:f>
      </s:c>
      <s:c r="G1426" s="78"/>
      <s:c r="H1426" s="78"/>
      <s:c r="I1426" s="80" t="str">
        <s:f t="shared" si="2"/>
        <s:v/>
      </s:c>
      <s:c r="J1426" s="78"/>
      <s:c r="K1426" s="81"/>
      <s:c r="L1426" s="78"/>
      <s:c r="M1426" s="78"/>
      <s:c r="N1426" s="78"/>
      <s:c r="O1426" s="83"/>
      <s:c r="P1426" s="84"/>
      <s:c r="Q1426" s="84"/>
      <s:c r="R1426" s="77" t="str">
        <s:f t="shared" si="3"/>
        <s:v/>
      </s:c>
      <s:c r="S1426" s="85" t="str">
        <s:f t="shared" si="4"/>
        <s:v/>
      </s:c>
      <s:c r="T1426" s="85" t="str">
        <s:f t="shared" si="5"/>
        <s:v/>
      </s:c>
      <s:c r="U1426" s="85" t="str">
        <s:f>IF(OR(B1426="",G1426=""),"",ROUND(MAX(0,MIN(100,(G1426-IF(J1426="",'04_Настройки'!$B$14,J1426))/(100-IF(J1426="",'04_Настройки'!$B$14,J1426))*100)),1))</s:f>
        <s:v/>
      </s:c>
      <s:c r="V1426" s="85" t="str">
        <s:f t="shared" si="6"/>
        <s:v/>
      </s:c>
      <s:c r="W1426" s="88" t="str">
        <s:f t="shared" si="7"/>
        <s:v/>
      </s:c>
      <s:c r="X1426" s="85" t="str">
        <s:f>IF(B1426="","",IF(W1426&lt;'04_Настройки'!$B$26,"",ROUND((IF(ISBLANK(T1426),0,T1426*'04_Настройки'!$B$16)+IF(ISBLANK(U1426),0,U1426*'04_Настройки'!$B$17)+IF(ISBLANK(V1426),0,V1426*'04_Настройки'!$B$18)+IF(ISBLANK(M1426),0,M1426/5*100*'04_Настройки'!$B$19)+IF(ISBLANK(N1426),0,N1426/5*100*'04_Настройки'!$B$20))/(IF(ISBLANK(T1426),0,'04_Настройки'!$B$16)+IF(ISBLANK(U1426),0,'04_Настройки'!$B$17)+IF(ISBLANK(V1426),0,'04_Настройки'!$B$18)+IF(ISBLANK(M1426),0,'04_Настройки'!$B$19)+IF(ISBLANK(N1426),0,'04_Настройки'!$B$20)),1)))</s:f>
        <s:v/>
      </s:c>
      <s:c r="Y1426" s="77" t="str">
        <s:f>IF(B1426="","",IF(ISBLANK(X1426),"Недостаточно данных",IF(X1426&gt;='04_Настройки'!$B$24,"Высокий",IF(X1426&gt;='04_Настройки'!$B$25,"Средний","Низкий"))))</s:f>
        <s:v/>
      </s:c>
      <s:c r="Z1426" s="80">
        <s:f t="shared" si="8"/>
        <s:v>1416</s:v>
      </s:c>
      <s:c r="AA1426" s="93" t="str">
        <s:f>IF(B1426="","",IF(S1426&gt;1,"Проверить и объединить дубли",IF(W1426&lt;'04_Настройки'!$B$26,"Дополнить исходные данные",IF(AND(M1426&lt;&gt;"",M1426&lt;=2),"Проверить соответствие запросу и бизнесу",IF(AND(G1426&lt;&gt;"",G1426&lt;=IF(J1426="",'04_Настройки'!$B$14,J1426)),"Удерживать позицию и обновлять контент",IF(Y1426="Высокий",IF(O1426="","Создать или назначить посадочную страницу","Оптимизировать страницу и усилить содержание"),IF(Y1426="Средний","Включить в контент-план","Наблюдать или отложить")))))))</s:f>
        <s:v/>
      </s:c>
    </s:row>
    <s:row r="1427" ht="22.5" customHeight="1">
      <s:c r="A1427" s="70" t="str">
        <s:f t="shared" si="1"/>
        <s:v/>
      </s:c>
      <s:c r="B1427" s="71"/>
      <s:c r="C1427" s="71"/>
      <s:c r="D1427" s="71"/>
      <s:c r="E1427" s="95"/>
      <s:c r="F1427" s="77" t="str">
        <s:f>IF(ISBLANK(E1427),"",IF(E1427&gt;='04_Настройки'!$B$11,"ВЧ",IF(E1427&gt;='04_Настройки'!$B$12,"СЧ","НЧ")))</s:f>
      </s:c>
      <s:c r="G1427" s="78"/>
      <s:c r="H1427" s="78"/>
      <s:c r="I1427" s="80" t="str">
        <s:f t="shared" si="2"/>
        <s:v/>
      </s:c>
      <s:c r="J1427" s="78"/>
      <s:c r="K1427" s="81"/>
      <s:c r="L1427" s="78"/>
      <s:c r="M1427" s="78"/>
      <s:c r="N1427" s="78"/>
      <s:c r="O1427" s="83"/>
      <s:c r="P1427" s="84"/>
      <s:c r="Q1427" s="84"/>
      <s:c r="R1427" s="77" t="str">
        <s:f t="shared" si="3"/>
        <s:v/>
      </s:c>
      <s:c r="S1427" s="85" t="str">
        <s:f t="shared" si="4"/>
        <s:v/>
      </s:c>
      <s:c r="T1427" s="85" t="str">
        <s:f t="shared" si="5"/>
        <s:v/>
      </s:c>
      <s:c r="U1427" s="85" t="str">
        <s:f>IF(OR(B1427="",G1427=""),"",ROUND(MAX(0,MIN(100,(G1427-IF(J1427="",'04_Настройки'!$B$14,J1427))/(100-IF(J1427="",'04_Настройки'!$B$14,J1427))*100)),1))</s:f>
        <s:v/>
      </s:c>
      <s:c r="V1427" s="85" t="str">
        <s:f t="shared" si="6"/>
        <s:v/>
      </s:c>
      <s:c r="W1427" s="88" t="str">
        <s:f t="shared" si="7"/>
        <s:v/>
      </s:c>
      <s:c r="X1427" s="85" t="str">
        <s:f>IF(B1427="","",IF(W1427&lt;'04_Настройки'!$B$26,"",ROUND((IF(ISBLANK(T1427),0,T1427*'04_Настройки'!$B$16)+IF(ISBLANK(U1427),0,U1427*'04_Настройки'!$B$17)+IF(ISBLANK(V1427),0,V1427*'04_Настройки'!$B$18)+IF(ISBLANK(M1427),0,M1427/5*100*'04_Настройки'!$B$19)+IF(ISBLANK(N1427),0,N1427/5*100*'04_Настройки'!$B$20))/(IF(ISBLANK(T1427),0,'04_Настройки'!$B$16)+IF(ISBLANK(U1427),0,'04_Настройки'!$B$17)+IF(ISBLANK(V1427),0,'04_Настройки'!$B$18)+IF(ISBLANK(M1427),0,'04_Настройки'!$B$19)+IF(ISBLANK(N1427),0,'04_Настройки'!$B$20)),1)))</s:f>
        <s:v/>
      </s:c>
      <s:c r="Y1427" s="77" t="str">
        <s:f>IF(B1427="","",IF(ISBLANK(X1427),"Недостаточно данных",IF(X1427&gt;='04_Настройки'!$B$24,"Высокий",IF(X1427&gt;='04_Настройки'!$B$25,"Средний","Низкий"))))</s:f>
        <s:v/>
      </s:c>
      <s:c r="Z1427" s="80">
        <s:f t="shared" si="8"/>
        <s:v>1417</s:v>
      </s:c>
      <s:c r="AA1427" s="93" t="str">
        <s:f>IF(B1427="","",IF(S1427&gt;1,"Проверить и объединить дубли",IF(W1427&lt;'04_Настройки'!$B$26,"Дополнить исходные данные",IF(AND(M1427&lt;&gt;"",M1427&lt;=2),"Проверить соответствие запросу и бизнесу",IF(AND(G1427&lt;&gt;"",G1427&lt;=IF(J1427="",'04_Настройки'!$B$14,J1427)),"Удерживать позицию и обновлять контент",IF(Y1427="Высокий",IF(O1427="","Создать или назначить посадочную страницу","Оптимизировать страницу и усилить содержание"),IF(Y1427="Средний","Включить в контент-план","Наблюдать или отложить")))))))</s:f>
        <s:v/>
      </s:c>
    </s:row>
    <s:row r="1428" ht="22.5" customHeight="1">
      <s:c r="A1428" s="70" t="str">
        <s:f t="shared" si="1"/>
        <s:v/>
      </s:c>
      <s:c r="B1428" s="71"/>
      <s:c r="C1428" s="71"/>
      <s:c r="D1428" s="71"/>
      <s:c r="E1428" s="95"/>
      <s:c r="F1428" s="77" t="str">
        <s:f>IF(ISBLANK(E1428),"",IF(E1428&gt;='04_Настройки'!$B$11,"ВЧ",IF(E1428&gt;='04_Настройки'!$B$12,"СЧ","НЧ")))</s:f>
      </s:c>
      <s:c r="G1428" s="78"/>
      <s:c r="H1428" s="78"/>
      <s:c r="I1428" s="80" t="str">
        <s:f t="shared" si="2"/>
        <s:v/>
      </s:c>
      <s:c r="J1428" s="78"/>
      <s:c r="K1428" s="81"/>
      <s:c r="L1428" s="78"/>
      <s:c r="M1428" s="78"/>
      <s:c r="N1428" s="78"/>
      <s:c r="O1428" s="83"/>
      <s:c r="P1428" s="84"/>
      <s:c r="Q1428" s="84"/>
      <s:c r="R1428" s="77" t="str">
        <s:f t="shared" si="3"/>
        <s:v/>
      </s:c>
      <s:c r="S1428" s="85" t="str">
        <s:f t="shared" si="4"/>
        <s:v/>
      </s:c>
      <s:c r="T1428" s="85" t="str">
        <s:f t="shared" si="5"/>
        <s:v/>
      </s:c>
      <s:c r="U1428" s="85" t="str">
        <s:f>IF(OR(B1428="",G1428=""),"",ROUND(MAX(0,MIN(100,(G1428-IF(J1428="",'04_Настройки'!$B$14,J1428))/(100-IF(J1428="",'04_Настройки'!$B$14,J1428))*100)),1))</s:f>
        <s:v/>
      </s:c>
      <s:c r="V1428" s="85" t="str">
        <s:f t="shared" si="6"/>
        <s:v/>
      </s:c>
      <s:c r="W1428" s="88" t="str">
        <s:f t="shared" si="7"/>
        <s:v/>
      </s:c>
      <s:c r="X1428" s="85" t="str">
        <s:f>IF(B1428="","",IF(W1428&lt;'04_Настройки'!$B$26,"",ROUND((IF(ISBLANK(T1428),0,T1428*'04_Настройки'!$B$16)+IF(ISBLANK(U1428),0,U1428*'04_Настройки'!$B$17)+IF(ISBLANK(V1428),0,V1428*'04_Настройки'!$B$18)+IF(ISBLANK(M1428),0,M1428/5*100*'04_Настройки'!$B$19)+IF(ISBLANK(N1428),0,N1428/5*100*'04_Настройки'!$B$20))/(IF(ISBLANK(T1428),0,'04_Настройки'!$B$16)+IF(ISBLANK(U1428),0,'04_Настройки'!$B$17)+IF(ISBLANK(V1428),0,'04_Настройки'!$B$18)+IF(ISBLANK(M1428),0,'04_Настройки'!$B$19)+IF(ISBLANK(N1428),0,'04_Настройки'!$B$20)),1)))</s:f>
        <s:v/>
      </s:c>
      <s:c r="Y1428" s="77" t="str">
        <s:f>IF(B1428="","",IF(ISBLANK(X1428),"Недостаточно данных",IF(X1428&gt;='04_Настройки'!$B$24,"Высокий",IF(X1428&gt;='04_Настройки'!$B$25,"Средний","Низкий"))))</s:f>
        <s:v/>
      </s:c>
      <s:c r="Z1428" s="80">
        <s:f t="shared" si="8"/>
        <s:v>1418</s:v>
      </s:c>
      <s:c r="AA1428" s="93" t="str">
        <s:f>IF(B1428="","",IF(S1428&gt;1,"Проверить и объединить дубли",IF(W1428&lt;'04_Настройки'!$B$26,"Дополнить исходные данные",IF(AND(M1428&lt;&gt;"",M1428&lt;=2),"Проверить соответствие запросу и бизнесу",IF(AND(G1428&lt;&gt;"",G1428&lt;=IF(J1428="",'04_Настройки'!$B$14,J1428)),"Удерживать позицию и обновлять контент",IF(Y1428="Высокий",IF(O1428="","Создать или назначить посадочную страницу","Оптимизировать страницу и усилить содержание"),IF(Y1428="Средний","Включить в контент-план","Наблюдать или отложить")))))))</s:f>
        <s:v/>
      </s:c>
    </s:row>
    <s:row r="1429" ht="22.5" customHeight="1">
      <s:c r="A1429" s="70" t="str">
        <s:f t="shared" si="1"/>
        <s:v/>
      </s:c>
      <s:c r="B1429" s="71"/>
      <s:c r="C1429" s="71"/>
      <s:c r="D1429" s="71"/>
      <s:c r="E1429" s="95"/>
      <s:c r="F1429" s="77" t="str">
        <s:f>IF(ISBLANK(E1429),"",IF(E1429&gt;='04_Настройки'!$B$11,"ВЧ",IF(E1429&gt;='04_Настройки'!$B$12,"СЧ","НЧ")))</s:f>
      </s:c>
      <s:c r="G1429" s="78"/>
      <s:c r="H1429" s="78"/>
      <s:c r="I1429" s="80" t="str">
        <s:f t="shared" si="2"/>
        <s:v/>
      </s:c>
      <s:c r="J1429" s="78"/>
      <s:c r="K1429" s="81"/>
      <s:c r="L1429" s="78"/>
      <s:c r="M1429" s="78"/>
      <s:c r="N1429" s="78"/>
      <s:c r="O1429" s="83"/>
      <s:c r="P1429" s="84"/>
      <s:c r="Q1429" s="84"/>
      <s:c r="R1429" s="77" t="str">
        <s:f t="shared" si="3"/>
        <s:v/>
      </s:c>
      <s:c r="S1429" s="85" t="str">
        <s:f t="shared" si="4"/>
        <s:v/>
      </s:c>
      <s:c r="T1429" s="85" t="str">
        <s:f t="shared" si="5"/>
        <s:v/>
      </s:c>
      <s:c r="U1429" s="85" t="str">
        <s:f>IF(OR(B1429="",G1429=""),"",ROUND(MAX(0,MIN(100,(G1429-IF(J1429="",'04_Настройки'!$B$14,J1429))/(100-IF(J1429="",'04_Настройки'!$B$14,J1429))*100)),1))</s:f>
        <s:v/>
      </s:c>
      <s:c r="V1429" s="85" t="str">
        <s:f t="shared" si="6"/>
        <s:v/>
      </s:c>
      <s:c r="W1429" s="88" t="str">
        <s:f t="shared" si="7"/>
        <s:v/>
      </s:c>
      <s:c r="X1429" s="85" t="str">
        <s:f>IF(B1429="","",IF(W1429&lt;'04_Настройки'!$B$26,"",ROUND((IF(ISBLANK(T1429),0,T1429*'04_Настройки'!$B$16)+IF(ISBLANK(U1429),0,U1429*'04_Настройки'!$B$17)+IF(ISBLANK(V1429),0,V1429*'04_Настройки'!$B$18)+IF(ISBLANK(M1429),0,M1429/5*100*'04_Настройки'!$B$19)+IF(ISBLANK(N1429),0,N1429/5*100*'04_Настройки'!$B$20))/(IF(ISBLANK(T1429),0,'04_Настройки'!$B$16)+IF(ISBLANK(U1429),0,'04_Настройки'!$B$17)+IF(ISBLANK(V1429),0,'04_Настройки'!$B$18)+IF(ISBLANK(M1429),0,'04_Настройки'!$B$19)+IF(ISBLANK(N1429),0,'04_Настройки'!$B$20)),1)))</s:f>
        <s:v/>
      </s:c>
      <s:c r="Y1429" s="77" t="str">
        <s:f>IF(B1429="","",IF(ISBLANK(X1429),"Недостаточно данных",IF(X1429&gt;='04_Настройки'!$B$24,"Высокий",IF(X1429&gt;='04_Настройки'!$B$25,"Средний","Низкий"))))</s:f>
        <s:v/>
      </s:c>
      <s:c r="Z1429" s="80">
        <s:f t="shared" si="8"/>
        <s:v>1419</s:v>
      </s:c>
      <s:c r="AA1429" s="93" t="str">
        <s:f>IF(B1429="","",IF(S1429&gt;1,"Проверить и объединить дубли",IF(W1429&lt;'04_Настройки'!$B$26,"Дополнить исходные данные",IF(AND(M1429&lt;&gt;"",M1429&lt;=2),"Проверить соответствие запросу и бизнесу",IF(AND(G1429&lt;&gt;"",G1429&lt;=IF(J1429="",'04_Настройки'!$B$14,J1429)),"Удерживать позицию и обновлять контент",IF(Y1429="Высокий",IF(O1429="","Создать или назначить посадочную страницу","Оптимизировать страницу и усилить содержание"),IF(Y1429="Средний","Включить в контент-план","Наблюдать или отложить")))))))</s:f>
        <s:v/>
      </s:c>
    </s:row>
    <s:row r="1430" ht="22.5" customHeight="1">
      <s:c r="A1430" s="70" t="str">
        <s:f t="shared" si="1"/>
        <s:v/>
      </s:c>
      <s:c r="B1430" s="71"/>
      <s:c r="C1430" s="71"/>
      <s:c r="D1430" s="71"/>
      <s:c r="E1430" s="95"/>
      <s:c r="F1430" s="77" t="str">
        <s:f>IF(ISBLANK(E1430),"",IF(E1430&gt;='04_Настройки'!$B$11,"ВЧ",IF(E1430&gt;='04_Настройки'!$B$12,"СЧ","НЧ")))</s:f>
      </s:c>
      <s:c r="G1430" s="78"/>
      <s:c r="H1430" s="78"/>
      <s:c r="I1430" s="80" t="str">
        <s:f t="shared" si="2"/>
        <s:v/>
      </s:c>
      <s:c r="J1430" s="78"/>
      <s:c r="K1430" s="81"/>
      <s:c r="L1430" s="78"/>
      <s:c r="M1430" s="78"/>
      <s:c r="N1430" s="78"/>
      <s:c r="O1430" s="83"/>
      <s:c r="P1430" s="84"/>
      <s:c r="Q1430" s="84"/>
      <s:c r="R1430" s="77" t="str">
        <s:f t="shared" si="3"/>
        <s:v/>
      </s:c>
      <s:c r="S1430" s="85" t="str">
        <s:f t="shared" si="4"/>
        <s:v/>
      </s:c>
      <s:c r="T1430" s="85" t="str">
        <s:f t="shared" si="5"/>
        <s:v/>
      </s:c>
      <s:c r="U1430" s="85" t="str">
        <s:f>IF(OR(B1430="",G1430=""),"",ROUND(MAX(0,MIN(100,(G1430-IF(J1430="",'04_Настройки'!$B$14,J1430))/(100-IF(J1430="",'04_Настройки'!$B$14,J1430))*100)),1))</s:f>
        <s:v/>
      </s:c>
      <s:c r="V1430" s="85" t="str">
        <s:f t="shared" si="6"/>
        <s:v/>
      </s:c>
      <s:c r="W1430" s="88" t="str">
        <s:f t="shared" si="7"/>
        <s:v/>
      </s:c>
      <s:c r="X1430" s="85" t="str">
        <s:f>IF(B1430="","",IF(W1430&lt;'04_Настройки'!$B$26,"",ROUND((IF(ISBLANK(T1430),0,T1430*'04_Настройки'!$B$16)+IF(ISBLANK(U1430),0,U1430*'04_Настройки'!$B$17)+IF(ISBLANK(V1430),0,V1430*'04_Настройки'!$B$18)+IF(ISBLANK(M1430),0,M1430/5*100*'04_Настройки'!$B$19)+IF(ISBLANK(N1430),0,N1430/5*100*'04_Настройки'!$B$20))/(IF(ISBLANK(T1430),0,'04_Настройки'!$B$16)+IF(ISBLANK(U1430),0,'04_Настройки'!$B$17)+IF(ISBLANK(V1430),0,'04_Настройки'!$B$18)+IF(ISBLANK(M1430),0,'04_Настройки'!$B$19)+IF(ISBLANK(N1430),0,'04_Настройки'!$B$20)),1)))</s:f>
        <s:v/>
      </s:c>
      <s:c r="Y1430" s="77" t="str">
        <s:f>IF(B1430="","",IF(ISBLANK(X1430),"Недостаточно данных",IF(X1430&gt;='04_Настройки'!$B$24,"Высокий",IF(X1430&gt;='04_Настройки'!$B$25,"Средний","Низкий"))))</s:f>
        <s:v/>
      </s:c>
      <s:c r="Z1430" s="80">
        <s:f t="shared" si="8"/>
        <s:v>1420</s:v>
      </s:c>
      <s:c r="AA1430" s="93" t="str">
        <s:f>IF(B1430="","",IF(S1430&gt;1,"Проверить и объединить дубли",IF(W1430&lt;'04_Настройки'!$B$26,"Дополнить исходные данные",IF(AND(M1430&lt;&gt;"",M1430&lt;=2),"Проверить соответствие запросу и бизнесу",IF(AND(G1430&lt;&gt;"",G1430&lt;=IF(J1430="",'04_Настройки'!$B$14,J1430)),"Удерживать позицию и обновлять контент",IF(Y1430="Высокий",IF(O1430="","Создать или назначить посадочную страницу","Оптимизировать страницу и усилить содержание"),IF(Y1430="Средний","Включить в контент-план","Наблюдать или отложить")))))))</s:f>
        <s:v/>
      </s:c>
    </s:row>
    <s:row r="1431" ht="22.5" customHeight="1">
      <s:c r="A1431" s="70" t="str">
        <s:f t="shared" si="1"/>
        <s:v/>
      </s:c>
      <s:c r="B1431" s="71"/>
      <s:c r="C1431" s="71"/>
      <s:c r="D1431" s="71"/>
      <s:c r="E1431" s="95"/>
      <s:c r="F1431" s="77" t="str">
        <s:f>IF(ISBLANK(E1431),"",IF(E1431&gt;='04_Настройки'!$B$11,"ВЧ",IF(E1431&gt;='04_Настройки'!$B$12,"СЧ","НЧ")))</s:f>
      </s:c>
      <s:c r="G1431" s="78"/>
      <s:c r="H1431" s="78"/>
      <s:c r="I1431" s="80" t="str">
        <s:f t="shared" si="2"/>
        <s:v/>
      </s:c>
      <s:c r="J1431" s="78"/>
      <s:c r="K1431" s="81"/>
      <s:c r="L1431" s="78"/>
      <s:c r="M1431" s="78"/>
      <s:c r="N1431" s="78"/>
      <s:c r="O1431" s="83"/>
      <s:c r="P1431" s="84"/>
      <s:c r="Q1431" s="84"/>
      <s:c r="R1431" s="77" t="str">
        <s:f t="shared" si="3"/>
        <s:v/>
      </s:c>
      <s:c r="S1431" s="85" t="str">
        <s:f t="shared" si="4"/>
        <s:v/>
      </s:c>
      <s:c r="T1431" s="85" t="str">
        <s:f t="shared" si="5"/>
        <s:v/>
      </s:c>
      <s:c r="U1431" s="85" t="str">
        <s:f>IF(OR(B1431="",G1431=""),"",ROUND(MAX(0,MIN(100,(G1431-IF(J1431="",'04_Настройки'!$B$14,J1431))/(100-IF(J1431="",'04_Настройки'!$B$14,J1431))*100)),1))</s:f>
        <s:v/>
      </s:c>
      <s:c r="V1431" s="85" t="str">
        <s:f t="shared" si="6"/>
        <s:v/>
      </s:c>
      <s:c r="W1431" s="88" t="str">
        <s:f t="shared" si="7"/>
        <s:v/>
      </s:c>
      <s:c r="X1431" s="85" t="str">
        <s:f>IF(B1431="","",IF(W1431&lt;'04_Настройки'!$B$26,"",ROUND((IF(ISBLANK(T1431),0,T1431*'04_Настройки'!$B$16)+IF(ISBLANK(U1431),0,U1431*'04_Настройки'!$B$17)+IF(ISBLANK(V1431),0,V1431*'04_Настройки'!$B$18)+IF(ISBLANK(M1431),0,M1431/5*100*'04_Настройки'!$B$19)+IF(ISBLANK(N1431),0,N1431/5*100*'04_Настройки'!$B$20))/(IF(ISBLANK(T1431),0,'04_Настройки'!$B$16)+IF(ISBLANK(U1431),0,'04_Настройки'!$B$17)+IF(ISBLANK(V1431),0,'04_Настройки'!$B$18)+IF(ISBLANK(M1431),0,'04_Настройки'!$B$19)+IF(ISBLANK(N1431),0,'04_Настройки'!$B$20)),1)))</s:f>
        <s:v/>
      </s:c>
      <s:c r="Y1431" s="77" t="str">
        <s:f>IF(B1431="","",IF(ISBLANK(X1431),"Недостаточно данных",IF(X1431&gt;='04_Настройки'!$B$24,"Высокий",IF(X1431&gt;='04_Настройки'!$B$25,"Средний","Низкий"))))</s:f>
        <s:v/>
      </s:c>
      <s:c r="Z1431" s="80">
        <s:f t="shared" si="8"/>
        <s:v>1421</s:v>
      </s:c>
      <s:c r="AA1431" s="93" t="str">
        <s:f>IF(B1431="","",IF(S1431&gt;1,"Проверить и объединить дубли",IF(W1431&lt;'04_Настройки'!$B$26,"Дополнить исходные данные",IF(AND(M1431&lt;&gt;"",M1431&lt;=2),"Проверить соответствие запросу и бизнесу",IF(AND(G1431&lt;&gt;"",G1431&lt;=IF(J1431="",'04_Настройки'!$B$14,J1431)),"Удерживать позицию и обновлять контент",IF(Y1431="Высокий",IF(O1431="","Создать или назначить посадочную страницу","Оптимизировать страницу и усилить содержание"),IF(Y1431="Средний","Включить в контент-план","Наблюдать или отложить")))))))</s:f>
        <s:v/>
      </s:c>
    </s:row>
    <s:row r="1432" ht="22.5" customHeight="1">
      <s:c r="A1432" s="70" t="str">
        <s:f t="shared" si="1"/>
        <s:v/>
      </s:c>
      <s:c r="B1432" s="71"/>
      <s:c r="C1432" s="71"/>
      <s:c r="D1432" s="71"/>
      <s:c r="E1432" s="95"/>
      <s:c r="F1432" s="77" t="str">
        <s:f>IF(ISBLANK(E1432),"",IF(E1432&gt;='04_Настройки'!$B$11,"ВЧ",IF(E1432&gt;='04_Настройки'!$B$12,"СЧ","НЧ")))</s:f>
      </s:c>
      <s:c r="G1432" s="78"/>
      <s:c r="H1432" s="78"/>
      <s:c r="I1432" s="80" t="str">
        <s:f t="shared" si="2"/>
        <s:v/>
      </s:c>
      <s:c r="J1432" s="78"/>
      <s:c r="K1432" s="81"/>
      <s:c r="L1432" s="78"/>
      <s:c r="M1432" s="78"/>
      <s:c r="N1432" s="78"/>
      <s:c r="O1432" s="83"/>
      <s:c r="P1432" s="84"/>
      <s:c r="Q1432" s="84"/>
      <s:c r="R1432" s="77" t="str">
        <s:f t="shared" si="3"/>
        <s:v/>
      </s:c>
      <s:c r="S1432" s="85" t="str">
        <s:f t="shared" si="4"/>
        <s:v/>
      </s:c>
      <s:c r="T1432" s="85" t="str">
        <s:f t="shared" si="5"/>
        <s:v/>
      </s:c>
      <s:c r="U1432" s="85" t="str">
        <s:f>IF(OR(B1432="",G1432=""),"",ROUND(MAX(0,MIN(100,(G1432-IF(J1432="",'04_Настройки'!$B$14,J1432))/(100-IF(J1432="",'04_Настройки'!$B$14,J1432))*100)),1))</s:f>
        <s:v/>
      </s:c>
      <s:c r="V1432" s="85" t="str">
        <s:f t="shared" si="6"/>
        <s:v/>
      </s:c>
      <s:c r="W1432" s="88" t="str">
        <s:f t="shared" si="7"/>
        <s:v/>
      </s:c>
      <s:c r="X1432" s="85" t="str">
        <s:f>IF(B1432="","",IF(W1432&lt;'04_Настройки'!$B$26,"",ROUND((IF(ISBLANK(T1432),0,T1432*'04_Настройки'!$B$16)+IF(ISBLANK(U1432),0,U1432*'04_Настройки'!$B$17)+IF(ISBLANK(V1432),0,V1432*'04_Настройки'!$B$18)+IF(ISBLANK(M1432),0,M1432/5*100*'04_Настройки'!$B$19)+IF(ISBLANK(N1432),0,N1432/5*100*'04_Настройки'!$B$20))/(IF(ISBLANK(T1432),0,'04_Настройки'!$B$16)+IF(ISBLANK(U1432),0,'04_Настройки'!$B$17)+IF(ISBLANK(V1432),0,'04_Настройки'!$B$18)+IF(ISBLANK(M1432),0,'04_Настройки'!$B$19)+IF(ISBLANK(N1432),0,'04_Настройки'!$B$20)),1)))</s:f>
        <s:v/>
      </s:c>
      <s:c r="Y1432" s="77" t="str">
        <s:f>IF(B1432="","",IF(ISBLANK(X1432),"Недостаточно данных",IF(X1432&gt;='04_Настройки'!$B$24,"Высокий",IF(X1432&gt;='04_Настройки'!$B$25,"Средний","Низкий"))))</s:f>
        <s:v/>
      </s:c>
      <s:c r="Z1432" s="80">
        <s:f t="shared" si="8"/>
        <s:v>1422</s:v>
      </s:c>
      <s:c r="AA1432" s="93" t="str">
        <s:f>IF(B1432="","",IF(S1432&gt;1,"Проверить и объединить дубли",IF(W1432&lt;'04_Настройки'!$B$26,"Дополнить исходные данные",IF(AND(M1432&lt;&gt;"",M1432&lt;=2),"Проверить соответствие запросу и бизнесу",IF(AND(G1432&lt;&gt;"",G1432&lt;=IF(J1432="",'04_Настройки'!$B$14,J1432)),"Удерживать позицию и обновлять контент",IF(Y1432="Высокий",IF(O1432="","Создать или назначить посадочную страницу","Оптимизировать страницу и усилить содержание"),IF(Y1432="Средний","Включить в контент-план","Наблюдать или отложить")))))))</s:f>
        <s:v/>
      </s:c>
    </s:row>
    <s:row r="1433" ht="22.5" customHeight="1">
      <s:c r="A1433" s="70" t="str">
        <s:f t="shared" si="1"/>
        <s:v/>
      </s:c>
      <s:c r="B1433" s="71"/>
      <s:c r="C1433" s="71"/>
      <s:c r="D1433" s="71"/>
      <s:c r="E1433" s="95"/>
      <s:c r="F1433" s="77" t="str">
        <s:f>IF(ISBLANK(E1433),"",IF(E1433&gt;='04_Настройки'!$B$11,"ВЧ",IF(E1433&gt;='04_Настройки'!$B$12,"СЧ","НЧ")))</s:f>
      </s:c>
      <s:c r="G1433" s="78"/>
      <s:c r="H1433" s="78"/>
      <s:c r="I1433" s="80" t="str">
        <s:f t="shared" si="2"/>
        <s:v/>
      </s:c>
      <s:c r="J1433" s="78"/>
      <s:c r="K1433" s="81"/>
      <s:c r="L1433" s="78"/>
      <s:c r="M1433" s="78"/>
      <s:c r="N1433" s="78"/>
      <s:c r="O1433" s="83"/>
      <s:c r="P1433" s="84"/>
      <s:c r="Q1433" s="84"/>
      <s:c r="R1433" s="77" t="str">
        <s:f t="shared" si="3"/>
        <s:v/>
      </s:c>
      <s:c r="S1433" s="85" t="str">
        <s:f t="shared" si="4"/>
        <s:v/>
      </s:c>
      <s:c r="T1433" s="85" t="str">
        <s:f t="shared" si="5"/>
        <s:v/>
      </s:c>
      <s:c r="U1433" s="85" t="str">
        <s:f>IF(OR(B1433="",G1433=""),"",ROUND(MAX(0,MIN(100,(G1433-IF(J1433="",'04_Настройки'!$B$14,J1433))/(100-IF(J1433="",'04_Настройки'!$B$14,J1433))*100)),1))</s:f>
        <s:v/>
      </s:c>
      <s:c r="V1433" s="85" t="str">
        <s:f t="shared" si="6"/>
        <s:v/>
      </s:c>
      <s:c r="W1433" s="88" t="str">
        <s:f t="shared" si="7"/>
        <s:v/>
      </s:c>
      <s:c r="X1433" s="85" t="str">
        <s:f>IF(B1433="","",IF(W1433&lt;'04_Настройки'!$B$26,"",ROUND((IF(ISBLANK(T1433),0,T1433*'04_Настройки'!$B$16)+IF(ISBLANK(U1433),0,U1433*'04_Настройки'!$B$17)+IF(ISBLANK(V1433),0,V1433*'04_Настройки'!$B$18)+IF(ISBLANK(M1433),0,M1433/5*100*'04_Настройки'!$B$19)+IF(ISBLANK(N1433),0,N1433/5*100*'04_Настройки'!$B$20))/(IF(ISBLANK(T1433),0,'04_Настройки'!$B$16)+IF(ISBLANK(U1433),0,'04_Настройки'!$B$17)+IF(ISBLANK(V1433),0,'04_Настройки'!$B$18)+IF(ISBLANK(M1433),0,'04_Настройки'!$B$19)+IF(ISBLANK(N1433),0,'04_Настройки'!$B$20)),1)))</s:f>
        <s:v/>
      </s:c>
      <s:c r="Y1433" s="77" t="str">
        <s:f>IF(B1433="","",IF(ISBLANK(X1433),"Недостаточно данных",IF(X1433&gt;='04_Настройки'!$B$24,"Высокий",IF(X1433&gt;='04_Настройки'!$B$25,"Средний","Низкий"))))</s:f>
        <s:v/>
      </s:c>
      <s:c r="Z1433" s="80">
        <s:f t="shared" si="8"/>
        <s:v>1423</s:v>
      </s:c>
      <s:c r="AA1433" s="93" t="str">
        <s:f>IF(B1433="","",IF(S1433&gt;1,"Проверить и объединить дубли",IF(W1433&lt;'04_Настройки'!$B$26,"Дополнить исходные данные",IF(AND(M1433&lt;&gt;"",M1433&lt;=2),"Проверить соответствие запросу и бизнесу",IF(AND(G1433&lt;&gt;"",G1433&lt;=IF(J1433="",'04_Настройки'!$B$14,J1433)),"Удерживать позицию и обновлять контент",IF(Y1433="Высокий",IF(O1433="","Создать или назначить посадочную страницу","Оптимизировать страницу и усилить содержание"),IF(Y1433="Средний","Включить в контент-план","Наблюдать или отложить")))))))</s:f>
        <s:v/>
      </s:c>
    </s:row>
    <s:row r="1434" ht="22.5" customHeight="1">
      <s:c r="A1434" s="70" t="str">
        <s:f t="shared" si="1"/>
        <s:v/>
      </s:c>
      <s:c r="B1434" s="71"/>
      <s:c r="C1434" s="71"/>
      <s:c r="D1434" s="71"/>
      <s:c r="E1434" s="95"/>
      <s:c r="F1434" s="77" t="str">
        <s:f>IF(ISBLANK(E1434),"",IF(E1434&gt;='04_Настройки'!$B$11,"ВЧ",IF(E1434&gt;='04_Настройки'!$B$12,"СЧ","НЧ")))</s:f>
      </s:c>
      <s:c r="G1434" s="78"/>
      <s:c r="H1434" s="78"/>
      <s:c r="I1434" s="80" t="str">
        <s:f t="shared" si="2"/>
        <s:v/>
      </s:c>
      <s:c r="J1434" s="78"/>
      <s:c r="K1434" s="81"/>
      <s:c r="L1434" s="78"/>
      <s:c r="M1434" s="78"/>
      <s:c r="N1434" s="78"/>
      <s:c r="O1434" s="83"/>
      <s:c r="P1434" s="84"/>
      <s:c r="Q1434" s="84"/>
      <s:c r="R1434" s="77" t="str">
        <s:f t="shared" si="3"/>
        <s:v/>
      </s:c>
      <s:c r="S1434" s="85" t="str">
        <s:f t="shared" si="4"/>
        <s:v/>
      </s:c>
      <s:c r="T1434" s="85" t="str">
        <s:f t="shared" si="5"/>
        <s:v/>
      </s:c>
      <s:c r="U1434" s="85" t="str">
        <s:f>IF(OR(B1434="",G1434=""),"",ROUND(MAX(0,MIN(100,(G1434-IF(J1434="",'04_Настройки'!$B$14,J1434))/(100-IF(J1434="",'04_Настройки'!$B$14,J1434))*100)),1))</s:f>
        <s:v/>
      </s:c>
      <s:c r="V1434" s="85" t="str">
        <s:f t="shared" si="6"/>
        <s:v/>
      </s:c>
      <s:c r="W1434" s="88" t="str">
        <s:f t="shared" si="7"/>
        <s:v/>
      </s:c>
      <s:c r="X1434" s="85" t="str">
        <s:f>IF(B1434="","",IF(W1434&lt;'04_Настройки'!$B$26,"",ROUND((IF(ISBLANK(T1434),0,T1434*'04_Настройки'!$B$16)+IF(ISBLANK(U1434),0,U1434*'04_Настройки'!$B$17)+IF(ISBLANK(V1434),0,V1434*'04_Настройки'!$B$18)+IF(ISBLANK(M1434),0,M1434/5*100*'04_Настройки'!$B$19)+IF(ISBLANK(N1434),0,N1434/5*100*'04_Настройки'!$B$20))/(IF(ISBLANK(T1434),0,'04_Настройки'!$B$16)+IF(ISBLANK(U1434),0,'04_Настройки'!$B$17)+IF(ISBLANK(V1434),0,'04_Настройки'!$B$18)+IF(ISBLANK(M1434),0,'04_Настройки'!$B$19)+IF(ISBLANK(N1434),0,'04_Настройки'!$B$20)),1)))</s:f>
        <s:v/>
      </s:c>
      <s:c r="Y1434" s="77" t="str">
        <s:f>IF(B1434="","",IF(ISBLANK(X1434),"Недостаточно данных",IF(X1434&gt;='04_Настройки'!$B$24,"Высокий",IF(X1434&gt;='04_Настройки'!$B$25,"Средний","Низкий"))))</s:f>
        <s:v/>
      </s:c>
      <s:c r="Z1434" s="80">
        <s:f t="shared" si="8"/>
        <s:v>1424</s:v>
      </s:c>
      <s:c r="AA1434" s="93" t="str">
        <s:f>IF(B1434="","",IF(S1434&gt;1,"Проверить и объединить дубли",IF(W1434&lt;'04_Настройки'!$B$26,"Дополнить исходные данные",IF(AND(M1434&lt;&gt;"",M1434&lt;=2),"Проверить соответствие запросу и бизнесу",IF(AND(G1434&lt;&gt;"",G1434&lt;=IF(J1434="",'04_Настройки'!$B$14,J1434)),"Удерживать позицию и обновлять контент",IF(Y1434="Высокий",IF(O1434="","Создать или назначить посадочную страницу","Оптимизировать страницу и усилить содержание"),IF(Y1434="Средний","Включить в контент-план","Наблюдать или отложить")))))))</s:f>
        <s:v/>
      </s:c>
    </s:row>
    <s:row r="1435" ht="22.5" customHeight="1">
      <s:c r="A1435" s="70" t="str">
        <s:f t="shared" si="1"/>
        <s:v/>
      </s:c>
      <s:c r="B1435" s="71"/>
      <s:c r="C1435" s="71"/>
      <s:c r="D1435" s="71"/>
      <s:c r="E1435" s="95"/>
      <s:c r="F1435" s="77" t="str">
        <s:f>IF(ISBLANK(E1435),"",IF(E1435&gt;='04_Настройки'!$B$11,"ВЧ",IF(E1435&gt;='04_Настройки'!$B$12,"СЧ","НЧ")))</s:f>
      </s:c>
      <s:c r="G1435" s="78"/>
      <s:c r="H1435" s="78"/>
      <s:c r="I1435" s="80" t="str">
        <s:f t="shared" si="2"/>
        <s:v/>
      </s:c>
      <s:c r="J1435" s="78"/>
      <s:c r="K1435" s="81"/>
      <s:c r="L1435" s="78"/>
      <s:c r="M1435" s="78"/>
      <s:c r="N1435" s="78"/>
      <s:c r="O1435" s="83"/>
      <s:c r="P1435" s="84"/>
      <s:c r="Q1435" s="84"/>
      <s:c r="R1435" s="77" t="str">
        <s:f t="shared" si="3"/>
        <s:v/>
      </s:c>
      <s:c r="S1435" s="85" t="str">
        <s:f t="shared" si="4"/>
        <s:v/>
      </s:c>
      <s:c r="T1435" s="85" t="str">
        <s:f t="shared" si="5"/>
        <s:v/>
      </s:c>
      <s:c r="U1435" s="85" t="str">
        <s:f>IF(OR(B1435="",G1435=""),"",ROUND(MAX(0,MIN(100,(G1435-IF(J1435="",'04_Настройки'!$B$14,J1435))/(100-IF(J1435="",'04_Настройки'!$B$14,J1435))*100)),1))</s:f>
        <s:v/>
      </s:c>
      <s:c r="V1435" s="85" t="str">
        <s:f t="shared" si="6"/>
        <s:v/>
      </s:c>
      <s:c r="W1435" s="88" t="str">
        <s:f t="shared" si="7"/>
        <s:v/>
      </s:c>
      <s:c r="X1435" s="85" t="str">
        <s:f>IF(B1435="","",IF(W1435&lt;'04_Настройки'!$B$26,"",ROUND((IF(ISBLANK(T1435),0,T1435*'04_Настройки'!$B$16)+IF(ISBLANK(U1435),0,U1435*'04_Настройки'!$B$17)+IF(ISBLANK(V1435),0,V1435*'04_Настройки'!$B$18)+IF(ISBLANK(M1435),0,M1435/5*100*'04_Настройки'!$B$19)+IF(ISBLANK(N1435),0,N1435/5*100*'04_Настройки'!$B$20))/(IF(ISBLANK(T1435),0,'04_Настройки'!$B$16)+IF(ISBLANK(U1435),0,'04_Настройки'!$B$17)+IF(ISBLANK(V1435),0,'04_Настройки'!$B$18)+IF(ISBLANK(M1435),0,'04_Настройки'!$B$19)+IF(ISBLANK(N1435),0,'04_Настройки'!$B$20)),1)))</s:f>
        <s:v/>
      </s:c>
      <s:c r="Y1435" s="77" t="str">
        <s:f>IF(B1435="","",IF(ISBLANK(X1435),"Недостаточно данных",IF(X1435&gt;='04_Настройки'!$B$24,"Высокий",IF(X1435&gt;='04_Настройки'!$B$25,"Средний","Низкий"))))</s:f>
        <s:v/>
      </s:c>
      <s:c r="Z1435" s="80">
        <s:f t="shared" si="8"/>
        <s:v>1425</s:v>
      </s:c>
      <s:c r="AA1435" s="93" t="str">
        <s:f>IF(B1435="","",IF(S1435&gt;1,"Проверить и объединить дубли",IF(W1435&lt;'04_Настройки'!$B$26,"Дополнить исходные данные",IF(AND(M1435&lt;&gt;"",M1435&lt;=2),"Проверить соответствие запросу и бизнесу",IF(AND(G1435&lt;&gt;"",G1435&lt;=IF(J1435="",'04_Настройки'!$B$14,J1435)),"Удерживать позицию и обновлять контент",IF(Y1435="Высокий",IF(O1435="","Создать или назначить посадочную страницу","Оптимизировать страницу и усилить содержание"),IF(Y1435="Средний","Включить в контент-план","Наблюдать или отложить")))))))</s:f>
        <s:v/>
      </s:c>
    </s:row>
    <s:row r="1436" ht="22.5" customHeight="1">
      <s:c r="A1436" s="70" t="str">
        <s:f t="shared" si="1"/>
        <s:v/>
      </s:c>
      <s:c r="B1436" s="71"/>
      <s:c r="C1436" s="71"/>
      <s:c r="D1436" s="71"/>
      <s:c r="E1436" s="95"/>
      <s:c r="F1436" s="77" t="str">
        <s:f>IF(ISBLANK(E1436),"",IF(E1436&gt;='04_Настройки'!$B$11,"ВЧ",IF(E1436&gt;='04_Настройки'!$B$12,"СЧ","НЧ")))</s:f>
      </s:c>
      <s:c r="G1436" s="78"/>
      <s:c r="H1436" s="78"/>
      <s:c r="I1436" s="80" t="str">
        <s:f t="shared" si="2"/>
        <s:v/>
      </s:c>
      <s:c r="J1436" s="78"/>
      <s:c r="K1436" s="81"/>
      <s:c r="L1436" s="78"/>
      <s:c r="M1436" s="78"/>
      <s:c r="N1436" s="78"/>
      <s:c r="O1436" s="83"/>
      <s:c r="P1436" s="84"/>
      <s:c r="Q1436" s="84"/>
      <s:c r="R1436" s="77" t="str">
        <s:f t="shared" si="3"/>
        <s:v/>
      </s:c>
      <s:c r="S1436" s="85" t="str">
        <s:f t="shared" si="4"/>
        <s:v/>
      </s:c>
      <s:c r="T1436" s="85" t="str">
        <s:f t="shared" si="5"/>
        <s:v/>
      </s:c>
      <s:c r="U1436" s="85" t="str">
        <s:f>IF(OR(B1436="",G1436=""),"",ROUND(MAX(0,MIN(100,(G1436-IF(J1436="",'04_Настройки'!$B$14,J1436))/(100-IF(J1436="",'04_Настройки'!$B$14,J1436))*100)),1))</s:f>
        <s:v/>
      </s:c>
      <s:c r="V1436" s="85" t="str">
        <s:f t="shared" si="6"/>
        <s:v/>
      </s:c>
      <s:c r="W1436" s="88" t="str">
        <s:f t="shared" si="7"/>
        <s:v/>
      </s:c>
      <s:c r="X1436" s="85" t="str">
        <s:f>IF(B1436="","",IF(W1436&lt;'04_Настройки'!$B$26,"",ROUND((IF(ISBLANK(T1436),0,T1436*'04_Настройки'!$B$16)+IF(ISBLANK(U1436),0,U1436*'04_Настройки'!$B$17)+IF(ISBLANK(V1436),0,V1436*'04_Настройки'!$B$18)+IF(ISBLANK(M1436),0,M1436/5*100*'04_Настройки'!$B$19)+IF(ISBLANK(N1436),0,N1436/5*100*'04_Настройки'!$B$20))/(IF(ISBLANK(T1436),0,'04_Настройки'!$B$16)+IF(ISBLANK(U1436),0,'04_Настройки'!$B$17)+IF(ISBLANK(V1436),0,'04_Настройки'!$B$18)+IF(ISBLANK(M1436),0,'04_Настройки'!$B$19)+IF(ISBLANK(N1436),0,'04_Настройки'!$B$20)),1)))</s:f>
        <s:v/>
      </s:c>
      <s:c r="Y1436" s="77" t="str">
        <s:f>IF(B1436="","",IF(ISBLANK(X1436),"Недостаточно данных",IF(X1436&gt;='04_Настройки'!$B$24,"Высокий",IF(X1436&gt;='04_Настройки'!$B$25,"Средний","Низкий"))))</s:f>
        <s:v/>
      </s:c>
      <s:c r="Z1436" s="80">
        <s:f t="shared" si="8"/>
        <s:v>1426</s:v>
      </s:c>
      <s:c r="AA1436" s="93" t="str">
        <s:f>IF(B1436="","",IF(S1436&gt;1,"Проверить и объединить дубли",IF(W1436&lt;'04_Настройки'!$B$26,"Дополнить исходные данные",IF(AND(M1436&lt;&gt;"",M1436&lt;=2),"Проверить соответствие запросу и бизнесу",IF(AND(G1436&lt;&gt;"",G1436&lt;=IF(J1436="",'04_Настройки'!$B$14,J1436)),"Удерживать позицию и обновлять контент",IF(Y1436="Высокий",IF(O1436="","Создать или назначить посадочную страницу","Оптимизировать страницу и усилить содержание"),IF(Y1436="Средний","Включить в контент-план","Наблюдать или отложить")))))))</s:f>
        <s:v/>
      </s:c>
    </s:row>
    <s:row r="1437" ht="22.5" customHeight="1">
      <s:c r="A1437" s="70" t="str">
        <s:f t="shared" si="1"/>
        <s:v/>
      </s:c>
      <s:c r="B1437" s="71"/>
      <s:c r="C1437" s="71"/>
      <s:c r="D1437" s="71"/>
      <s:c r="E1437" s="95"/>
      <s:c r="F1437" s="77" t="str">
        <s:f>IF(ISBLANK(E1437),"",IF(E1437&gt;='04_Настройки'!$B$11,"ВЧ",IF(E1437&gt;='04_Настройки'!$B$12,"СЧ","НЧ")))</s:f>
      </s:c>
      <s:c r="G1437" s="78"/>
      <s:c r="H1437" s="78"/>
      <s:c r="I1437" s="80" t="str">
        <s:f t="shared" si="2"/>
        <s:v/>
      </s:c>
      <s:c r="J1437" s="78"/>
      <s:c r="K1437" s="81"/>
      <s:c r="L1437" s="78"/>
      <s:c r="M1437" s="78"/>
      <s:c r="N1437" s="78"/>
      <s:c r="O1437" s="83"/>
      <s:c r="P1437" s="84"/>
      <s:c r="Q1437" s="84"/>
      <s:c r="R1437" s="77" t="str">
        <s:f t="shared" si="3"/>
        <s:v/>
      </s:c>
      <s:c r="S1437" s="85" t="str">
        <s:f t="shared" si="4"/>
        <s:v/>
      </s:c>
      <s:c r="T1437" s="85" t="str">
        <s:f t="shared" si="5"/>
        <s:v/>
      </s:c>
      <s:c r="U1437" s="85" t="str">
        <s:f>IF(OR(B1437="",G1437=""),"",ROUND(MAX(0,MIN(100,(G1437-IF(J1437="",'04_Настройки'!$B$14,J1437))/(100-IF(J1437="",'04_Настройки'!$B$14,J1437))*100)),1))</s:f>
        <s:v/>
      </s:c>
      <s:c r="V1437" s="85" t="str">
        <s:f t="shared" si="6"/>
        <s:v/>
      </s:c>
      <s:c r="W1437" s="88" t="str">
        <s:f t="shared" si="7"/>
        <s:v/>
      </s:c>
      <s:c r="X1437" s="85" t="str">
        <s:f>IF(B1437="","",IF(W1437&lt;'04_Настройки'!$B$26,"",ROUND((IF(ISBLANK(T1437),0,T1437*'04_Настройки'!$B$16)+IF(ISBLANK(U1437),0,U1437*'04_Настройки'!$B$17)+IF(ISBLANK(V1437),0,V1437*'04_Настройки'!$B$18)+IF(ISBLANK(M1437),0,M1437/5*100*'04_Настройки'!$B$19)+IF(ISBLANK(N1437),0,N1437/5*100*'04_Настройки'!$B$20))/(IF(ISBLANK(T1437),0,'04_Настройки'!$B$16)+IF(ISBLANK(U1437),0,'04_Настройки'!$B$17)+IF(ISBLANK(V1437),0,'04_Настройки'!$B$18)+IF(ISBLANK(M1437),0,'04_Настройки'!$B$19)+IF(ISBLANK(N1437),0,'04_Настройки'!$B$20)),1)))</s:f>
        <s:v/>
      </s:c>
      <s:c r="Y1437" s="77" t="str">
        <s:f>IF(B1437="","",IF(ISBLANK(X1437),"Недостаточно данных",IF(X1437&gt;='04_Настройки'!$B$24,"Высокий",IF(X1437&gt;='04_Настройки'!$B$25,"Средний","Низкий"))))</s:f>
        <s:v/>
      </s:c>
      <s:c r="Z1437" s="80">
        <s:f t="shared" si="8"/>
        <s:v>1427</s:v>
      </s:c>
      <s:c r="AA1437" s="93" t="str">
        <s:f>IF(B1437="","",IF(S1437&gt;1,"Проверить и объединить дубли",IF(W1437&lt;'04_Настройки'!$B$26,"Дополнить исходные данные",IF(AND(M1437&lt;&gt;"",M1437&lt;=2),"Проверить соответствие запросу и бизнесу",IF(AND(G1437&lt;&gt;"",G1437&lt;=IF(J1437="",'04_Настройки'!$B$14,J1437)),"Удерживать позицию и обновлять контент",IF(Y1437="Высокий",IF(O1437="","Создать или назначить посадочную страницу","Оптимизировать страницу и усилить содержание"),IF(Y1437="Средний","Включить в контент-план","Наблюдать или отложить")))))))</s:f>
        <s:v/>
      </s:c>
    </s:row>
    <s:row r="1438" ht="22.5" customHeight="1">
      <s:c r="A1438" s="70" t="str">
        <s:f t="shared" si="1"/>
        <s:v/>
      </s:c>
      <s:c r="B1438" s="71"/>
      <s:c r="C1438" s="71"/>
      <s:c r="D1438" s="71"/>
      <s:c r="E1438" s="95"/>
      <s:c r="F1438" s="77" t="str">
        <s:f>IF(ISBLANK(E1438),"",IF(E1438&gt;='04_Настройки'!$B$11,"ВЧ",IF(E1438&gt;='04_Настройки'!$B$12,"СЧ","НЧ")))</s:f>
      </s:c>
      <s:c r="G1438" s="78"/>
      <s:c r="H1438" s="78"/>
      <s:c r="I1438" s="80" t="str">
        <s:f t="shared" si="2"/>
        <s:v/>
      </s:c>
      <s:c r="J1438" s="78"/>
      <s:c r="K1438" s="81"/>
      <s:c r="L1438" s="78"/>
      <s:c r="M1438" s="78"/>
      <s:c r="N1438" s="78"/>
      <s:c r="O1438" s="83"/>
      <s:c r="P1438" s="84"/>
      <s:c r="Q1438" s="84"/>
      <s:c r="R1438" s="77" t="str">
        <s:f t="shared" si="3"/>
        <s:v/>
      </s:c>
      <s:c r="S1438" s="85" t="str">
        <s:f t="shared" si="4"/>
        <s:v/>
      </s:c>
      <s:c r="T1438" s="85" t="str">
        <s:f t="shared" si="5"/>
        <s:v/>
      </s:c>
      <s:c r="U1438" s="85" t="str">
        <s:f>IF(OR(B1438="",G1438=""),"",ROUND(MAX(0,MIN(100,(G1438-IF(J1438="",'04_Настройки'!$B$14,J1438))/(100-IF(J1438="",'04_Настройки'!$B$14,J1438))*100)),1))</s:f>
        <s:v/>
      </s:c>
      <s:c r="V1438" s="85" t="str">
        <s:f t="shared" si="6"/>
        <s:v/>
      </s:c>
      <s:c r="W1438" s="88" t="str">
        <s:f t="shared" si="7"/>
        <s:v/>
      </s:c>
      <s:c r="X1438" s="85" t="str">
        <s:f>IF(B1438="","",IF(W1438&lt;'04_Настройки'!$B$26,"",ROUND((IF(ISBLANK(T1438),0,T1438*'04_Настройки'!$B$16)+IF(ISBLANK(U1438),0,U1438*'04_Настройки'!$B$17)+IF(ISBLANK(V1438),0,V1438*'04_Настройки'!$B$18)+IF(ISBLANK(M1438),0,M1438/5*100*'04_Настройки'!$B$19)+IF(ISBLANK(N1438),0,N1438/5*100*'04_Настройки'!$B$20))/(IF(ISBLANK(T1438),0,'04_Настройки'!$B$16)+IF(ISBLANK(U1438),0,'04_Настройки'!$B$17)+IF(ISBLANK(V1438),0,'04_Настройки'!$B$18)+IF(ISBLANK(M1438),0,'04_Настройки'!$B$19)+IF(ISBLANK(N1438),0,'04_Настройки'!$B$20)),1)))</s:f>
        <s:v/>
      </s:c>
      <s:c r="Y1438" s="77" t="str">
        <s:f>IF(B1438="","",IF(ISBLANK(X1438),"Недостаточно данных",IF(X1438&gt;='04_Настройки'!$B$24,"Высокий",IF(X1438&gt;='04_Настройки'!$B$25,"Средний","Низкий"))))</s:f>
        <s:v/>
      </s:c>
      <s:c r="Z1438" s="80">
        <s:f t="shared" si="8"/>
        <s:v>1428</s:v>
      </s:c>
      <s:c r="AA1438" s="93" t="str">
        <s:f>IF(B1438="","",IF(S1438&gt;1,"Проверить и объединить дубли",IF(W1438&lt;'04_Настройки'!$B$26,"Дополнить исходные данные",IF(AND(M1438&lt;&gt;"",M1438&lt;=2),"Проверить соответствие запросу и бизнесу",IF(AND(G1438&lt;&gt;"",G1438&lt;=IF(J1438="",'04_Настройки'!$B$14,J1438)),"Удерживать позицию и обновлять контент",IF(Y1438="Высокий",IF(O1438="","Создать или назначить посадочную страницу","Оптимизировать страницу и усилить содержание"),IF(Y1438="Средний","Включить в контент-план","Наблюдать или отложить")))))))</s:f>
        <s:v/>
      </s:c>
    </s:row>
    <s:row r="1439" ht="22.5" customHeight="1">
      <s:c r="A1439" s="70" t="str">
        <s:f t="shared" si="1"/>
        <s:v/>
      </s:c>
      <s:c r="B1439" s="71"/>
      <s:c r="C1439" s="71"/>
      <s:c r="D1439" s="71"/>
      <s:c r="E1439" s="95"/>
      <s:c r="F1439" s="77" t="str">
        <s:f>IF(ISBLANK(E1439),"",IF(E1439&gt;='04_Настройки'!$B$11,"ВЧ",IF(E1439&gt;='04_Настройки'!$B$12,"СЧ","НЧ")))</s:f>
      </s:c>
      <s:c r="G1439" s="78"/>
      <s:c r="H1439" s="78"/>
      <s:c r="I1439" s="80" t="str">
        <s:f t="shared" si="2"/>
        <s:v/>
      </s:c>
      <s:c r="J1439" s="78"/>
      <s:c r="K1439" s="81"/>
      <s:c r="L1439" s="78"/>
      <s:c r="M1439" s="78"/>
      <s:c r="N1439" s="78"/>
      <s:c r="O1439" s="83"/>
      <s:c r="P1439" s="84"/>
      <s:c r="Q1439" s="84"/>
      <s:c r="R1439" s="77" t="str">
        <s:f t="shared" si="3"/>
        <s:v/>
      </s:c>
      <s:c r="S1439" s="85" t="str">
        <s:f t="shared" si="4"/>
        <s:v/>
      </s:c>
      <s:c r="T1439" s="85" t="str">
        <s:f t="shared" si="5"/>
        <s:v/>
      </s:c>
      <s:c r="U1439" s="85" t="str">
        <s:f>IF(OR(B1439="",G1439=""),"",ROUND(MAX(0,MIN(100,(G1439-IF(J1439="",'04_Настройки'!$B$14,J1439))/(100-IF(J1439="",'04_Настройки'!$B$14,J1439))*100)),1))</s:f>
        <s:v/>
      </s:c>
      <s:c r="V1439" s="85" t="str">
        <s:f t="shared" si="6"/>
        <s:v/>
      </s:c>
      <s:c r="W1439" s="88" t="str">
        <s:f t="shared" si="7"/>
        <s:v/>
      </s:c>
      <s:c r="X1439" s="85" t="str">
        <s:f>IF(B1439="","",IF(W1439&lt;'04_Настройки'!$B$26,"",ROUND((IF(ISBLANK(T1439),0,T1439*'04_Настройки'!$B$16)+IF(ISBLANK(U1439),0,U1439*'04_Настройки'!$B$17)+IF(ISBLANK(V1439),0,V1439*'04_Настройки'!$B$18)+IF(ISBLANK(M1439),0,M1439/5*100*'04_Настройки'!$B$19)+IF(ISBLANK(N1439),0,N1439/5*100*'04_Настройки'!$B$20))/(IF(ISBLANK(T1439),0,'04_Настройки'!$B$16)+IF(ISBLANK(U1439),0,'04_Настройки'!$B$17)+IF(ISBLANK(V1439),0,'04_Настройки'!$B$18)+IF(ISBLANK(M1439),0,'04_Настройки'!$B$19)+IF(ISBLANK(N1439),0,'04_Настройки'!$B$20)),1)))</s:f>
        <s:v/>
      </s:c>
      <s:c r="Y1439" s="77" t="str">
        <s:f>IF(B1439="","",IF(ISBLANK(X1439),"Недостаточно данных",IF(X1439&gt;='04_Настройки'!$B$24,"Высокий",IF(X1439&gt;='04_Настройки'!$B$25,"Средний","Низкий"))))</s:f>
        <s:v/>
      </s:c>
      <s:c r="Z1439" s="80">
        <s:f t="shared" si="8"/>
        <s:v>1429</s:v>
      </s:c>
      <s:c r="AA1439" s="93" t="str">
        <s:f>IF(B1439="","",IF(S1439&gt;1,"Проверить и объединить дубли",IF(W1439&lt;'04_Настройки'!$B$26,"Дополнить исходные данные",IF(AND(M1439&lt;&gt;"",M1439&lt;=2),"Проверить соответствие запросу и бизнесу",IF(AND(G1439&lt;&gt;"",G1439&lt;=IF(J1439="",'04_Настройки'!$B$14,J1439)),"Удерживать позицию и обновлять контент",IF(Y1439="Высокий",IF(O1439="","Создать или назначить посадочную страницу","Оптимизировать страницу и усилить содержание"),IF(Y1439="Средний","Включить в контент-план","Наблюдать или отложить")))))))</s:f>
        <s:v/>
      </s:c>
    </s:row>
    <s:row r="1440" ht="22.5" customHeight="1">
      <s:c r="A1440" s="70" t="str">
        <s:f t="shared" si="1"/>
        <s:v/>
      </s:c>
      <s:c r="B1440" s="71"/>
      <s:c r="C1440" s="71"/>
      <s:c r="D1440" s="71"/>
      <s:c r="E1440" s="95"/>
      <s:c r="F1440" s="77" t="str">
        <s:f>IF(ISBLANK(E1440),"",IF(E1440&gt;='04_Настройки'!$B$11,"ВЧ",IF(E1440&gt;='04_Настройки'!$B$12,"СЧ","НЧ")))</s:f>
      </s:c>
      <s:c r="G1440" s="78"/>
      <s:c r="H1440" s="78"/>
      <s:c r="I1440" s="80" t="str">
        <s:f t="shared" si="2"/>
        <s:v/>
      </s:c>
      <s:c r="J1440" s="78"/>
      <s:c r="K1440" s="81"/>
      <s:c r="L1440" s="78"/>
      <s:c r="M1440" s="78"/>
      <s:c r="N1440" s="78"/>
      <s:c r="O1440" s="83"/>
      <s:c r="P1440" s="84"/>
      <s:c r="Q1440" s="84"/>
      <s:c r="R1440" s="77" t="str">
        <s:f t="shared" si="3"/>
        <s:v/>
      </s:c>
      <s:c r="S1440" s="85" t="str">
        <s:f t="shared" si="4"/>
        <s:v/>
      </s:c>
      <s:c r="T1440" s="85" t="str">
        <s:f t="shared" si="5"/>
        <s:v/>
      </s:c>
      <s:c r="U1440" s="85" t="str">
        <s:f>IF(OR(B1440="",G1440=""),"",ROUND(MAX(0,MIN(100,(G1440-IF(J1440="",'04_Настройки'!$B$14,J1440))/(100-IF(J1440="",'04_Настройки'!$B$14,J1440))*100)),1))</s:f>
        <s:v/>
      </s:c>
      <s:c r="V1440" s="85" t="str">
        <s:f t="shared" si="6"/>
        <s:v/>
      </s:c>
      <s:c r="W1440" s="88" t="str">
        <s:f t="shared" si="7"/>
        <s:v/>
      </s:c>
      <s:c r="X1440" s="85" t="str">
        <s:f>IF(B1440="","",IF(W1440&lt;'04_Настройки'!$B$26,"",ROUND((IF(ISBLANK(T1440),0,T1440*'04_Настройки'!$B$16)+IF(ISBLANK(U1440),0,U1440*'04_Настройки'!$B$17)+IF(ISBLANK(V1440),0,V1440*'04_Настройки'!$B$18)+IF(ISBLANK(M1440),0,M1440/5*100*'04_Настройки'!$B$19)+IF(ISBLANK(N1440),0,N1440/5*100*'04_Настройки'!$B$20))/(IF(ISBLANK(T1440),0,'04_Настройки'!$B$16)+IF(ISBLANK(U1440),0,'04_Настройки'!$B$17)+IF(ISBLANK(V1440),0,'04_Настройки'!$B$18)+IF(ISBLANK(M1440),0,'04_Настройки'!$B$19)+IF(ISBLANK(N1440),0,'04_Настройки'!$B$20)),1)))</s:f>
        <s:v/>
      </s:c>
      <s:c r="Y1440" s="77" t="str">
        <s:f>IF(B1440="","",IF(ISBLANK(X1440),"Недостаточно данных",IF(X1440&gt;='04_Настройки'!$B$24,"Высокий",IF(X1440&gt;='04_Настройки'!$B$25,"Средний","Низкий"))))</s:f>
        <s:v/>
      </s:c>
      <s:c r="Z1440" s="80">
        <s:f t="shared" si="8"/>
        <s:v>1430</s:v>
      </s:c>
      <s:c r="AA1440" s="93" t="str">
        <s:f>IF(B1440="","",IF(S1440&gt;1,"Проверить и объединить дубли",IF(W1440&lt;'04_Настройки'!$B$26,"Дополнить исходные данные",IF(AND(M1440&lt;&gt;"",M1440&lt;=2),"Проверить соответствие запросу и бизнесу",IF(AND(G1440&lt;&gt;"",G1440&lt;=IF(J1440="",'04_Настройки'!$B$14,J1440)),"Удерживать позицию и обновлять контент",IF(Y1440="Высокий",IF(O1440="","Создать или назначить посадочную страницу","Оптимизировать страницу и усилить содержание"),IF(Y1440="Средний","Включить в контент-план","Наблюдать или отложить")))))))</s:f>
        <s:v/>
      </s:c>
    </s:row>
    <s:row r="1441" ht="22.5" customHeight="1">
      <s:c r="A1441" s="70" t="str">
        <s:f t="shared" si="1"/>
        <s:v/>
      </s:c>
      <s:c r="B1441" s="71"/>
      <s:c r="C1441" s="71"/>
      <s:c r="D1441" s="71"/>
      <s:c r="E1441" s="95"/>
      <s:c r="F1441" s="77" t="str">
        <s:f>IF(ISBLANK(E1441),"",IF(E1441&gt;='04_Настройки'!$B$11,"ВЧ",IF(E1441&gt;='04_Настройки'!$B$12,"СЧ","НЧ")))</s:f>
      </s:c>
      <s:c r="G1441" s="78"/>
      <s:c r="H1441" s="78"/>
      <s:c r="I1441" s="80" t="str">
        <s:f t="shared" si="2"/>
        <s:v/>
      </s:c>
      <s:c r="J1441" s="78"/>
      <s:c r="K1441" s="81"/>
      <s:c r="L1441" s="78"/>
      <s:c r="M1441" s="78"/>
      <s:c r="N1441" s="78"/>
      <s:c r="O1441" s="83"/>
      <s:c r="P1441" s="84"/>
      <s:c r="Q1441" s="84"/>
      <s:c r="R1441" s="77" t="str">
        <s:f t="shared" si="3"/>
        <s:v/>
      </s:c>
      <s:c r="S1441" s="85" t="str">
        <s:f t="shared" si="4"/>
        <s:v/>
      </s:c>
      <s:c r="T1441" s="85" t="str">
        <s:f t="shared" si="5"/>
        <s:v/>
      </s:c>
      <s:c r="U1441" s="85" t="str">
        <s:f>IF(OR(B1441="",G1441=""),"",ROUND(MAX(0,MIN(100,(G1441-IF(J1441="",'04_Настройки'!$B$14,J1441))/(100-IF(J1441="",'04_Настройки'!$B$14,J1441))*100)),1))</s:f>
        <s:v/>
      </s:c>
      <s:c r="V1441" s="85" t="str">
        <s:f t="shared" si="6"/>
        <s:v/>
      </s:c>
      <s:c r="W1441" s="88" t="str">
        <s:f t="shared" si="7"/>
        <s:v/>
      </s:c>
      <s:c r="X1441" s="85" t="str">
        <s:f>IF(B1441="","",IF(W1441&lt;'04_Настройки'!$B$26,"",ROUND((IF(ISBLANK(T1441),0,T1441*'04_Настройки'!$B$16)+IF(ISBLANK(U1441),0,U1441*'04_Настройки'!$B$17)+IF(ISBLANK(V1441),0,V1441*'04_Настройки'!$B$18)+IF(ISBLANK(M1441),0,M1441/5*100*'04_Настройки'!$B$19)+IF(ISBLANK(N1441),0,N1441/5*100*'04_Настройки'!$B$20))/(IF(ISBLANK(T1441),0,'04_Настройки'!$B$16)+IF(ISBLANK(U1441),0,'04_Настройки'!$B$17)+IF(ISBLANK(V1441),0,'04_Настройки'!$B$18)+IF(ISBLANK(M1441),0,'04_Настройки'!$B$19)+IF(ISBLANK(N1441),0,'04_Настройки'!$B$20)),1)))</s:f>
        <s:v/>
      </s:c>
      <s:c r="Y1441" s="77" t="str">
        <s:f>IF(B1441="","",IF(ISBLANK(X1441),"Недостаточно данных",IF(X1441&gt;='04_Настройки'!$B$24,"Высокий",IF(X1441&gt;='04_Настройки'!$B$25,"Средний","Низкий"))))</s:f>
        <s:v/>
      </s:c>
      <s:c r="Z1441" s="80">
        <s:f t="shared" si="8"/>
        <s:v>1431</s:v>
      </s:c>
      <s:c r="AA1441" s="93" t="str">
        <s:f>IF(B1441="","",IF(S1441&gt;1,"Проверить и объединить дубли",IF(W1441&lt;'04_Настройки'!$B$26,"Дополнить исходные данные",IF(AND(M1441&lt;&gt;"",M1441&lt;=2),"Проверить соответствие запросу и бизнесу",IF(AND(G1441&lt;&gt;"",G1441&lt;=IF(J1441="",'04_Настройки'!$B$14,J1441)),"Удерживать позицию и обновлять контент",IF(Y1441="Высокий",IF(O1441="","Создать или назначить посадочную страницу","Оптимизировать страницу и усилить содержание"),IF(Y1441="Средний","Включить в контент-план","Наблюдать или отложить")))))))</s:f>
        <s:v/>
      </s:c>
    </s:row>
    <s:row r="1442" ht="22.5" customHeight="1">
      <s:c r="A1442" s="70" t="str">
        <s:f t="shared" si="1"/>
        <s:v/>
      </s:c>
      <s:c r="B1442" s="71"/>
      <s:c r="C1442" s="71"/>
      <s:c r="D1442" s="71"/>
      <s:c r="E1442" s="95"/>
      <s:c r="F1442" s="77" t="str">
        <s:f>IF(ISBLANK(E1442),"",IF(E1442&gt;='04_Настройки'!$B$11,"ВЧ",IF(E1442&gt;='04_Настройки'!$B$12,"СЧ","НЧ")))</s:f>
      </s:c>
      <s:c r="G1442" s="78"/>
      <s:c r="H1442" s="78"/>
      <s:c r="I1442" s="80" t="str">
        <s:f t="shared" si="2"/>
        <s:v/>
      </s:c>
      <s:c r="J1442" s="78"/>
      <s:c r="K1442" s="81"/>
      <s:c r="L1442" s="78"/>
      <s:c r="M1442" s="78"/>
      <s:c r="N1442" s="78"/>
      <s:c r="O1442" s="83"/>
      <s:c r="P1442" s="84"/>
      <s:c r="Q1442" s="84"/>
      <s:c r="R1442" s="77" t="str">
        <s:f t="shared" si="3"/>
        <s:v/>
      </s:c>
      <s:c r="S1442" s="85" t="str">
        <s:f t="shared" si="4"/>
        <s:v/>
      </s:c>
      <s:c r="T1442" s="85" t="str">
        <s:f t="shared" si="5"/>
        <s:v/>
      </s:c>
      <s:c r="U1442" s="85" t="str">
        <s:f>IF(OR(B1442="",G1442=""),"",ROUND(MAX(0,MIN(100,(G1442-IF(J1442="",'04_Настройки'!$B$14,J1442))/(100-IF(J1442="",'04_Настройки'!$B$14,J1442))*100)),1))</s:f>
        <s:v/>
      </s:c>
      <s:c r="V1442" s="85" t="str">
        <s:f t="shared" si="6"/>
        <s:v/>
      </s:c>
      <s:c r="W1442" s="88" t="str">
        <s:f t="shared" si="7"/>
        <s:v/>
      </s:c>
      <s:c r="X1442" s="85" t="str">
        <s:f>IF(B1442="","",IF(W1442&lt;'04_Настройки'!$B$26,"",ROUND((IF(ISBLANK(T1442),0,T1442*'04_Настройки'!$B$16)+IF(ISBLANK(U1442),0,U1442*'04_Настройки'!$B$17)+IF(ISBLANK(V1442),0,V1442*'04_Настройки'!$B$18)+IF(ISBLANK(M1442),0,M1442/5*100*'04_Настройки'!$B$19)+IF(ISBLANK(N1442),0,N1442/5*100*'04_Настройки'!$B$20))/(IF(ISBLANK(T1442),0,'04_Настройки'!$B$16)+IF(ISBLANK(U1442),0,'04_Настройки'!$B$17)+IF(ISBLANK(V1442),0,'04_Настройки'!$B$18)+IF(ISBLANK(M1442),0,'04_Настройки'!$B$19)+IF(ISBLANK(N1442),0,'04_Настройки'!$B$20)),1)))</s:f>
        <s:v/>
      </s:c>
      <s:c r="Y1442" s="77" t="str">
        <s:f>IF(B1442="","",IF(ISBLANK(X1442),"Недостаточно данных",IF(X1442&gt;='04_Настройки'!$B$24,"Высокий",IF(X1442&gt;='04_Настройки'!$B$25,"Средний","Низкий"))))</s:f>
        <s:v/>
      </s:c>
      <s:c r="Z1442" s="80">
        <s:f t="shared" si="8"/>
        <s:v>1432</s:v>
      </s:c>
      <s:c r="AA1442" s="93" t="str">
        <s:f>IF(B1442="","",IF(S1442&gt;1,"Проверить и объединить дубли",IF(W1442&lt;'04_Настройки'!$B$26,"Дополнить исходные данные",IF(AND(M1442&lt;&gt;"",M1442&lt;=2),"Проверить соответствие запросу и бизнесу",IF(AND(G1442&lt;&gt;"",G1442&lt;=IF(J1442="",'04_Настройки'!$B$14,J1442)),"Удерживать позицию и обновлять контент",IF(Y1442="Высокий",IF(O1442="","Создать или назначить посадочную страницу","Оптимизировать страницу и усилить содержание"),IF(Y1442="Средний","Включить в контент-план","Наблюдать или отложить")))))))</s:f>
        <s:v/>
      </s:c>
    </s:row>
    <s:row r="1443" ht="22.5" customHeight="1">
      <s:c r="A1443" s="70" t="str">
        <s:f t="shared" si="1"/>
        <s:v/>
      </s:c>
      <s:c r="B1443" s="71"/>
      <s:c r="C1443" s="71"/>
      <s:c r="D1443" s="71"/>
      <s:c r="E1443" s="95"/>
      <s:c r="F1443" s="77" t="str">
        <s:f>IF(ISBLANK(E1443),"",IF(E1443&gt;='04_Настройки'!$B$11,"ВЧ",IF(E1443&gt;='04_Настройки'!$B$12,"СЧ","НЧ")))</s:f>
      </s:c>
      <s:c r="G1443" s="78"/>
      <s:c r="H1443" s="78"/>
      <s:c r="I1443" s="80" t="str">
        <s:f t="shared" si="2"/>
        <s:v/>
      </s:c>
      <s:c r="J1443" s="78"/>
      <s:c r="K1443" s="81"/>
      <s:c r="L1443" s="78"/>
      <s:c r="M1443" s="78"/>
      <s:c r="N1443" s="78"/>
      <s:c r="O1443" s="83"/>
      <s:c r="P1443" s="84"/>
      <s:c r="Q1443" s="84"/>
      <s:c r="R1443" s="77" t="str">
        <s:f t="shared" si="3"/>
        <s:v/>
      </s:c>
      <s:c r="S1443" s="85" t="str">
        <s:f t="shared" si="4"/>
        <s:v/>
      </s:c>
      <s:c r="T1443" s="85" t="str">
        <s:f t="shared" si="5"/>
        <s:v/>
      </s:c>
      <s:c r="U1443" s="85" t="str">
        <s:f>IF(OR(B1443="",G1443=""),"",ROUND(MAX(0,MIN(100,(G1443-IF(J1443="",'04_Настройки'!$B$14,J1443))/(100-IF(J1443="",'04_Настройки'!$B$14,J1443))*100)),1))</s:f>
        <s:v/>
      </s:c>
      <s:c r="V1443" s="85" t="str">
        <s:f t="shared" si="6"/>
        <s:v/>
      </s:c>
      <s:c r="W1443" s="88" t="str">
        <s:f t="shared" si="7"/>
        <s:v/>
      </s:c>
      <s:c r="X1443" s="85" t="str">
        <s:f>IF(B1443="","",IF(W1443&lt;'04_Настройки'!$B$26,"",ROUND((IF(ISBLANK(T1443),0,T1443*'04_Настройки'!$B$16)+IF(ISBLANK(U1443),0,U1443*'04_Настройки'!$B$17)+IF(ISBLANK(V1443),0,V1443*'04_Настройки'!$B$18)+IF(ISBLANK(M1443),0,M1443/5*100*'04_Настройки'!$B$19)+IF(ISBLANK(N1443),0,N1443/5*100*'04_Настройки'!$B$20))/(IF(ISBLANK(T1443),0,'04_Настройки'!$B$16)+IF(ISBLANK(U1443),0,'04_Настройки'!$B$17)+IF(ISBLANK(V1443),0,'04_Настройки'!$B$18)+IF(ISBLANK(M1443),0,'04_Настройки'!$B$19)+IF(ISBLANK(N1443),0,'04_Настройки'!$B$20)),1)))</s:f>
        <s:v/>
      </s:c>
      <s:c r="Y1443" s="77" t="str">
        <s:f>IF(B1443="","",IF(ISBLANK(X1443),"Недостаточно данных",IF(X1443&gt;='04_Настройки'!$B$24,"Высокий",IF(X1443&gt;='04_Настройки'!$B$25,"Средний","Низкий"))))</s:f>
        <s:v/>
      </s:c>
      <s:c r="Z1443" s="80">
        <s:f t="shared" si="8"/>
        <s:v>1433</s:v>
      </s:c>
      <s:c r="AA1443" s="93" t="str">
        <s:f>IF(B1443="","",IF(S1443&gt;1,"Проверить и объединить дубли",IF(W1443&lt;'04_Настройки'!$B$26,"Дополнить исходные данные",IF(AND(M1443&lt;&gt;"",M1443&lt;=2),"Проверить соответствие запросу и бизнесу",IF(AND(G1443&lt;&gt;"",G1443&lt;=IF(J1443="",'04_Настройки'!$B$14,J1443)),"Удерживать позицию и обновлять контент",IF(Y1443="Высокий",IF(O1443="","Создать или назначить посадочную страницу","Оптимизировать страницу и усилить содержание"),IF(Y1443="Средний","Включить в контент-план","Наблюдать или отложить")))))))</s:f>
        <s:v/>
      </s:c>
    </s:row>
    <s:row r="1444" ht="22.5" customHeight="1">
      <s:c r="A1444" s="70" t="str">
        <s:f t="shared" si="1"/>
        <s:v/>
      </s:c>
      <s:c r="B1444" s="71"/>
      <s:c r="C1444" s="71"/>
      <s:c r="D1444" s="71"/>
      <s:c r="E1444" s="95"/>
      <s:c r="F1444" s="77" t="str">
        <s:f>IF(ISBLANK(E1444),"",IF(E1444&gt;='04_Настройки'!$B$11,"ВЧ",IF(E1444&gt;='04_Настройки'!$B$12,"СЧ","НЧ")))</s:f>
      </s:c>
      <s:c r="G1444" s="78"/>
      <s:c r="H1444" s="78"/>
      <s:c r="I1444" s="80" t="str">
        <s:f t="shared" si="2"/>
        <s:v/>
      </s:c>
      <s:c r="J1444" s="78"/>
      <s:c r="K1444" s="81"/>
      <s:c r="L1444" s="78"/>
      <s:c r="M1444" s="78"/>
      <s:c r="N1444" s="78"/>
      <s:c r="O1444" s="83"/>
      <s:c r="P1444" s="84"/>
      <s:c r="Q1444" s="84"/>
      <s:c r="R1444" s="77" t="str">
        <s:f t="shared" si="3"/>
        <s:v/>
      </s:c>
      <s:c r="S1444" s="85" t="str">
        <s:f t="shared" si="4"/>
        <s:v/>
      </s:c>
      <s:c r="T1444" s="85" t="str">
        <s:f t="shared" si="5"/>
        <s:v/>
      </s:c>
      <s:c r="U1444" s="85" t="str">
        <s:f>IF(OR(B1444="",G1444=""),"",ROUND(MAX(0,MIN(100,(G1444-IF(J1444="",'04_Настройки'!$B$14,J1444))/(100-IF(J1444="",'04_Настройки'!$B$14,J1444))*100)),1))</s:f>
        <s:v/>
      </s:c>
      <s:c r="V1444" s="85" t="str">
        <s:f t="shared" si="6"/>
        <s:v/>
      </s:c>
      <s:c r="W1444" s="88" t="str">
        <s:f t="shared" si="7"/>
        <s:v/>
      </s:c>
      <s:c r="X1444" s="85" t="str">
        <s:f>IF(B1444="","",IF(W1444&lt;'04_Настройки'!$B$26,"",ROUND((IF(ISBLANK(T1444),0,T1444*'04_Настройки'!$B$16)+IF(ISBLANK(U1444),0,U1444*'04_Настройки'!$B$17)+IF(ISBLANK(V1444),0,V1444*'04_Настройки'!$B$18)+IF(ISBLANK(M1444),0,M1444/5*100*'04_Настройки'!$B$19)+IF(ISBLANK(N1444),0,N1444/5*100*'04_Настройки'!$B$20))/(IF(ISBLANK(T1444),0,'04_Настройки'!$B$16)+IF(ISBLANK(U1444),0,'04_Настройки'!$B$17)+IF(ISBLANK(V1444),0,'04_Настройки'!$B$18)+IF(ISBLANK(M1444),0,'04_Настройки'!$B$19)+IF(ISBLANK(N1444),0,'04_Настройки'!$B$20)),1)))</s:f>
        <s:v/>
      </s:c>
      <s:c r="Y1444" s="77" t="str">
        <s:f>IF(B1444="","",IF(ISBLANK(X1444),"Недостаточно данных",IF(X1444&gt;='04_Настройки'!$B$24,"Высокий",IF(X1444&gt;='04_Настройки'!$B$25,"Средний","Низкий"))))</s:f>
        <s:v/>
      </s:c>
      <s:c r="Z1444" s="80">
        <s:f t="shared" si="8"/>
        <s:v>1434</s:v>
      </s:c>
      <s:c r="AA1444" s="93" t="str">
        <s:f>IF(B1444="","",IF(S1444&gt;1,"Проверить и объединить дубли",IF(W1444&lt;'04_Настройки'!$B$26,"Дополнить исходные данные",IF(AND(M1444&lt;&gt;"",M1444&lt;=2),"Проверить соответствие запросу и бизнесу",IF(AND(G1444&lt;&gt;"",G1444&lt;=IF(J1444="",'04_Настройки'!$B$14,J1444)),"Удерживать позицию и обновлять контент",IF(Y1444="Высокий",IF(O1444="","Создать или назначить посадочную страницу","Оптимизировать страницу и усилить содержание"),IF(Y1444="Средний","Включить в контент-план","Наблюдать или отложить")))))))</s:f>
        <s:v/>
      </s:c>
    </s:row>
    <s:row r="1445" ht="22.5" customHeight="1">
      <s:c r="A1445" s="70" t="str">
        <s:f t="shared" si="1"/>
        <s:v/>
      </s:c>
      <s:c r="B1445" s="71"/>
      <s:c r="C1445" s="71"/>
      <s:c r="D1445" s="71"/>
      <s:c r="E1445" s="95"/>
      <s:c r="F1445" s="77" t="str">
        <s:f>IF(ISBLANK(E1445),"",IF(E1445&gt;='04_Настройки'!$B$11,"ВЧ",IF(E1445&gt;='04_Настройки'!$B$12,"СЧ","НЧ")))</s:f>
      </s:c>
      <s:c r="G1445" s="78"/>
      <s:c r="H1445" s="78"/>
      <s:c r="I1445" s="80" t="str">
        <s:f t="shared" si="2"/>
        <s:v/>
      </s:c>
      <s:c r="J1445" s="78"/>
      <s:c r="K1445" s="81"/>
      <s:c r="L1445" s="78"/>
      <s:c r="M1445" s="78"/>
      <s:c r="N1445" s="78"/>
      <s:c r="O1445" s="83"/>
      <s:c r="P1445" s="84"/>
      <s:c r="Q1445" s="84"/>
      <s:c r="R1445" s="77" t="str">
        <s:f t="shared" si="3"/>
        <s:v/>
      </s:c>
      <s:c r="S1445" s="85" t="str">
        <s:f t="shared" si="4"/>
        <s:v/>
      </s:c>
      <s:c r="T1445" s="85" t="str">
        <s:f t="shared" si="5"/>
        <s:v/>
      </s:c>
      <s:c r="U1445" s="85" t="str">
        <s:f>IF(OR(B1445="",G1445=""),"",ROUND(MAX(0,MIN(100,(G1445-IF(J1445="",'04_Настройки'!$B$14,J1445))/(100-IF(J1445="",'04_Настройки'!$B$14,J1445))*100)),1))</s:f>
        <s:v/>
      </s:c>
      <s:c r="V1445" s="85" t="str">
        <s:f t="shared" si="6"/>
        <s:v/>
      </s:c>
      <s:c r="W1445" s="88" t="str">
        <s:f t="shared" si="7"/>
        <s:v/>
      </s:c>
      <s:c r="X1445" s="85" t="str">
        <s:f>IF(B1445="","",IF(W1445&lt;'04_Настройки'!$B$26,"",ROUND((IF(ISBLANK(T1445),0,T1445*'04_Настройки'!$B$16)+IF(ISBLANK(U1445),0,U1445*'04_Настройки'!$B$17)+IF(ISBLANK(V1445),0,V1445*'04_Настройки'!$B$18)+IF(ISBLANK(M1445),0,M1445/5*100*'04_Настройки'!$B$19)+IF(ISBLANK(N1445),0,N1445/5*100*'04_Настройки'!$B$20))/(IF(ISBLANK(T1445),0,'04_Настройки'!$B$16)+IF(ISBLANK(U1445),0,'04_Настройки'!$B$17)+IF(ISBLANK(V1445),0,'04_Настройки'!$B$18)+IF(ISBLANK(M1445),0,'04_Настройки'!$B$19)+IF(ISBLANK(N1445),0,'04_Настройки'!$B$20)),1)))</s:f>
        <s:v/>
      </s:c>
      <s:c r="Y1445" s="77" t="str">
        <s:f>IF(B1445="","",IF(ISBLANK(X1445),"Недостаточно данных",IF(X1445&gt;='04_Настройки'!$B$24,"Высокий",IF(X1445&gt;='04_Настройки'!$B$25,"Средний","Низкий"))))</s:f>
        <s:v/>
      </s:c>
      <s:c r="Z1445" s="80">
        <s:f t="shared" si="8"/>
        <s:v>1435</s:v>
      </s:c>
      <s:c r="AA1445" s="93" t="str">
        <s:f>IF(B1445="","",IF(S1445&gt;1,"Проверить и объединить дубли",IF(W1445&lt;'04_Настройки'!$B$26,"Дополнить исходные данные",IF(AND(M1445&lt;&gt;"",M1445&lt;=2),"Проверить соответствие запросу и бизнесу",IF(AND(G1445&lt;&gt;"",G1445&lt;=IF(J1445="",'04_Настройки'!$B$14,J1445)),"Удерживать позицию и обновлять контент",IF(Y1445="Высокий",IF(O1445="","Создать или назначить посадочную страницу","Оптимизировать страницу и усилить содержание"),IF(Y1445="Средний","Включить в контент-план","Наблюдать или отложить")))))))</s:f>
        <s:v/>
      </s:c>
    </s:row>
    <s:row r="1446" ht="22.5" customHeight="1">
      <s:c r="A1446" s="70" t="str">
        <s:f t="shared" si="1"/>
        <s:v/>
      </s:c>
      <s:c r="B1446" s="71"/>
      <s:c r="C1446" s="71"/>
      <s:c r="D1446" s="71"/>
      <s:c r="E1446" s="95"/>
      <s:c r="F1446" s="77" t="str">
        <s:f>IF(ISBLANK(E1446),"",IF(E1446&gt;='04_Настройки'!$B$11,"ВЧ",IF(E1446&gt;='04_Настройки'!$B$12,"СЧ","НЧ")))</s:f>
      </s:c>
      <s:c r="G1446" s="78"/>
      <s:c r="H1446" s="78"/>
      <s:c r="I1446" s="80" t="str">
        <s:f t="shared" si="2"/>
        <s:v/>
      </s:c>
      <s:c r="J1446" s="78"/>
      <s:c r="K1446" s="81"/>
      <s:c r="L1446" s="78"/>
      <s:c r="M1446" s="78"/>
      <s:c r="N1446" s="78"/>
      <s:c r="O1446" s="83"/>
      <s:c r="P1446" s="84"/>
      <s:c r="Q1446" s="84"/>
      <s:c r="R1446" s="77" t="str">
        <s:f t="shared" si="3"/>
        <s:v/>
      </s:c>
      <s:c r="S1446" s="85" t="str">
        <s:f t="shared" si="4"/>
        <s:v/>
      </s:c>
      <s:c r="T1446" s="85" t="str">
        <s:f t="shared" si="5"/>
        <s:v/>
      </s:c>
      <s:c r="U1446" s="85" t="str">
        <s:f>IF(OR(B1446="",G1446=""),"",ROUND(MAX(0,MIN(100,(G1446-IF(J1446="",'04_Настройки'!$B$14,J1446))/(100-IF(J1446="",'04_Настройки'!$B$14,J1446))*100)),1))</s:f>
        <s:v/>
      </s:c>
      <s:c r="V1446" s="85" t="str">
        <s:f t="shared" si="6"/>
        <s:v/>
      </s:c>
      <s:c r="W1446" s="88" t="str">
        <s:f t="shared" si="7"/>
        <s:v/>
      </s:c>
      <s:c r="X1446" s="85" t="str">
        <s:f>IF(B1446="","",IF(W1446&lt;'04_Настройки'!$B$26,"",ROUND((IF(ISBLANK(T1446),0,T1446*'04_Настройки'!$B$16)+IF(ISBLANK(U1446),0,U1446*'04_Настройки'!$B$17)+IF(ISBLANK(V1446),0,V1446*'04_Настройки'!$B$18)+IF(ISBLANK(M1446),0,M1446/5*100*'04_Настройки'!$B$19)+IF(ISBLANK(N1446),0,N1446/5*100*'04_Настройки'!$B$20))/(IF(ISBLANK(T1446),0,'04_Настройки'!$B$16)+IF(ISBLANK(U1446),0,'04_Настройки'!$B$17)+IF(ISBLANK(V1446),0,'04_Настройки'!$B$18)+IF(ISBLANK(M1446),0,'04_Настройки'!$B$19)+IF(ISBLANK(N1446),0,'04_Настройки'!$B$20)),1)))</s:f>
        <s:v/>
      </s:c>
      <s:c r="Y1446" s="77" t="str">
        <s:f>IF(B1446="","",IF(ISBLANK(X1446),"Недостаточно данных",IF(X1446&gt;='04_Настройки'!$B$24,"Высокий",IF(X1446&gt;='04_Настройки'!$B$25,"Средний","Низкий"))))</s:f>
        <s:v/>
      </s:c>
      <s:c r="Z1446" s="80">
        <s:f t="shared" si="8"/>
        <s:v>1436</s:v>
      </s:c>
      <s:c r="AA1446" s="93" t="str">
        <s:f>IF(B1446="","",IF(S1446&gt;1,"Проверить и объединить дубли",IF(W1446&lt;'04_Настройки'!$B$26,"Дополнить исходные данные",IF(AND(M1446&lt;&gt;"",M1446&lt;=2),"Проверить соответствие запросу и бизнесу",IF(AND(G1446&lt;&gt;"",G1446&lt;=IF(J1446="",'04_Настройки'!$B$14,J1446)),"Удерживать позицию и обновлять контент",IF(Y1446="Высокий",IF(O1446="","Создать или назначить посадочную страницу","Оптимизировать страницу и усилить содержание"),IF(Y1446="Средний","Включить в контент-план","Наблюдать или отложить")))))))</s:f>
        <s:v/>
      </s:c>
    </s:row>
    <s:row r="1447" ht="22.5" customHeight="1">
      <s:c r="A1447" s="70" t="str">
        <s:f t="shared" si="1"/>
        <s:v/>
      </s:c>
      <s:c r="B1447" s="71"/>
      <s:c r="C1447" s="71"/>
      <s:c r="D1447" s="71"/>
      <s:c r="E1447" s="95"/>
      <s:c r="F1447" s="77" t="str">
        <s:f>IF(ISBLANK(E1447),"",IF(E1447&gt;='04_Настройки'!$B$11,"ВЧ",IF(E1447&gt;='04_Настройки'!$B$12,"СЧ","НЧ")))</s:f>
      </s:c>
      <s:c r="G1447" s="78"/>
      <s:c r="H1447" s="78"/>
      <s:c r="I1447" s="80" t="str">
        <s:f t="shared" si="2"/>
        <s:v/>
      </s:c>
      <s:c r="J1447" s="78"/>
      <s:c r="K1447" s="81"/>
      <s:c r="L1447" s="78"/>
      <s:c r="M1447" s="78"/>
      <s:c r="N1447" s="78"/>
      <s:c r="O1447" s="83"/>
      <s:c r="P1447" s="84"/>
      <s:c r="Q1447" s="84"/>
      <s:c r="R1447" s="77" t="str">
        <s:f t="shared" si="3"/>
        <s:v/>
      </s:c>
      <s:c r="S1447" s="85" t="str">
        <s:f t="shared" si="4"/>
        <s:v/>
      </s:c>
      <s:c r="T1447" s="85" t="str">
        <s:f t="shared" si="5"/>
        <s:v/>
      </s:c>
      <s:c r="U1447" s="85" t="str">
        <s:f>IF(OR(B1447="",G1447=""),"",ROUND(MAX(0,MIN(100,(G1447-IF(J1447="",'04_Настройки'!$B$14,J1447))/(100-IF(J1447="",'04_Настройки'!$B$14,J1447))*100)),1))</s:f>
        <s:v/>
      </s:c>
      <s:c r="V1447" s="85" t="str">
        <s:f t="shared" si="6"/>
        <s:v/>
      </s:c>
      <s:c r="W1447" s="88" t="str">
        <s:f t="shared" si="7"/>
        <s:v/>
      </s:c>
      <s:c r="X1447" s="85" t="str">
        <s:f>IF(B1447="","",IF(W1447&lt;'04_Настройки'!$B$26,"",ROUND((IF(ISBLANK(T1447),0,T1447*'04_Настройки'!$B$16)+IF(ISBLANK(U1447),0,U1447*'04_Настройки'!$B$17)+IF(ISBLANK(V1447),0,V1447*'04_Настройки'!$B$18)+IF(ISBLANK(M1447),0,M1447/5*100*'04_Настройки'!$B$19)+IF(ISBLANK(N1447),0,N1447/5*100*'04_Настройки'!$B$20))/(IF(ISBLANK(T1447),0,'04_Настройки'!$B$16)+IF(ISBLANK(U1447),0,'04_Настройки'!$B$17)+IF(ISBLANK(V1447),0,'04_Настройки'!$B$18)+IF(ISBLANK(M1447),0,'04_Настройки'!$B$19)+IF(ISBLANK(N1447),0,'04_Настройки'!$B$20)),1)))</s:f>
        <s:v/>
      </s:c>
      <s:c r="Y1447" s="77" t="str">
        <s:f>IF(B1447="","",IF(ISBLANK(X1447),"Недостаточно данных",IF(X1447&gt;='04_Настройки'!$B$24,"Высокий",IF(X1447&gt;='04_Настройки'!$B$25,"Средний","Низкий"))))</s:f>
        <s:v/>
      </s:c>
      <s:c r="Z1447" s="80">
        <s:f t="shared" si="8"/>
        <s:v>1437</s:v>
      </s:c>
      <s:c r="AA1447" s="93" t="str">
        <s:f>IF(B1447="","",IF(S1447&gt;1,"Проверить и объединить дубли",IF(W1447&lt;'04_Настройки'!$B$26,"Дополнить исходные данные",IF(AND(M1447&lt;&gt;"",M1447&lt;=2),"Проверить соответствие запросу и бизнесу",IF(AND(G1447&lt;&gt;"",G1447&lt;=IF(J1447="",'04_Настройки'!$B$14,J1447)),"Удерживать позицию и обновлять контент",IF(Y1447="Высокий",IF(O1447="","Создать или назначить посадочную страницу","Оптимизировать страницу и усилить содержание"),IF(Y1447="Средний","Включить в контент-план","Наблюдать или отложить")))))))</s:f>
        <s:v/>
      </s:c>
    </s:row>
    <s:row r="1448" ht="22.5" customHeight="1">
      <s:c r="A1448" s="70" t="str">
        <s:f t="shared" si="1"/>
        <s:v/>
      </s:c>
      <s:c r="B1448" s="71"/>
      <s:c r="C1448" s="71"/>
      <s:c r="D1448" s="71"/>
      <s:c r="E1448" s="95"/>
      <s:c r="F1448" s="77" t="str">
        <s:f>IF(ISBLANK(E1448),"",IF(E1448&gt;='04_Настройки'!$B$11,"ВЧ",IF(E1448&gt;='04_Настройки'!$B$12,"СЧ","НЧ")))</s:f>
      </s:c>
      <s:c r="G1448" s="78"/>
      <s:c r="H1448" s="78"/>
      <s:c r="I1448" s="80" t="str">
        <s:f t="shared" si="2"/>
        <s:v/>
      </s:c>
      <s:c r="J1448" s="78"/>
      <s:c r="K1448" s="81"/>
      <s:c r="L1448" s="78"/>
      <s:c r="M1448" s="78"/>
      <s:c r="N1448" s="78"/>
      <s:c r="O1448" s="83"/>
      <s:c r="P1448" s="84"/>
      <s:c r="Q1448" s="84"/>
      <s:c r="R1448" s="77" t="str">
        <s:f t="shared" si="3"/>
        <s:v/>
      </s:c>
      <s:c r="S1448" s="85" t="str">
        <s:f t="shared" si="4"/>
        <s:v/>
      </s:c>
      <s:c r="T1448" s="85" t="str">
        <s:f t="shared" si="5"/>
        <s:v/>
      </s:c>
      <s:c r="U1448" s="85" t="str">
        <s:f>IF(OR(B1448="",G1448=""),"",ROUND(MAX(0,MIN(100,(G1448-IF(J1448="",'04_Настройки'!$B$14,J1448))/(100-IF(J1448="",'04_Настройки'!$B$14,J1448))*100)),1))</s:f>
        <s:v/>
      </s:c>
      <s:c r="V1448" s="85" t="str">
        <s:f t="shared" si="6"/>
        <s:v/>
      </s:c>
      <s:c r="W1448" s="88" t="str">
        <s:f t="shared" si="7"/>
        <s:v/>
      </s:c>
      <s:c r="X1448" s="85" t="str">
        <s:f>IF(B1448="","",IF(W1448&lt;'04_Настройки'!$B$26,"",ROUND((IF(ISBLANK(T1448),0,T1448*'04_Настройки'!$B$16)+IF(ISBLANK(U1448),0,U1448*'04_Настройки'!$B$17)+IF(ISBLANK(V1448),0,V1448*'04_Настройки'!$B$18)+IF(ISBLANK(M1448),0,M1448/5*100*'04_Настройки'!$B$19)+IF(ISBLANK(N1448),0,N1448/5*100*'04_Настройки'!$B$20))/(IF(ISBLANK(T1448),0,'04_Настройки'!$B$16)+IF(ISBLANK(U1448),0,'04_Настройки'!$B$17)+IF(ISBLANK(V1448),0,'04_Настройки'!$B$18)+IF(ISBLANK(M1448),0,'04_Настройки'!$B$19)+IF(ISBLANK(N1448),0,'04_Настройки'!$B$20)),1)))</s:f>
        <s:v/>
      </s:c>
      <s:c r="Y1448" s="77" t="str">
        <s:f>IF(B1448="","",IF(ISBLANK(X1448),"Недостаточно данных",IF(X1448&gt;='04_Настройки'!$B$24,"Высокий",IF(X1448&gt;='04_Настройки'!$B$25,"Средний","Низкий"))))</s:f>
        <s:v/>
      </s:c>
      <s:c r="Z1448" s="80">
        <s:f t="shared" si="8"/>
        <s:v>1438</s:v>
      </s:c>
      <s:c r="AA1448" s="93" t="str">
        <s:f>IF(B1448="","",IF(S1448&gt;1,"Проверить и объединить дубли",IF(W1448&lt;'04_Настройки'!$B$26,"Дополнить исходные данные",IF(AND(M1448&lt;&gt;"",M1448&lt;=2),"Проверить соответствие запросу и бизнесу",IF(AND(G1448&lt;&gt;"",G1448&lt;=IF(J1448="",'04_Настройки'!$B$14,J1448)),"Удерживать позицию и обновлять контент",IF(Y1448="Высокий",IF(O1448="","Создать или назначить посадочную страницу","Оптимизировать страницу и усилить содержание"),IF(Y1448="Средний","Включить в контент-план","Наблюдать или отложить")))))))</s:f>
        <s:v/>
      </s:c>
    </s:row>
    <s:row r="1449" ht="22.5" customHeight="1">
      <s:c r="A1449" s="70" t="str">
        <s:f t="shared" si="1"/>
        <s:v/>
      </s:c>
      <s:c r="B1449" s="71"/>
      <s:c r="C1449" s="71"/>
      <s:c r="D1449" s="71"/>
      <s:c r="E1449" s="95"/>
      <s:c r="F1449" s="77" t="str">
        <s:f>IF(ISBLANK(E1449),"",IF(E1449&gt;='04_Настройки'!$B$11,"ВЧ",IF(E1449&gt;='04_Настройки'!$B$12,"СЧ","НЧ")))</s:f>
      </s:c>
      <s:c r="G1449" s="78"/>
      <s:c r="H1449" s="78"/>
      <s:c r="I1449" s="80" t="str">
        <s:f t="shared" si="2"/>
        <s:v/>
      </s:c>
      <s:c r="J1449" s="78"/>
      <s:c r="K1449" s="81"/>
      <s:c r="L1449" s="78"/>
      <s:c r="M1449" s="78"/>
      <s:c r="N1449" s="78"/>
      <s:c r="O1449" s="83"/>
      <s:c r="P1449" s="84"/>
      <s:c r="Q1449" s="84"/>
      <s:c r="R1449" s="77" t="str">
        <s:f t="shared" si="3"/>
        <s:v/>
      </s:c>
      <s:c r="S1449" s="85" t="str">
        <s:f t="shared" si="4"/>
        <s:v/>
      </s:c>
      <s:c r="T1449" s="85" t="str">
        <s:f t="shared" si="5"/>
        <s:v/>
      </s:c>
      <s:c r="U1449" s="85" t="str">
        <s:f>IF(OR(B1449="",G1449=""),"",ROUND(MAX(0,MIN(100,(G1449-IF(J1449="",'04_Настройки'!$B$14,J1449))/(100-IF(J1449="",'04_Настройки'!$B$14,J1449))*100)),1))</s:f>
        <s:v/>
      </s:c>
      <s:c r="V1449" s="85" t="str">
        <s:f t="shared" si="6"/>
        <s:v/>
      </s:c>
      <s:c r="W1449" s="88" t="str">
        <s:f t="shared" si="7"/>
        <s:v/>
      </s:c>
      <s:c r="X1449" s="85" t="str">
        <s:f>IF(B1449="","",IF(W1449&lt;'04_Настройки'!$B$26,"",ROUND((IF(ISBLANK(T1449),0,T1449*'04_Настройки'!$B$16)+IF(ISBLANK(U1449),0,U1449*'04_Настройки'!$B$17)+IF(ISBLANK(V1449),0,V1449*'04_Настройки'!$B$18)+IF(ISBLANK(M1449),0,M1449/5*100*'04_Настройки'!$B$19)+IF(ISBLANK(N1449),0,N1449/5*100*'04_Настройки'!$B$20))/(IF(ISBLANK(T1449),0,'04_Настройки'!$B$16)+IF(ISBLANK(U1449),0,'04_Настройки'!$B$17)+IF(ISBLANK(V1449),0,'04_Настройки'!$B$18)+IF(ISBLANK(M1449),0,'04_Настройки'!$B$19)+IF(ISBLANK(N1449),0,'04_Настройки'!$B$20)),1)))</s:f>
        <s:v/>
      </s:c>
      <s:c r="Y1449" s="77" t="str">
        <s:f>IF(B1449="","",IF(ISBLANK(X1449),"Недостаточно данных",IF(X1449&gt;='04_Настройки'!$B$24,"Высокий",IF(X1449&gt;='04_Настройки'!$B$25,"Средний","Низкий"))))</s:f>
        <s:v/>
      </s:c>
      <s:c r="Z1449" s="80">
        <s:f t="shared" si="8"/>
        <s:v>1439</s:v>
      </s:c>
      <s:c r="AA1449" s="93" t="str">
        <s:f>IF(B1449="","",IF(S1449&gt;1,"Проверить и объединить дубли",IF(W1449&lt;'04_Настройки'!$B$26,"Дополнить исходные данные",IF(AND(M1449&lt;&gt;"",M1449&lt;=2),"Проверить соответствие запросу и бизнесу",IF(AND(G1449&lt;&gt;"",G1449&lt;=IF(J1449="",'04_Настройки'!$B$14,J1449)),"Удерживать позицию и обновлять контент",IF(Y1449="Высокий",IF(O1449="","Создать или назначить посадочную страницу","Оптимизировать страницу и усилить содержание"),IF(Y1449="Средний","Включить в контент-план","Наблюдать или отложить")))))))</s:f>
        <s:v/>
      </s:c>
    </s:row>
    <s:row r="1450" ht="22.5" customHeight="1">
      <s:c r="A1450" s="70" t="str">
        <s:f t="shared" si="1"/>
        <s:v/>
      </s:c>
      <s:c r="B1450" s="71"/>
      <s:c r="C1450" s="71"/>
      <s:c r="D1450" s="71"/>
      <s:c r="E1450" s="95"/>
      <s:c r="F1450" s="77" t="str">
        <s:f>IF(ISBLANK(E1450),"",IF(E1450&gt;='04_Настройки'!$B$11,"ВЧ",IF(E1450&gt;='04_Настройки'!$B$12,"СЧ","НЧ")))</s:f>
      </s:c>
      <s:c r="G1450" s="78"/>
      <s:c r="H1450" s="78"/>
      <s:c r="I1450" s="80" t="str">
        <s:f t="shared" si="2"/>
        <s:v/>
      </s:c>
      <s:c r="J1450" s="78"/>
      <s:c r="K1450" s="81"/>
      <s:c r="L1450" s="78"/>
      <s:c r="M1450" s="78"/>
      <s:c r="N1450" s="78"/>
      <s:c r="O1450" s="83"/>
      <s:c r="P1450" s="84"/>
      <s:c r="Q1450" s="84"/>
      <s:c r="R1450" s="77" t="str">
        <s:f t="shared" si="3"/>
        <s:v/>
      </s:c>
      <s:c r="S1450" s="85" t="str">
        <s:f t="shared" si="4"/>
        <s:v/>
      </s:c>
      <s:c r="T1450" s="85" t="str">
        <s:f t="shared" si="5"/>
        <s:v/>
      </s:c>
      <s:c r="U1450" s="85" t="str">
        <s:f>IF(OR(B1450="",G1450=""),"",ROUND(MAX(0,MIN(100,(G1450-IF(J1450="",'04_Настройки'!$B$14,J1450))/(100-IF(J1450="",'04_Настройки'!$B$14,J1450))*100)),1))</s:f>
        <s:v/>
      </s:c>
      <s:c r="V1450" s="85" t="str">
        <s:f t="shared" si="6"/>
        <s:v/>
      </s:c>
      <s:c r="W1450" s="88" t="str">
        <s:f t="shared" si="7"/>
        <s:v/>
      </s:c>
      <s:c r="X1450" s="85" t="str">
        <s:f>IF(B1450="","",IF(W1450&lt;'04_Настройки'!$B$26,"",ROUND((IF(ISBLANK(T1450),0,T1450*'04_Настройки'!$B$16)+IF(ISBLANK(U1450),0,U1450*'04_Настройки'!$B$17)+IF(ISBLANK(V1450),0,V1450*'04_Настройки'!$B$18)+IF(ISBLANK(M1450),0,M1450/5*100*'04_Настройки'!$B$19)+IF(ISBLANK(N1450),0,N1450/5*100*'04_Настройки'!$B$20))/(IF(ISBLANK(T1450),0,'04_Настройки'!$B$16)+IF(ISBLANK(U1450),0,'04_Настройки'!$B$17)+IF(ISBLANK(V1450),0,'04_Настройки'!$B$18)+IF(ISBLANK(M1450),0,'04_Настройки'!$B$19)+IF(ISBLANK(N1450),0,'04_Настройки'!$B$20)),1)))</s:f>
        <s:v/>
      </s:c>
      <s:c r="Y1450" s="77" t="str">
        <s:f>IF(B1450="","",IF(ISBLANK(X1450),"Недостаточно данных",IF(X1450&gt;='04_Настройки'!$B$24,"Высокий",IF(X1450&gt;='04_Настройки'!$B$25,"Средний","Низкий"))))</s:f>
        <s:v/>
      </s:c>
      <s:c r="Z1450" s="80">
        <s:f t="shared" si="8"/>
        <s:v>1440</s:v>
      </s:c>
      <s:c r="AA1450" s="93" t="str">
        <s:f>IF(B1450="","",IF(S1450&gt;1,"Проверить и объединить дубли",IF(W1450&lt;'04_Настройки'!$B$26,"Дополнить исходные данные",IF(AND(M1450&lt;&gt;"",M1450&lt;=2),"Проверить соответствие запросу и бизнесу",IF(AND(G1450&lt;&gt;"",G1450&lt;=IF(J1450="",'04_Настройки'!$B$14,J1450)),"Удерживать позицию и обновлять контент",IF(Y1450="Высокий",IF(O1450="","Создать или назначить посадочную страницу","Оптимизировать страницу и усилить содержание"),IF(Y1450="Средний","Включить в контент-план","Наблюдать или отложить")))))))</s:f>
        <s:v/>
      </s:c>
    </s:row>
    <s:row r="1451" ht="22.5" customHeight="1">
      <s:c r="A1451" s="70" t="str">
        <s:f t="shared" si="1"/>
        <s:v/>
      </s:c>
      <s:c r="B1451" s="71"/>
      <s:c r="C1451" s="71"/>
      <s:c r="D1451" s="71"/>
      <s:c r="E1451" s="95"/>
      <s:c r="F1451" s="77" t="str">
        <s:f>IF(ISBLANK(E1451),"",IF(E1451&gt;='04_Настройки'!$B$11,"ВЧ",IF(E1451&gt;='04_Настройки'!$B$12,"СЧ","НЧ")))</s:f>
      </s:c>
      <s:c r="G1451" s="78"/>
      <s:c r="H1451" s="78"/>
      <s:c r="I1451" s="80" t="str">
        <s:f t="shared" si="2"/>
        <s:v/>
      </s:c>
      <s:c r="J1451" s="78"/>
      <s:c r="K1451" s="81"/>
      <s:c r="L1451" s="78"/>
      <s:c r="M1451" s="78"/>
      <s:c r="N1451" s="78"/>
      <s:c r="O1451" s="83"/>
      <s:c r="P1451" s="84"/>
      <s:c r="Q1451" s="84"/>
      <s:c r="R1451" s="77" t="str">
        <s:f t="shared" si="3"/>
        <s:v/>
      </s:c>
      <s:c r="S1451" s="85" t="str">
        <s:f t="shared" si="4"/>
        <s:v/>
      </s:c>
      <s:c r="T1451" s="85" t="str">
        <s:f t="shared" si="5"/>
        <s:v/>
      </s:c>
      <s:c r="U1451" s="85" t="str">
        <s:f>IF(OR(B1451="",G1451=""),"",ROUND(MAX(0,MIN(100,(G1451-IF(J1451="",'04_Настройки'!$B$14,J1451))/(100-IF(J1451="",'04_Настройки'!$B$14,J1451))*100)),1))</s:f>
        <s:v/>
      </s:c>
      <s:c r="V1451" s="85" t="str">
        <s:f t="shared" si="6"/>
        <s:v/>
      </s:c>
      <s:c r="W1451" s="88" t="str">
        <s:f t="shared" si="7"/>
        <s:v/>
      </s:c>
      <s:c r="X1451" s="85" t="str">
        <s:f>IF(B1451="","",IF(W1451&lt;'04_Настройки'!$B$26,"",ROUND((IF(ISBLANK(T1451),0,T1451*'04_Настройки'!$B$16)+IF(ISBLANK(U1451),0,U1451*'04_Настройки'!$B$17)+IF(ISBLANK(V1451),0,V1451*'04_Настройки'!$B$18)+IF(ISBLANK(M1451),0,M1451/5*100*'04_Настройки'!$B$19)+IF(ISBLANK(N1451),0,N1451/5*100*'04_Настройки'!$B$20))/(IF(ISBLANK(T1451),0,'04_Настройки'!$B$16)+IF(ISBLANK(U1451),0,'04_Настройки'!$B$17)+IF(ISBLANK(V1451),0,'04_Настройки'!$B$18)+IF(ISBLANK(M1451),0,'04_Настройки'!$B$19)+IF(ISBLANK(N1451),0,'04_Настройки'!$B$20)),1)))</s:f>
        <s:v/>
      </s:c>
      <s:c r="Y1451" s="77" t="str">
        <s:f>IF(B1451="","",IF(ISBLANK(X1451),"Недостаточно данных",IF(X1451&gt;='04_Настройки'!$B$24,"Высокий",IF(X1451&gt;='04_Настройки'!$B$25,"Средний","Низкий"))))</s:f>
        <s:v/>
      </s:c>
      <s:c r="Z1451" s="80">
        <s:f t="shared" si="8"/>
        <s:v>1441</s:v>
      </s:c>
      <s:c r="AA1451" s="93" t="str">
        <s:f>IF(B1451="","",IF(S1451&gt;1,"Проверить и объединить дубли",IF(W1451&lt;'04_Настройки'!$B$26,"Дополнить исходные данные",IF(AND(M1451&lt;&gt;"",M1451&lt;=2),"Проверить соответствие запросу и бизнесу",IF(AND(G1451&lt;&gt;"",G1451&lt;=IF(J1451="",'04_Настройки'!$B$14,J1451)),"Удерживать позицию и обновлять контент",IF(Y1451="Высокий",IF(O1451="","Создать или назначить посадочную страницу","Оптимизировать страницу и усилить содержание"),IF(Y1451="Средний","Включить в контент-план","Наблюдать или отложить")))))))</s:f>
        <s:v/>
      </s:c>
    </s:row>
    <s:row r="1452" ht="22.5" customHeight="1">
      <s:c r="A1452" s="70" t="str">
        <s:f t="shared" si="1"/>
        <s:v/>
      </s:c>
      <s:c r="B1452" s="71"/>
      <s:c r="C1452" s="71"/>
      <s:c r="D1452" s="71"/>
      <s:c r="E1452" s="95"/>
      <s:c r="F1452" s="77" t="str">
        <s:f>IF(ISBLANK(E1452),"",IF(E1452&gt;='04_Настройки'!$B$11,"ВЧ",IF(E1452&gt;='04_Настройки'!$B$12,"СЧ","НЧ")))</s:f>
      </s:c>
      <s:c r="G1452" s="78"/>
      <s:c r="H1452" s="78"/>
      <s:c r="I1452" s="80" t="str">
        <s:f t="shared" si="2"/>
        <s:v/>
      </s:c>
      <s:c r="J1452" s="78"/>
      <s:c r="K1452" s="81"/>
      <s:c r="L1452" s="78"/>
      <s:c r="M1452" s="78"/>
      <s:c r="N1452" s="78"/>
      <s:c r="O1452" s="83"/>
      <s:c r="P1452" s="84"/>
      <s:c r="Q1452" s="84"/>
      <s:c r="R1452" s="77" t="str">
        <s:f t="shared" si="3"/>
        <s:v/>
      </s:c>
      <s:c r="S1452" s="85" t="str">
        <s:f t="shared" si="4"/>
        <s:v/>
      </s:c>
      <s:c r="T1452" s="85" t="str">
        <s:f t="shared" si="5"/>
        <s:v/>
      </s:c>
      <s:c r="U1452" s="85" t="str">
        <s:f>IF(OR(B1452="",G1452=""),"",ROUND(MAX(0,MIN(100,(G1452-IF(J1452="",'04_Настройки'!$B$14,J1452))/(100-IF(J1452="",'04_Настройки'!$B$14,J1452))*100)),1))</s:f>
        <s:v/>
      </s:c>
      <s:c r="V1452" s="85" t="str">
        <s:f t="shared" si="6"/>
        <s:v/>
      </s:c>
      <s:c r="W1452" s="88" t="str">
        <s:f t="shared" si="7"/>
        <s:v/>
      </s:c>
      <s:c r="X1452" s="85" t="str">
        <s:f>IF(B1452="","",IF(W1452&lt;'04_Настройки'!$B$26,"",ROUND((IF(ISBLANK(T1452),0,T1452*'04_Настройки'!$B$16)+IF(ISBLANK(U1452),0,U1452*'04_Настройки'!$B$17)+IF(ISBLANK(V1452),0,V1452*'04_Настройки'!$B$18)+IF(ISBLANK(M1452),0,M1452/5*100*'04_Настройки'!$B$19)+IF(ISBLANK(N1452),0,N1452/5*100*'04_Настройки'!$B$20))/(IF(ISBLANK(T1452),0,'04_Настройки'!$B$16)+IF(ISBLANK(U1452),0,'04_Настройки'!$B$17)+IF(ISBLANK(V1452),0,'04_Настройки'!$B$18)+IF(ISBLANK(M1452),0,'04_Настройки'!$B$19)+IF(ISBLANK(N1452),0,'04_Настройки'!$B$20)),1)))</s:f>
        <s:v/>
      </s:c>
      <s:c r="Y1452" s="77" t="str">
        <s:f>IF(B1452="","",IF(ISBLANK(X1452),"Недостаточно данных",IF(X1452&gt;='04_Настройки'!$B$24,"Высокий",IF(X1452&gt;='04_Настройки'!$B$25,"Средний","Низкий"))))</s:f>
        <s:v/>
      </s:c>
      <s:c r="Z1452" s="80">
        <s:f t="shared" si="8"/>
        <s:v>1442</s:v>
      </s:c>
      <s:c r="AA1452" s="93" t="str">
        <s:f>IF(B1452="","",IF(S1452&gt;1,"Проверить и объединить дубли",IF(W1452&lt;'04_Настройки'!$B$26,"Дополнить исходные данные",IF(AND(M1452&lt;&gt;"",M1452&lt;=2),"Проверить соответствие запросу и бизнесу",IF(AND(G1452&lt;&gt;"",G1452&lt;=IF(J1452="",'04_Настройки'!$B$14,J1452)),"Удерживать позицию и обновлять контент",IF(Y1452="Высокий",IF(O1452="","Создать или назначить посадочную страницу","Оптимизировать страницу и усилить содержание"),IF(Y1452="Средний","Включить в контент-план","Наблюдать или отложить")))))))</s:f>
        <s:v/>
      </s:c>
    </s:row>
    <s:row r="1453" ht="22.5" customHeight="1">
      <s:c r="A1453" s="70" t="str">
        <s:f t="shared" si="1"/>
        <s:v/>
      </s:c>
      <s:c r="B1453" s="71"/>
      <s:c r="C1453" s="71"/>
      <s:c r="D1453" s="71"/>
      <s:c r="E1453" s="95"/>
      <s:c r="F1453" s="77" t="str">
        <s:f>IF(ISBLANK(E1453),"",IF(E1453&gt;='04_Настройки'!$B$11,"ВЧ",IF(E1453&gt;='04_Настройки'!$B$12,"СЧ","НЧ")))</s:f>
      </s:c>
      <s:c r="G1453" s="78"/>
      <s:c r="H1453" s="78"/>
      <s:c r="I1453" s="80" t="str">
        <s:f t="shared" si="2"/>
        <s:v/>
      </s:c>
      <s:c r="J1453" s="78"/>
      <s:c r="K1453" s="81"/>
      <s:c r="L1453" s="78"/>
      <s:c r="M1453" s="78"/>
      <s:c r="N1453" s="78"/>
      <s:c r="O1453" s="83"/>
      <s:c r="P1453" s="84"/>
      <s:c r="Q1453" s="84"/>
      <s:c r="R1453" s="77" t="str">
        <s:f t="shared" si="3"/>
        <s:v/>
      </s:c>
      <s:c r="S1453" s="85" t="str">
        <s:f t="shared" si="4"/>
        <s:v/>
      </s:c>
      <s:c r="T1453" s="85" t="str">
        <s:f t="shared" si="5"/>
        <s:v/>
      </s:c>
      <s:c r="U1453" s="85" t="str">
        <s:f>IF(OR(B1453="",G1453=""),"",ROUND(MAX(0,MIN(100,(G1453-IF(J1453="",'04_Настройки'!$B$14,J1453))/(100-IF(J1453="",'04_Настройки'!$B$14,J1453))*100)),1))</s:f>
        <s:v/>
      </s:c>
      <s:c r="V1453" s="85" t="str">
        <s:f t="shared" si="6"/>
        <s:v/>
      </s:c>
      <s:c r="W1453" s="88" t="str">
        <s:f t="shared" si="7"/>
        <s:v/>
      </s:c>
      <s:c r="X1453" s="85" t="str">
        <s:f>IF(B1453="","",IF(W1453&lt;'04_Настройки'!$B$26,"",ROUND((IF(ISBLANK(T1453),0,T1453*'04_Настройки'!$B$16)+IF(ISBLANK(U1453),0,U1453*'04_Настройки'!$B$17)+IF(ISBLANK(V1453),0,V1453*'04_Настройки'!$B$18)+IF(ISBLANK(M1453),0,M1453/5*100*'04_Настройки'!$B$19)+IF(ISBLANK(N1453),0,N1453/5*100*'04_Настройки'!$B$20))/(IF(ISBLANK(T1453),0,'04_Настройки'!$B$16)+IF(ISBLANK(U1453),0,'04_Настройки'!$B$17)+IF(ISBLANK(V1453),0,'04_Настройки'!$B$18)+IF(ISBLANK(M1453),0,'04_Настройки'!$B$19)+IF(ISBLANK(N1453),0,'04_Настройки'!$B$20)),1)))</s:f>
        <s:v/>
      </s:c>
      <s:c r="Y1453" s="77" t="str">
        <s:f>IF(B1453="","",IF(ISBLANK(X1453),"Недостаточно данных",IF(X1453&gt;='04_Настройки'!$B$24,"Высокий",IF(X1453&gt;='04_Настройки'!$B$25,"Средний","Низкий"))))</s:f>
        <s:v/>
      </s:c>
      <s:c r="Z1453" s="80">
        <s:f t="shared" si="8"/>
        <s:v>1443</s:v>
      </s:c>
      <s:c r="AA1453" s="93" t="str">
        <s:f>IF(B1453="","",IF(S1453&gt;1,"Проверить и объединить дубли",IF(W1453&lt;'04_Настройки'!$B$26,"Дополнить исходные данные",IF(AND(M1453&lt;&gt;"",M1453&lt;=2),"Проверить соответствие запросу и бизнесу",IF(AND(G1453&lt;&gt;"",G1453&lt;=IF(J1453="",'04_Настройки'!$B$14,J1453)),"Удерживать позицию и обновлять контент",IF(Y1453="Высокий",IF(O1453="","Создать или назначить посадочную страницу","Оптимизировать страницу и усилить содержание"),IF(Y1453="Средний","Включить в контент-план","Наблюдать или отложить")))))))</s:f>
        <s:v/>
      </s:c>
    </s:row>
    <s:row r="1454" ht="22.5" customHeight="1">
      <s:c r="A1454" s="70" t="str">
        <s:f t="shared" si="1"/>
        <s:v/>
      </s:c>
      <s:c r="B1454" s="71"/>
      <s:c r="C1454" s="71"/>
      <s:c r="D1454" s="71"/>
      <s:c r="E1454" s="95"/>
      <s:c r="F1454" s="77" t="str">
        <s:f>IF(ISBLANK(E1454),"",IF(E1454&gt;='04_Настройки'!$B$11,"ВЧ",IF(E1454&gt;='04_Настройки'!$B$12,"СЧ","НЧ")))</s:f>
      </s:c>
      <s:c r="G1454" s="78"/>
      <s:c r="H1454" s="78"/>
      <s:c r="I1454" s="80" t="str">
        <s:f t="shared" si="2"/>
        <s:v/>
      </s:c>
      <s:c r="J1454" s="78"/>
      <s:c r="K1454" s="81"/>
      <s:c r="L1454" s="78"/>
      <s:c r="M1454" s="78"/>
      <s:c r="N1454" s="78"/>
      <s:c r="O1454" s="83"/>
      <s:c r="P1454" s="84"/>
      <s:c r="Q1454" s="84"/>
      <s:c r="R1454" s="77" t="str">
        <s:f t="shared" si="3"/>
        <s:v/>
      </s:c>
      <s:c r="S1454" s="85" t="str">
        <s:f t="shared" si="4"/>
        <s:v/>
      </s:c>
      <s:c r="T1454" s="85" t="str">
        <s:f t="shared" si="5"/>
        <s:v/>
      </s:c>
      <s:c r="U1454" s="85" t="str">
        <s:f>IF(OR(B1454="",G1454=""),"",ROUND(MAX(0,MIN(100,(G1454-IF(J1454="",'04_Настройки'!$B$14,J1454))/(100-IF(J1454="",'04_Настройки'!$B$14,J1454))*100)),1))</s:f>
        <s:v/>
      </s:c>
      <s:c r="V1454" s="85" t="str">
        <s:f t="shared" si="6"/>
        <s:v/>
      </s:c>
      <s:c r="W1454" s="88" t="str">
        <s:f t="shared" si="7"/>
        <s:v/>
      </s:c>
      <s:c r="X1454" s="85" t="str">
        <s:f>IF(B1454="","",IF(W1454&lt;'04_Настройки'!$B$26,"",ROUND((IF(ISBLANK(T1454),0,T1454*'04_Настройки'!$B$16)+IF(ISBLANK(U1454),0,U1454*'04_Настройки'!$B$17)+IF(ISBLANK(V1454),0,V1454*'04_Настройки'!$B$18)+IF(ISBLANK(M1454),0,M1454/5*100*'04_Настройки'!$B$19)+IF(ISBLANK(N1454),0,N1454/5*100*'04_Настройки'!$B$20))/(IF(ISBLANK(T1454),0,'04_Настройки'!$B$16)+IF(ISBLANK(U1454),0,'04_Настройки'!$B$17)+IF(ISBLANK(V1454),0,'04_Настройки'!$B$18)+IF(ISBLANK(M1454),0,'04_Настройки'!$B$19)+IF(ISBLANK(N1454),0,'04_Настройки'!$B$20)),1)))</s:f>
        <s:v/>
      </s:c>
      <s:c r="Y1454" s="77" t="str">
        <s:f>IF(B1454="","",IF(ISBLANK(X1454),"Недостаточно данных",IF(X1454&gt;='04_Настройки'!$B$24,"Высокий",IF(X1454&gt;='04_Настройки'!$B$25,"Средний","Низкий"))))</s:f>
        <s:v/>
      </s:c>
      <s:c r="Z1454" s="80">
        <s:f t="shared" si="8"/>
        <s:v>1444</s:v>
      </s:c>
      <s:c r="AA1454" s="93" t="str">
        <s:f>IF(B1454="","",IF(S1454&gt;1,"Проверить и объединить дубли",IF(W1454&lt;'04_Настройки'!$B$26,"Дополнить исходные данные",IF(AND(M1454&lt;&gt;"",M1454&lt;=2),"Проверить соответствие запросу и бизнесу",IF(AND(G1454&lt;&gt;"",G1454&lt;=IF(J1454="",'04_Настройки'!$B$14,J1454)),"Удерживать позицию и обновлять контент",IF(Y1454="Высокий",IF(O1454="","Создать или назначить посадочную страницу","Оптимизировать страницу и усилить содержание"),IF(Y1454="Средний","Включить в контент-план","Наблюдать или отложить")))))))</s:f>
        <s:v/>
      </s:c>
    </s:row>
    <s:row r="1455" ht="22.5" customHeight="1">
      <s:c r="A1455" s="70" t="str">
        <s:f t="shared" si="1"/>
        <s:v/>
      </s:c>
      <s:c r="B1455" s="71"/>
      <s:c r="C1455" s="71"/>
      <s:c r="D1455" s="71"/>
      <s:c r="E1455" s="95"/>
      <s:c r="F1455" s="77" t="str">
        <s:f>IF(ISBLANK(E1455),"",IF(E1455&gt;='04_Настройки'!$B$11,"ВЧ",IF(E1455&gt;='04_Настройки'!$B$12,"СЧ","НЧ")))</s:f>
      </s:c>
      <s:c r="G1455" s="78"/>
      <s:c r="H1455" s="78"/>
      <s:c r="I1455" s="80" t="str">
        <s:f t="shared" si="2"/>
        <s:v/>
      </s:c>
      <s:c r="J1455" s="78"/>
      <s:c r="K1455" s="81"/>
      <s:c r="L1455" s="78"/>
      <s:c r="M1455" s="78"/>
      <s:c r="N1455" s="78"/>
      <s:c r="O1455" s="83"/>
      <s:c r="P1455" s="84"/>
      <s:c r="Q1455" s="84"/>
      <s:c r="R1455" s="77" t="str">
        <s:f t="shared" si="3"/>
        <s:v/>
      </s:c>
      <s:c r="S1455" s="85" t="str">
        <s:f t="shared" si="4"/>
        <s:v/>
      </s:c>
      <s:c r="T1455" s="85" t="str">
        <s:f t="shared" si="5"/>
        <s:v/>
      </s:c>
      <s:c r="U1455" s="85" t="str">
        <s:f>IF(OR(B1455="",G1455=""),"",ROUND(MAX(0,MIN(100,(G1455-IF(J1455="",'04_Настройки'!$B$14,J1455))/(100-IF(J1455="",'04_Настройки'!$B$14,J1455))*100)),1))</s:f>
        <s:v/>
      </s:c>
      <s:c r="V1455" s="85" t="str">
        <s:f t="shared" si="6"/>
        <s:v/>
      </s:c>
      <s:c r="W1455" s="88" t="str">
        <s:f t="shared" si="7"/>
        <s:v/>
      </s:c>
      <s:c r="X1455" s="85" t="str">
        <s:f>IF(B1455="","",IF(W1455&lt;'04_Настройки'!$B$26,"",ROUND((IF(ISBLANK(T1455),0,T1455*'04_Настройки'!$B$16)+IF(ISBLANK(U1455),0,U1455*'04_Настройки'!$B$17)+IF(ISBLANK(V1455),0,V1455*'04_Настройки'!$B$18)+IF(ISBLANK(M1455),0,M1455/5*100*'04_Настройки'!$B$19)+IF(ISBLANK(N1455),0,N1455/5*100*'04_Настройки'!$B$20))/(IF(ISBLANK(T1455),0,'04_Настройки'!$B$16)+IF(ISBLANK(U1455),0,'04_Настройки'!$B$17)+IF(ISBLANK(V1455),0,'04_Настройки'!$B$18)+IF(ISBLANK(M1455),0,'04_Настройки'!$B$19)+IF(ISBLANK(N1455),0,'04_Настройки'!$B$20)),1)))</s:f>
        <s:v/>
      </s:c>
      <s:c r="Y1455" s="77" t="str">
        <s:f>IF(B1455="","",IF(ISBLANK(X1455),"Недостаточно данных",IF(X1455&gt;='04_Настройки'!$B$24,"Высокий",IF(X1455&gt;='04_Настройки'!$B$25,"Средний","Низкий"))))</s:f>
        <s:v/>
      </s:c>
      <s:c r="Z1455" s="80">
        <s:f t="shared" si="8"/>
        <s:v>1445</s:v>
      </s:c>
      <s:c r="AA1455" s="93" t="str">
        <s:f>IF(B1455="","",IF(S1455&gt;1,"Проверить и объединить дубли",IF(W1455&lt;'04_Настройки'!$B$26,"Дополнить исходные данные",IF(AND(M1455&lt;&gt;"",M1455&lt;=2),"Проверить соответствие запросу и бизнесу",IF(AND(G1455&lt;&gt;"",G1455&lt;=IF(J1455="",'04_Настройки'!$B$14,J1455)),"Удерживать позицию и обновлять контент",IF(Y1455="Высокий",IF(O1455="","Создать или назначить посадочную страницу","Оптимизировать страницу и усилить содержание"),IF(Y1455="Средний","Включить в контент-план","Наблюдать или отложить")))))))</s:f>
        <s:v/>
      </s:c>
    </s:row>
    <s:row r="1456" ht="22.5" customHeight="1">
      <s:c r="A1456" s="70" t="str">
        <s:f t="shared" si="1"/>
        <s:v/>
      </s:c>
      <s:c r="B1456" s="71"/>
      <s:c r="C1456" s="71"/>
      <s:c r="D1456" s="71"/>
      <s:c r="E1456" s="95"/>
      <s:c r="F1456" s="77" t="str">
        <s:f>IF(ISBLANK(E1456),"",IF(E1456&gt;='04_Настройки'!$B$11,"ВЧ",IF(E1456&gt;='04_Настройки'!$B$12,"СЧ","НЧ")))</s:f>
      </s:c>
      <s:c r="G1456" s="78"/>
      <s:c r="H1456" s="78"/>
      <s:c r="I1456" s="80" t="str">
        <s:f t="shared" si="2"/>
        <s:v/>
      </s:c>
      <s:c r="J1456" s="78"/>
      <s:c r="K1456" s="81"/>
      <s:c r="L1456" s="78"/>
      <s:c r="M1456" s="78"/>
      <s:c r="N1456" s="78"/>
      <s:c r="O1456" s="83"/>
      <s:c r="P1456" s="84"/>
      <s:c r="Q1456" s="84"/>
      <s:c r="R1456" s="77" t="str">
        <s:f t="shared" si="3"/>
        <s:v/>
      </s:c>
      <s:c r="S1456" s="85" t="str">
        <s:f t="shared" si="4"/>
        <s:v/>
      </s:c>
      <s:c r="T1456" s="85" t="str">
        <s:f t="shared" si="5"/>
        <s:v/>
      </s:c>
      <s:c r="U1456" s="85" t="str">
        <s:f>IF(OR(B1456="",G1456=""),"",ROUND(MAX(0,MIN(100,(G1456-IF(J1456="",'04_Настройки'!$B$14,J1456))/(100-IF(J1456="",'04_Настройки'!$B$14,J1456))*100)),1))</s:f>
        <s:v/>
      </s:c>
      <s:c r="V1456" s="85" t="str">
        <s:f t="shared" si="6"/>
        <s:v/>
      </s:c>
      <s:c r="W1456" s="88" t="str">
        <s:f t="shared" si="7"/>
        <s:v/>
      </s:c>
      <s:c r="X1456" s="85" t="str">
        <s:f>IF(B1456="","",IF(W1456&lt;'04_Настройки'!$B$26,"",ROUND((IF(ISBLANK(T1456),0,T1456*'04_Настройки'!$B$16)+IF(ISBLANK(U1456),0,U1456*'04_Настройки'!$B$17)+IF(ISBLANK(V1456),0,V1456*'04_Настройки'!$B$18)+IF(ISBLANK(M1456),0,M1456/5*100*'04_Настройки'!$B$19)+IF(ISBLANK(N1456),0,N1456/5*100*'04_Настройки'!$B$20))/(IF(ISBLANK(T1456),0,'04_Настройки'!$B$16)+IF(ISBLANK(U1456),0,'04_Настройки'!$B$17)+IF(ISBLANK(V1456),0,'04_Настройки'!$B$18)+IF(ISBLANK(M1456),0,'04_Настройки'!$B$19)+IF(ISBLANK(N1456),0,'04_Настройки'!$B$20)),1)))</s:f>
        <s:v/>
      </s:c>
      <s:c r="Y1456" s="77" t="str">
        <s:f>IF(B1456="","",IF(ISBLANK(X1456),"Недостаточно данных",IF(X1456&gt;='04_Настройки'!$B$24,"Высокий",IF(X1456&gt;='04_Настройки'!$B$25,"Средний","Низкий"))))</s:f>
        <s:v/>
      </s:c>
      <s:c r="Z1456" s="80">
        <s:f t="shared" si="8"/>
        <s:v>1446</s:v>
      </s:c>
      <s:c r="AA1456" s="93" t="str">
        <s:f>IF(B1456="","",IF(S1456&gt;1,"Проверить и объединить дубли",IF(W1456&lt;'04_Настройки'!$B$26,"Дополнить исходные данные",IF(AND(M1456&lt;&gt;"",M1456&lt;=2),"Проверить соответствие запросу и бизнесу",IF(AND(G1456&lt;&gt;"",G1456&lt;=IF(J1456="",'04_Настройки'!$B$14,J1456)),"Удерживать позицию и обновлять контент",IF(Y1456="Высокий",IF(O1456="","Создать или назначить посадочную страницу","Оптимизировать страницу и усилить содержание"),IF(Y1456="Средний","Включить в контент-план","Наблюдать или отложить")))))))</s:f>
        <s:v/>
      </s:c>
    </s:row>
    <s:row r="1457" ht="22.5" customHeight="1">
      <s:c r="A1457" s="70" t="str">
        <s:f t="shared" si="1"/>
        <s:v/>
      </s:c>
      <s:c r="B1457" s="71"/>
      <s:c r="C1457" s="71"/>
      <s:c r="D1457" s="71"/>
      <s:c r="E1457" s="95"/>
      <s:c r="F1457" s="77" t="str">
        <s:f>IF(ISBLANK(E1457),"",IF(E1457&gt;='04_Настройки'!$B$11,"ВЧ",IF(E1457&gt;='04_Настройки'!$B$12,"СЧ","НЧ")))</s:f>
      </s:c>
      <s:c r="G1457" s="78"/>
      <s:c r="H1457" s="78"/>
      <s:c r="I1457" s="80" t="str">
        <s:f t="shared" si="2"/>
        <s:v/>
      </s:c>
      <s:c r="J1457" s="78"/>
      <s:c r="K1457" s="81"/>
      <s:c r="L1457" s="78"/>
      <s:c r="M1457" s="78"/>
      <s:c r="N1457" s="78"/>
      <s:c r="O1457" s="83"/>
      <s:c r="P1457" s="84"/>
      <s:c r="Q1457" s="84"/>
      <s:c r="R1457" s="77" t="str">
        <s:f t="shared" si="3"/>
        <s:v/>
      </s:c>
      <s:c r="S1457" s="85" t="str">
        <s:f t="shared" si="4"/>
        <s:v/>
      </s:c>
      <s:c r="T1457" s="85" t="str">
        <s:f t="shared" si="5"/>
        <s:v/>
      </s:c>
      <s:c r="U1457" s="85" t="str">
        <s:f>IF(OR(B1457="",G1457=""),"",ROUND(MAX(0,MIN(100,(G1457-IF(J1457="",'04_Настройки'!$B$14,J1457))/(100-IF(J1457="",'04_Настройки'!$B$14,J1457))*100)),1))</s:f>
        <s:v/>
      </s:c>
      <s:c r="V1457" s="85" t="str">
        <s:f t="shared" si="6"/>
        <s:v/>
      </s:c>
      <s:c r="W1457" s="88" t="str">
        <s:f t="shared" si="7"/>
        <s:v/>
      </s:c>
      <s:c r="X1457" s="85" t="str">
        <s:f>IF(B1457="","",IF(W1457&lt;'04_Настройки'!$B$26,"",ROUND((IF(ISBLANK(T1457),0,T1457*'04_Настройки'!$B$16)+IF(ISBLANK(U1457),0,U1457*'04_Настройки'!$B$17)+IF(ISBLANK(V1457),0,V1457*'04_Настройки'!$B$18)+IF(ISBLANK(M1457),0,M1457/5*100*'04_Настройки'!$B$19)+IF(ISBLANK(N1457),0,N1457/5*100*'04_Настройки'!$B$20))/(IF(ISBLANK(T1457),0,'04_Настройки'!$B$16)+IF(ISBLANK(U1457),0,'04_Настройки'!$B$17)+IF(ISBLANK(V1457),0,'04_Настройки'!$B$18)+IF(ISBLANK(M1457),0,'04_Настройки'!$B$19)+IF(ISBLANK(N1457),0,'04_Настройки'!$B$20)),1)))</s:f>
        <s:v/>
      </s:c>
      <s:c r="Y1457" s="77" t="str">
        <s:f>IF(B1457="","",IF(ISBLANK(X1457),"Недостаточно данных",IF(X1457&gt;='04_Настройки'!$B$24,"Высокий",IF(X1457&gt;='04_Настройки'!$B$25,"Средний","Низкий"))))</s:f>
        <s:v/>
      </s:c>
      <s:c r="Z1457" s="80">
        <s:f t="shared" si="8"/>
        <s:v>1447</s:v>
      </s:c>
      <s:c r="AA1457" s="93" t="str">
        <s:f>IF(B1457="","",IF(S1457&gt;1,"Проверить и объединить дубли",IF(W1457&lt;'04_Настройки'!$B$26,"Дополнить исходные данные",IF(AND(M1457&lt;&gt;"",M1457&lt;=2),"Проверить соответствие запросу и бизнесу",IF(AND(G1457&lt;&gt;"",G1457&lt;=IF(J1457="",'04_Настройки'!$B$14,J1457)),"Удерживать позицию и обновлять контент",IF(Y1457="Высокий",IF(O1457="","Создать или назначить посадочную страницу","Оптимизировать страницу и усилить содержание"),IF(Y1457="Средний","Включить в контент-план","Наблюдать или отложить")))))))</s:f>
        <s:v/>
      </s:c>
    </s:row>
    <s:row r="1458" ht="22.5" customHeight="1">
      <s:c r="A1458" s="70" t="str">
        <s:f t="shared" si="1"/>
        <s:v/>
      </s:c>
      <s:c r="B1458" s="71"/>
      <s:c r="C1458" s="71"/>
      <s:c r="D1458" s="71"/>
      <s:c r="E1458" s="95"/>
      <s:c r="F1458" s="77" t="str">
        <s:f>IF(ISBLANK(E1458),"",IF(E1458&gt;='04_Настройки'!$B$11,"ВЧ",IF(E1458&gt;='04_Настройки'!$B$12,"СЧ","НЧ")))</s:f>
      </s:c>
      <s:c r="G1458" s="78"/>
      <s:c r="H1458" s="78"/>
      <s:c r="I1458" s="80" t="str">
        <s:f t="shared" si="2"/>
        <s:v/>
      </s:c>
      <s:c r="J1458" s="78"/>
      <s:c r="K1458" s="81"/>
      <s:c r="L1458" s="78"/>
      <s:c r="M1458" s="78"/>
      <s:c r="N1458" s="78"/>
      <s:c r="O1458" s="83"/>
      <s:c r="P1458" s="84"/>
      <s:c r="Q1458" s="84"/>
      <s:c r="R1458" s="77" t="str">
        <s:f t="shared" si="3"/>
        <s:v/>
      </s:c>
      <s:c r="S1458" s="85" t="str">
        <s:f t="shared" si="4"/>
        <s:v/>
      </s:c>
      <s:c r="T1458" s="85" t="str">
        <s:f t="shared" si="5"/>
        <s:v/>
      </s:c>
      <s:c r="U1458" s="85" t="str">
        <s:f>IF(OR(B1458="",G1458=""),"",ROUND(MAX(0,MIN(100,(G1458-IF(J1458="",'04_Настройки'!$B$14,J1458))/(100-IF(J1458="",'04_Настройки'!$B$14,J1458))*100)),1))</s:f>
        <s:v/>
      </s:c>
      <s:c r="V1458" s="85" t="str">
        <s:f t="shared" si="6"/>
        <s:v/>
      </s:c>
      <s:c r="W1458" s="88" t="str">
        <s:f t="shared" si="7"/>
        <s:v/>
      </s:c>
      <s:c r="X1458" s="85" t="str">
        <s:f>IF(B1458="","",IF(W1458&lt;'04_Настройки'!$B$26,"",ROUND((IF(ISBLANK(T1458),0,T1458*'04_Настройки'!$B$16)+IF(ISBLANK(U1458),0,U1458*'04_Настройки'!$B$17)+IF(ISBLANK(V1458),0,V1458*'04_Настройки'!$B$18)+IF(ISBLANK(M1458),0,M1458/5*100*'04_Настройки'!$B$19)+IF(ISBLANK(N1458),0,N1458/5*100*'04_Настройки'!$B$20))/(IF(ISBLANK(T1458),0,'04_Настройки'!$B$16)+IF(ISBLANK(U1458),0,'04_Настройки'!$B$17)+IF(ISBLANK(V1458),0,'04_Настройки'!$B$18)+IF(ISBLANK(M1458),0,'04_Настройки'!$B$19)+IF(ISBLANK(N1458),0,'04_Настройки'!$B$20)),1)))</s:f>
        <s:v/>
      </s:c>
      <s:c r="Y1458" s="77" t="str">
        <s:f>IF(B1458="","",IF(ISBLANK(X1458),"Недостаточно данных",IF(X1458&gt;='04_Настройки'!$B$24,"Высокий",IF(X1458&gt;='04_Настройки'!$B$25,"Средний","Низкий"))))</s:f>
        <s:v/>
      </s:c>
      <s:c r="Z1458" s="80">
        <s:f t="shared" si="8"/>
        <s:v>1448</s:v>
      </s:c>
      <s:c r="AA1458" s="93" t="str">
        <s:f>IF(B1458="","",IF(S1458&gt;1,"Проверить и объединить дубли",IF(W1458&lt;'04_Настройки'!$B$26,"Дополнить исходные данные",IF(AND(M1458&lt;&gt;"",M1458&lt;=2),"Проверить соответствие запросу и бизнесу",IF(AND(G1458&lt;&gt;"",G1458&lt;=IF(J1458="",'04_Настройки'!$B$14,J1458)),"Удерживать позицию и обновлять контент",IF(Y1458="Высокий",IF(O1458="","Создать или назначить посадочную страницу","Оптимизировать страницу и усилить содержание"),IF(Y1458="Средний","Включить в контент-план","Наблюдать или отложить")))))))</s:f>
        <s:v/>
      </s:c>
    </s:row>
    <s:row r="1459" ht="22.5" customHeight="1">
      <s:c r="A1459" s="70" t="str">
        <s:f t="shared" si="1"/>
        <s:v/>
      </s:c>
      <s:c r="B1459" s="71"/>
      <s:c r="C1459" s="71"/>
      <s:c r="D1459" s="71"/>
      <s:c r="E1459" s="95"/>
      <s:c r="F1459" s="77" t="str">
        <s:f>IF(ISBLANK(E1459),"",IF(E1459&gt;='04_Настройки'!$B$11,"ВЧ",IF(E1459&gt;='04_Настройки'!$B$12,"СЧ","НЧ")))</s:f>
      </s:c>
      <s:c r="G1459" s="78"/>
      <s:c r="H1459" s="78"/>
      <s:c r="I1459" s="80" t="str">
        <s:f t="shared" si="2"/>
        <s:v/>
      </s:c>
      <s:c r="J1459" s="78"/>
      <s:c r="K1459" s="81"/>
      <s:c r="L1459" s="78"/>
      <s:c r="M1459" s="78"/>
      <s:c r="N1459" s="78"/>
      <s:c r="O1459" s="83"/>
      <s:c r="P1459" s="84"/>
      <s:c r="Q1459" s="84"/>
      <s:c r="R1459" s="77" t="str">
        <s:f t="shared" si="3"/>
        <s:v/>
      </s:c>
      <s:c r="S1459" s="85" t="str">
        <s:f t="shared" si="4"/>
        <s:v/>
      </s:c>
      <s:c r="T1459" s="85" t="str">
        <s:f t="shared" si="5"/>
        <s:v/>
      </s:c>
      <s:c r="U1459" s="85" t="str">
        <s:f>IF(OR(B1459="",G1459=""),"",ROUND(MAX(0,MIN(100,(G1459-IF(J1459="",'04_Настройки'!$B$14,J1459))/(100-IF(J1459="",'04_Настройки'!$B$14,J1459))*100)),1))</s:f>
        <s:v/>
      </s:c>
      <s:c r="V1459" s="85" t="str">
        <s:f t="shared" si="6"/>
        <s:v/>
      </s:c>
      <s:c r="W1459" s="88" t="str">
        <s:f t="shared" si="7"/>
        <s:v/>
      </s:c>
      <s:c r="X1459" s="85" t="str">
        <s:f>IF(B1459="","",IF(W1459&lt;'04_Настройки'!$B$26,"",ROUND((IF(ISBLANK(T1459),0,T1459*'04_Настройки'!$B$16)+IF(ISBLANK(U1459),0,U1459*'04_Настройки'!$B$17)+IF(ISBLANK(V1459),0,V1459*'04_Настройки'!$B$18)+IF(ISBLANK(M1459),0,M1459/5*100*'04_Настройки'!$B$19)+IF(ISBLANK(N1459),0,N1459/5*100*'04_Настройки'!$B$20))/(IF(ISBLANK(T1459),0,'04_Настройки'!$B$16)+IF(ISBLANK(U1459),0,'04_Настройки'!$B$17)+IF(ISBLANK(V1459),0,'04_Настройки'!$B$18)+IF(ISBLANK(M1459),0,'04_Настройки'!$B$19)+IF(ISBLANK(N1459),0,'04_Настройки'!$B$20)),1)))</s:f>
        <s:v/>
      </s:c>
      <s:c r="Y1459" s="77" t="str">
        <s:f>IF(B1459="","",IF(ISBLANK(X1459),"Недостаточно данных",IF(X1459&gt;='04_Настройки'!$B$24,"Высокий",IF(X1459&gt;='04_Настройки'!$B$25,"Средний","Низкий"))))</s:f>
        <s:v/>
      </s:c>
      <s:c r="Z1459" s="80">
        <s:f t="shared" si="8"/>
        <s:v>1449</s:v>
      </s:c>
      <s:c r="AA1459" s="93" t="str">
        <s:f>IF(B1459="","",IF(S1459&gt;1,"Проверить и объединить дубли",IF(W1459&lt;'04_Настройки'!$B$26,"Дополнить исходные данные",IF(AND(M1459&lt;&gt;"",M1459&lt;=2),"Проверить соответствие запросу и бизнесу",IF(AND(G1459&lt;&gt;"",G1459&lt;=IF(J1459="",'04_Настройки'!$B$14,J1459)),"Удерживать позицию и обновлять контент",IF(Y1459="Высокий",IF(O1459="","Создать или назначить посадочную страницу","Оптимизировать страницу и усилить содержание"),IF(Y1459="Средний","Включить в контент-план","Наблюдать или отложить")))))))</s:f>
        <s:v/>
      </s:c>
    </s:row>
    <s:row r="1460" ht="22.5" customHeight="1">
      <s:c r="A1460" s="70" t="str">
        <s:f t="shared" si="1"/>
        <s:v/>
      </s:c>
      <s:c r="B1460" s="71"/>
      <s:c r="C1460" s="71"/>
      <s:c r="D1460" s="71"/>
      <s:c r="E1460" s="95"/>
      <s:c r="F1460" s="77" t="str">
        <s:f>IF(ISBLANK(E1460),"",IF(E1460&gt;='04_Настройки'!$B$11,"ВЧ",IF(E1460&gt;='04_Настройки'!$B$12,"СЧ","НЧ")))</s:f>
      </s:c>
      <s:c r="G1460" s="78"/>
      <s:c r="H1460" s="78"/>
      <s:c r="I1460" s="80" t="str">
        <s:f t="shared" si="2"/>
        <s:v/>
      </s:c>
      <s:c r="J1460" s="78"/>
      <s:c r="K1460" s="81"/>
      <s:c r="L1460" s="78"/>
      <s:c r="M1460" s="78"/>
      <s:c r="N1460" s="78"/>
      <s:c r="O1460" s="83"/>
      <s:c r="P1460" s="84"/>
      <s:c r="Q1460" s="84"/>
      <s:c r="R1460" s="77" t="str">
        <s:f t="shared" si="3"/>
        <s:v/>
      </s:c>
      <s:c r="S1460" s="85" t="str">
        <s:f t="shared" si="4"/>
        <s:v/>
      </s:c>
      <s:c r="T1460" s="85" t="str">
        <s:f t="shared" si="5"/>
        <s:v/>
      </s:c>
      <s:c r="U1460" s="85" t="str">
        <s:f>IF(OR(B1460="",G1460=""),"",ROUND(MAX(0,MIN(100,(G1460-IF(J1460="",'04_Настройки'!$B$14,J1460))/(100-IF(J1460="",'04_Настройки'!$B$14,J1460))*100)),1))</s:f>
        <s:v/>
      </s:c>
      <s:c r="V1460" s="85" t="str">
        <s:f t="shared" si="6"/>
        <s:v/>
      </s:c>
      <s:c r="W1460" s="88" t="str">
        <s:f t="shared" si="7"/>
        <s:v/>
      </s:c>
      <s:c r="X1460" s="85" t="str">
        <s:f>IF(B1460="","",IF(W1460&lt;'04_Настройки'!$B$26,"",ROUND((IF(ISBLANK(T1460),0,T1460*'04_Настройки'!$B$16)+IF(ISBLANK(U1460),0,U1460*'04_Настройки'!$B$17)+IF(ISBLANK(V1460),0,V1460*'04_Настройки'!$B$18)+IF(ISBLANK(M1460),0,M1460/5*100*'04_Настройки'!$B$19)+IF(ISBLANK(N1460),0,N1460/5*100*'04_Настройки'!$B$20))/(IF(ISBLANK(T1460),0,'04_Настройки'!$B$16)+IF(ISBLANK(U1460),0,'04_Настройки'!$B$17)+IF(ISBLANK(V1460),0,'04_Настройки'!$B$18)+IF(ISBLANK(M1460),0,'04_Настройки'!$B$19)+IF(ISBLANK(N1460),0,'04_Настройки'!$B$20)),1)))</s:f>
        <s:v/>
      </s:c>
      <s:c r="Y1460" s="77" t="str">
        <s:f>IF(B1460="","",IF(ISBLANK(X1460),"Недостаточно данных",IF(X1460&gt;='04_Настройки'!$B$24,"Высокий",IF(X1460&gt;='04_Настройки'!$B$25,"Средний","Низкий"))))</s:f>
        <s:v/>
      </s:c>
      <s:c r="Z1460" s="80">
        <s:f t="shared" si="8"/>
        <s:v>1450</s:v>
      </s:c>
      <s:c r="AA1460" s="93" t="str">
        <s:f>IF(B1460="","",IF(S1460&gt;1,"Проверить и объединить дубли",IF(W1460&lt;'04_Настройки'!$B$26,"Дополнить исходные данные",IF(AND(M1460&lt;&gt;"",M1460&lt;=2),"Проверить соответствие запросу и бизнесу",IF(AND(G1460&lt;&gt;"",G1460&lt;=IF(J1460="",'04_Настройки'!$B$14,J1460)),"Удерживать позицию и обновлять контент",IF(Y1460="Высокий",IF(O1460="","Создать или назначить посадочную страницу","Оптимизировать страницу и усилить содержание"),IF(Y1460="Средний","Включить в контент-план","Наблюдать или отложить")))))))</s:f>
        <s:v/>
      </s:c>
    </s:row>
    <s:row r="1461" ht="22.5" customHeight="1">
      <s:c r="A1461" s="70" t="str">
        <s:f t="shared" si="1"/>
        <s:v/>
      </s:c>
      <s:c r="B1461" s="71"/>
      <s:c r="C1461" s="71"/>
      <s:c r="D1461" s="71"/>
      <s:c r="E1461" s="95"/>
      <s:c r="F1461" s="77" t="str">
        <s:f>IF(ISBLANK(E1461),"",IF(E1461&gt;='04_Настройки'!$B$11,"ВЧ",IF(E1461&gt;='04_Настройки'!$B$12,"СЧ","НЧ")))</s:f>
      </s:c>
      <s:c r="G1461" s="78"/>
      <s:c r="H1461" s="78"/>
      <s:c r="I1461" s="80" t="str">
        <s:f t="shared" si="2"/>
        <s:v/>
      </s:c>
      <s:c r="J1461" s="78"/>
      <s:c r="K1461" s="81"/>
      <s:c r="L1461" s="78"/>
      <s:c r="M1461" s="78"/>
      <s:c r="N1461" s="78"/>
      <s:c r="O1461" s="83"/>
      <s:c r="P1461" s="84"/>
      <s:c r="Q1461" s="84"/>
      <s:c r="R1461" s="77" t="str">
        <s:f t="shared" si="3"/>
        <s:v/>
      </s:c>
      <s:c r="S1461" s="85" t="str">
        <s:f t="shared" si="4"/>
        <s:v/>
      </s:c>
      <s:c r="T1461" s="85" t="str">
        <s:f t="shared" si="5"/>
        <s:v/>
      </s:c>
      <s:c r="U1461" s="85" t="str">
        <s:f>IF(OR(B1461="",G1461=""),"",ROUND(MAX(0,MIN(100,(G1461-IF(J1461="",'04_Настройки'!$B$14,J1461))/(100-IF(J1461="",'04_Настройки'!$B$14,J1461))*100)),1))</s:f>
        <s:v/>
      </s:c>
      <s:c r="V1461" s="85" t="str">
        <s:f t="shared" si="6"/>
        <s:v/>
      </s:c>
      <s:c r="W1461" s="88" t="str">
        <s:f t="shared" si="7"/>
        <s:v/>
      </s:c>
      <s:c r="X1461" s="85" t="str">
        <s:f>IF(B1461="","",IF(W1461&lt;'04_Настройки'!$B$26,"",ROUND((IF(ISBLANK(T1461),0,T1461*'04_Настройки'!$B$16)+IF(ISBLANK(U1461),0,U1461*'04_Настройки'!$B$17)+IF(ISBLANK(V1461),0,V1461*'04_Настройки'!$B$18)+IF(ISBLANK(M1461),0,M1461/5*100*'04_Настройки'!$B$19)+IF(ISBLANK(N1461),0,N1461/5*100*'04_Настройки'!$B$20))/(IF(ISBLANK(T1461),0,'04_Настройки'!$B$16)+IF(ISBLANK(U1461),0,'04_Настройки'!$B$17)+IF(ISBLANK(V1461),0,'04_Настройки'!$B$18)+IF(ISBLANK(M1461),0,'04_Настройки'!$B$19)+IF(ISBLANK(N1461),0,'04_Настройки'!$B$20)),1)))</s:f>
        <s:v/>
      </s:c>
      <s:c r="Y1461" s="77" t="str">
        <s:f>IF(B1461="","",IF(ISBLANK(X1461),"Недостаточно данных",IF(X1461&gt;='04_Настройки'!$B$24,"Высокий",IF(X1461&gt;='04_Настройки'!$B$25,"Средний","Низкий"))))</s:f>
        <s:v/>
      </s:c>
      <s:c r="Z1461" s="80">
        <s:f t="shared" si="8"/>
        <s:v>1451</s:v>
      </s:c>
      <s:c r="AA1461" s="93" t="str">
        <s:f>IF(B1461="","",IF(S1461&gt;1,"Проверить и объединить дубли",IF(W1461&lt;'04_Настройки'!$B$26,"Дополнить исходные данные",IF(AND(M1461&lt;&gt;"",M1461&lt;=2),"Проверить соответствие запросу и бизнесу",IF(AND(G1461&lt;&gt;"",G1461&lt;=IF(J1461="",'04_Настройки'!$B$14,J1461)),"Удерживать позицию и обновлять контент",IF(Y1461="Высокий",IF(O1461="","Создать или назначить посадочную страницу","Оптимизировать страницу и усилить содержание"),IF(Y1461="Средний","Включить в контент-план","Наблюдать или отложить")))))))</s:f>
        <s:v/>
      </s:c>
    </s:row>
    <s:row r="1462" ht="22.5" customHeight="1">
      <s:c r="A1462" s="70" t="str">
        <s:f t="shared" si="1"/>
        <s:v/>
      </s:c>
      <s:c r="B1462" s="71"/>
      <s:c r="C1462" s="71"/>
      <s:c r="D1462" s="71"/>
      <s:c r="E1462" s="95"/>
      <s:c r="F1462" s="77" t="str">
        <s:f>IF(ISBLANK(E1462),"",IF(E1462&gt;='04_Настройки'!$B$11,"ВЧ",IF(E1462&gt;='04_Настройки'!$B$12,"СЧ","НЧ")))</s:f>
      </s:c>
      <s:c r="G1462" s="78"/>
      <s:c r="H1462" s="78"/>
      <s:c r="I1462" s="80" t="str">
        <s:f t="shared" si="2"/>
        <s:v/>
      </s:c>
      <s:c r="J1462" s="78"/>
      <s:c r="K1462" s="81"/>
      <s:c r="L1462" s="78"/>
      <s:c r="M1462" s="78"/>
      <s:c r="N1462" s="78"/>
      <s:c r="O1462" s="83"/>
      <s:c r="P1462" s="84"/>
      <s:c r="Q1462" s="84"/>
      <s:c r="R1462" s="77" t="str">
        <s:f t="shared" si="3"/>
        <s:v/>
      </s:c>
      <s:c r="S1462" s="85" t="str">
        <s:f t="shared" si="4"/>
        <s:v/>
      </s:c>
      <s:c r="T1462" s="85" t="str">
        <s:f t="shared" si="5"/>
        <s:v/>
      </s:c>
      <s:c r="U1462" s="85" t="str">
        <s:f>IF(OR(B1462="",G1462=""),"",ROUND(MAX(0,MIN(100,(G1462-IF(J1462="",'04_Настройки'!$B$14,J1462))/(100-IF(J1462="",'04_Настройки'!$B$14,J1462))*100)),1))</s:f>
        <s:v/>
      </s:c>
      <s:c r="V1462" s="85" t="str">
        <s:f t="shared" si="6"/>
        <s:v/>
      </s:c>
      <s:c r="W1462" s="88" t="str">
        <s:f t="shared" si="7"/>
        <s:v/>
      </s:c>
      <s:c r="X1462" s="85" t="str">
        <s:f>IF(B1462="","",IF(W1462&lt;'04_Настройки'!$B$26,"",ROUND((IF(ISBLANK(T1462),0,T1462*'04_Настройки'!$B$16)+IF(ISBLANK(U1462),0,U1462*'04_Настройки'!$B$17)+IF(ISBLANK(V1462),0,V1462*'04_Настройки'!$B$18)+IF(ISBLANK(M1462),0,M1462/5*100*'04_Настройки'!$B$19)+IF(ISBLANK(N1462),0,N1462/5*100*'04_Настройки'!$B$20))/(IF(ISBLANK(T1462),0,'04_Настройки'!$B$16)+IF(ISBLANK(U1462),0,'04_Настройки'!$B$17)+IF(ISBLANK(V1462),0,'04_Настройки'!$B$18)+IF(ISBLANK(M1462),0,'04_Настройки'!$B$19)+IF(ISBLANK(N1462),0,'04_Настройки'!$B$20)),1)))</s:f>
        <s:v/>
      </s:c>
      <s:c r="Y1462" s="77" t="str">
        <s:f>IF(B1462="","",IF(ISBLANK(X1462),"Недостаточно данных",IF(X1462&gt;='04_Настройки'!$B$24,"Высокий",IF(X1462&gt;='04_Настройки'!$B$25,"Средний","Низкий"))))</s:f>
        <s:v/>
      </s:c>
      <s:c r="Z1462" s="80">
        <s:f t="shared" si="8"/>
        <s:v>1452</s:v>
      </s:c>
      <s:c r="AA1462" s="93" t="str">
        <s:f>IF(B1462="","",IF(S1462&gt;1,"Проверить и объединить дубли",IF(W1462&lt;'04_Настройки'!$B$26,"Дополнить исходные данные",IF(AND(M1462&lt;&gt;"",M1462&lt;=2),"Проверить соответствие запросу и бизнесу",IF(AND(G1462&lt;&gt;"",G1462&lt;=IF(J1462="",'04_Настройки'!$B$14,J1462)),"Удерживать позицию и обновлять контент",IF(Y1462="Высокий",IF(O1462="","Создать или назначить посадочную страницу","Оптимизировать страницу и усилить содержание"),IF(Y1462="Средний","Включить в контент-план","Наблюдать или отложить")))))))</s:f>
        <s:v/>
      </s:c>
    </s:row>
    <s:row r="1463" ht="22.5" customHeight="1">
      <s:c r="A1463" s="70" t="str">
        <s:f t="shared" si="1"/>
        <s:v/>
      </s:c>
      <s:c r="B1463" s="71"/>
      <s:c r="C1463" s="71"/>
      <s:c r="D1463" s="71"/>
      <s:c r="E1463" s="95"/>
      <s:c r="F1463" s="77" t="str">
        <s:f>IF(ISBLANK(E1463),"",IF(E1463&gt;='04_Настройки'!$B$11,"ВЧ",IF(E1463&gt;='04_Настройки'!$B$12,"СЧ","НЧ")))</s:f>
      </s:c>
      <s:c r="G1463" s="78"/>
      <s:c r="H1463" s="78"/>
      <s:c r="I1463" s="80" t="str">
        <s:f t="shared" si="2"/>
        <s:v/>
      </s:c>
      <s:c r="J1463" s="78"/>
      <s:c r="K1463" s="81"/>
      <s:c r="L1463" s="78"/>
      <s:c r="M1463" s="78"/>
      <s:c r="N1463" s="78"/>
      <s:c r="O1463" s="83"/>
      <s:c r="P1463" s="84"/>
      <s:c r="Q1463" s="84"/>
      <s:c r="R1463" s="77" t="str">
        <s:f t="shared" si="3"/>
        <s:v/>
      </s:c>
      <s:c r="S1463" s="85" t="str">
        <s:f t="shared" si="4"/>
        <s:v/>
      </s:c>
      <s:c r="T1463" s="85" t="str">
        <s:f t="shared" si="5"/>
        <s:v/>
      </s:c>
      <s:c r="U1463" s="85" t="str">
        <s:f>IF(OR(B1463="",G1463=""),"",ROUND(MAX(0,MIN(100,(G1463-IF(J1463="",'04_Настройки'!$B$14,J1463))/(100-IF(J1463="",'04_Настройки'!$B$14,J1463))*100)),1))</s:f>
        <s:v/>
      </s:c>
      <s:c r="V1463" s="85" t="str">
        <s:f t="shared" si="6"/>
        <s:v/>
      </s:c>
      <s:c r="W1463" s="88" t="str">
        <s:f t="shared" si="7"/>
        <s:v/>
      </s:c>
      <s:c r="X1463" s="85" t="str">
        <s:f>IF(B1463="","",IF(W1463&lt;'04_Настройки'!$B$26,"",ROUND((IF(ISBLANK(T1463),0,T1463*'04_Настройки'!$B$16)+IF(ISBLANK(U1463),0,U1463*'04_Настройки'!$B$17)+IF(ISBLANK(V1463),0,V1463*'04_Настройки'!$B$18)+IF(ISBLANK(M1463),0,M1463/5*100*'04_Настройки'!$B$19)+IF(ISBLANK(N1463),0,N1463/5*100*'04_Настройки'!$B$20))/(IF(ISBLANK(T1463),0,'04_Настройки'!$B$16)+IF(ISBLANK(U1463),0,'04_Настройки'!$B$17)+IF(ISBLANK(V1463),0,'04_Настройки'!$B$18)+IF(ISBLANK(M1463),0,'04_Настройки'!$B$19)+IF(ISBLANK(N1463),0,'04_Настройки'!$B$20)),1)))</s:f>
        <s:v/>
      </s:c>
      <s:c r="Y1463" s="77" t="str">
        <s:f>IF(B1463="","",IF(ISBLANK(X1463),"Недостаточно данных",IF(X1463&gt;='04_Настройки'!$B$24,"Высокий",IF(X1463&gt;='04_Настройки'!$B$25,"Средний","Низкий"))))</s:f>
        <s:v/>
      </s:c>
      <s:c r="Z1463" s="80">
        <s:f t="shared" si="8"/>
        <s:v>1453</s:v>
      </s:c>
      <s:c r="AA1463" s="93" t="str">
        <s:f>IF(B1463="","",IF(S1463&gt;1,"Проверить и объединить дубли",IF(W1463&lt;'04_Настройки'!$B$26,"Дополнить исходные данные",IF(AND(M1463&lt;&gt;"",M1463&lt;=2),"Проверить соответствие запросу и бизнесу",IF(AND(G1463&lt;&gt;"",G1463&lt;=IF(J1463="",'04_Настройки'!$B$14,J1463)),"Удерживать позицию и обновлять контент",IF(Y1463="Высокий",IF(O1463="","Создать или назначить посадочную страницу","Оптимизировать страницу и усилить содержание"),IF(Y1463="Средний","Включить в контент-план","Наблюдать или отложить")))))))</s:f>
        <s:v/>
      </s:c>
    </s:row>
    <s:row r="1464" ht="22.5" customHeight="1">
      <s:c r="A1464" s="70" t="str">
        <s:f t="shared" si="1"/>
        <s:v/>
      </s:c>
      <s:c r="B1464" s="71"/>
      <s:c r="C1464" s="71"/>
      <s:c r="D1464" s="71"/>
      <s:c r="E1464" s="95"/>
      <s:c r="F1464" s="77" t="str">
        <s:f>IF(ISBLANK(E1464),"",IF(E1464&gt;='04_Настройки'!$B$11,"ВЧ",IF(E1464&gt;='04_Настройки'!$B$12,"СЧ","НЧ")))</s:f>
      </s:c>
      <s:c r="G1464" s="78"/>
      <s:c r="H1464" s="78"/>
      <s:c r="I1464" s="80" t="str">
        <s:f t="shared" si="2"/>
        <s:v/>
      </s:c>
      <s:c r="J1464" s="78"/>
      <s:c r="K1464" s="81"/>
      <s:c r="L1464" s="78"/>
      <s:c r="M1464" s="78"/>
      <s:c r="N1464" s="78"/>
      <s:c r="O1464" s="83"/>
      <s:c r="P1464" s="84"/>
      <s:c r="Q1464" s="84"/>
      <s:c r="R1464" s="77" t="str">
        <s:f t="shared" si="3"/>
        <s:v/>
      </s:c>
      <s:c r="S1464" s="85" t="str">
        <s:f t="shared" si="4"/>
        <s:v/>
      </s:c>
      <s:c r="T1464" s="85" t="str">
        <s:f t="shared" si="5"/>
        <s:v/>
      </s:c>
      <s:c r="U1464" s="85" t="str">
        <s:f>IF(OR(B1464="",G1464=""),"",ROUND(MAX(0,MIN(100,(G1464-IF(J1464="",'04_Настройки'!$B$14,J1464))/(100-IF(J1464="",'04_Настройки'!$B$14,J1464))*100)),1))</s:f>
        <s:v/>
      </s:c>
      <s:c r="V1464" s="85" t="str">
        <s:f t="shared" si="6"/>
        <s:v/>
      </s:c>
      <s:c r="W1464" s="88" t="str">
        <s:f t="shared" si="7"/>
        <s:v/>
      </s:c>
      <s:c r="X1464" s="85" t="str">
        <s:f>IF(B1464="","",IF(W1464&lt;'04_Настройки'!$B$26,"",ROUND((IF(ISBLANK(T1464),0,T1464*'04_Настройки'!$B$16)+IF(ISBLANK(U1464),0,U1464*'04_Настройки'!$B$17)+IF(ISBLANK(V1464),0,V1464*'04_Настройки'!$B$18)+IF(ISBLANK(M1464),0,M1464/5*100*'04_Настройки'!$B$19)+IF(ISBLANK(N1464),0,N1464/5*100*'04_Настройки'!$B$20))/(IF(ISBLANK(T1464),0,'04_Настройки'!$B$16)+IF(ISBLANK(U1464),0,'04_Настройки'!$B$17)+IF(ISBLANK(V1464),0,'04_Настройки'!$B$18)+IF(ISBLANK(M1464),0,'04_Настройки'!$B$19)+IF(ISBLANK(N1464),0,'04_Настройки'!$B$20)),1)))</s:f>
        <s:v/>
      </s:c>
      <s:c r="Y1464" s="77" t="str">
        <s:f>IF(B1464="","",IF(ISBLANK(X1464),"Недостаточно данных",IF(X1464&gt;='04_Настройки'!$B$24,"Высокий",IF(X1464&gt;='04_Настройки'!$B$25,"Средний","Низкий"))))</s:f>
        <s:v/>
      </s:c>
      <s:c r="Z1464" s="80">
        <s:f t="shared" si="8"/>
        <s:v>1454</s:v>
      </s:c>
      <s:c r="AA1464" s="93" t="str">
        <s:f>IF(B1464="","",IF(S1464&gt;1,"Проверить и объединить дубли",IF(W1464&lt;'04_Настройки'!$B$26,"Дополнить исходные данные",IF(AND(M1464&lt;&gt;"",M1464&lt;=2),"Проверить соответствие запросу и бизнесу",IF(AND(G1464&lt;&gt;"",G1464&lt;=IF(J1464="",'04_Настройки'!$B$14,J1464)),"Удерживать позицию и обновлять контент",IF(Y1464="Высокий",IF(O1464="","Создать или назначить посадочную страницу","Оптимизировать страницу и усилить содержание"),IF(Y1464="Средний","Включить в контент-план","Наблюдать или отложить")))))))</s:f>
        <s:v/>
      </s:c>
    </s:row>
    <s:row r="1465" ht="22.5" customHeight="1">
      <s:c r="A1465" s="70" t="str">
        <s:f t="shared" si="1"/>
        <s:v/>
      </s:c>
      <s:c r="B1465" s="71"/>
      <s:c r="C1465" s="71"/>
      <s:c r="D1465" s="71"/>
      <s:c r="E1465" s="95"/>
      <s:c r="F1465" s="77" t="str">
        <s:f>IF(ISBLANK(E1465),"",IF(E1465&gt;='04_Настройки'!$B$11,"ВЧ",IF(E1465&gt;='04_Настройки'!$B$12,"СЧ","НЧ")))</s:f>
      </s:c>
      <s:c r="G1465" s="78"/>
      <s:c r="H1465" s="78"/>
      <s:c r="I1465" s="80" t="str">
        <s:f t="shared" si="2"/>
        <s:v/>
      </s:c>
      <s:c r="J1465" s="78"/>
      <s:c r="K1465" s="81"/>
      <s:c r="L1465" s="78"/>
      <s:c r="M1465" s="78"/>
      <s:c r="N1465" s="78"/>
      <s:c r="O1465" s="83"/>
      <s:c r="P1465" s="84"/>
      <s:c r="Q1465" s="84"/>
      <s:c r="R1465" s="77" t="str">
        <s:f t="shared" si="3"/>
        <s:v/>
      </s:c>
      <s:c r="S1465" s="85" t="str">
        <s:f t="shared" si="4"/>
        <s:v/>
      </s:c>
      <s:c r="T1465" s="85" t="str">
        <s:f t="shared" si="5"/>
        <s:v/>
      </s:c>
      <s:c r="U1465" s="85" t="str">
        <s:f>IF(OR(B1465="",G1465=""),"",ROUND(MAX(0,MIN(100,(G1465-IF(J1465="",'04_Настройки'!$B$14,J1465))/(100-IF(J1465="",'04_Настройки'!$B$14,J1465))*100)),1))</s:f>
        <s:v/>
      </s:c>
      <s:c r="V1465" s="85" t="str">
        <s:f t="shared" si="6"/>
        <s:v/>
      </s:c>
      <s:c r="W1465" s="88" t="str">
        <s:f t="shared" si="7"/>
        <s:v/>
      </s:c>
      <s:c r="X1465" s="85" t="str">
        <s:f>IF(B1465="","",IF(W1465&lt;'04_Настройки'!$B$26,"",ROUND((IF(ISBLANK(T1465),0,T1465*'04_Настройки'!$B$16)+IF(ISBLANK(U1465),0,U1465*'04_Настройки'!$B$17)+IF(ISBLANK(V1465),0,V1465*'04_Настройки'!$B$18)+IF(ISBLANK(M1465),0,M1465/5*100*'04_Настройки'!$B$19)+IF(ISBLANK(N1465),0,N1465/5*100*'04_Настройки'!$B$20))/(IF(ISBLANK(T1465),0,'04_Настройки'!$B$16)+IF(ISBLANK(U1465),0,'04_Настройки'!$B$17)+IF(ISBLANK(V1465),0,'04_Настройки'!$B$18)+IF(ISBLANK(M1465),0,'04_Настройки'!$B$19)+IF(ISBLANK(N1465),0,'04_Настройки'!$B$20)),1)))</s:f>
        <s:v/>
      </s:c>
      <s:c r="Y1465" s="77" t="str">
        <s:f>IF(B1465="","",IF(ISBLANK(X1465),"Недостаточно данных",IF(X1465&gt;='04_Настройки'!$B$24,"Высокий",IF(X1465&gt;='04_Настройки'!$B$25,"Средний","Низкий"))))</s:f>
        <s:v/>
      </s:c>
      <s:c r="Z1465" s="80">
        <s:f t="shared" si="8"/>
        <s:v>1455</s:v>
      </s:c>
      <s:c r="AA1465" s="93" t="str">
        <s:f>IF(B1465="","",IF(S1465&gt;1,"Проверить и объединить дубли",IF(W1465&lt;'04_Настройки'!$B$26,"Дополнить исходные данные",IF(AND(M1465&lt;&gt;"",M1465&lt;=2),"Проверить соответствие запросу и бизнесу",IF(AND(G1465&lt;&gt;"",G1465&lt;=IF(J1465="",'04_Настройки'!$B$14,J1465)),"Удерживать позицию и обновлять контент",IF(Y1465="Высокий",IF(O1465="","Создать или назначить посадочную страницу","Оптимизировать страницу и усилить содержание"),IF(Y1465="Средний","Включить в контент-план","Наблюдать или отложить")))))))</s:f>
        <s:v/>
      </s:c>
    </s:row>
    <s:row r="1466" ht="22.5" customHeight="1">
      <s:c r="A1466" s="70" t="str">
        <s:f t="shared" si="1"/>
        <s:v/>
      </s:c>
      <s:c r="B1466" s="71"/>
      <s:c r="C1466" s="71"/>
      <s:c r="D1466" s="71"/>
      <s:c r="E1466" s="95"/>
      <s:c r="F1466" s="77" t="str">
        <s:f>IF(ISBLANK(E1466),"",IF(E1466&gt;='04_Настройки'!$B$11,"ВЧ",IF(E1466&gt;='04_Настройки'!$B$12,"СЧ","НЧ")))</s:f>
      </s:c>
      <s:c r="G1466" s="78"/>
      <s:c r="H1466" s="78"/>
      <s:c r="I1466" s="80" t="str">
        <s:f t="shared" si="2"/>
        <s:v/>
      </s:c>
      <s:c r="J1466" s="78"/>
      <s:c r="K1466" s="81"/>
      <s:c r="L1466" s="78"/>
      <s:c r="M1466" s="78"/>
      <s:c r="N1466" s="78"/>
      <s:c r="O1466" s="83"/>
      <s:c r="P1466" s="84"/>
      <s:c r="Q1466" s="84"/>
      <s:c r="R1466" s="77" t="str">
        <s:f t="shared" si="3"/>
        <s:v/>
      </s:c>
      <s:c r="S1466" s="85" t="str">
        <s:f t="shared" si="4"/>
        <s:v/>
      </s:c>
      <s:c r="T1466" s="85" t="str">
        <s:f t="shared" si="5"/>
        <s:v/>
      </s:c>
      <s:c r="U1466" s="85" t="str">
        <s:f>IF(OR(B1466="",G1466=""),"",ROUND(MAX(0,MIN(100,(G1466-IF(J1466="",'04_Настройки'!$B$14,J1466))/(100-IF(J1466="",'04_Настройки'!$B$14,J1466))*100)),1))</s:f>
        <s:v/>
      </s:c>
      <s:c r="V1466" s="85" t="str">
        <s:f t="shared" si="6"/>
        <s:v/>
      </s:c>
      <s:c r="W1466" s="88" t="str">
        <s:f t="shared" si="7"/>
        <s:v/>
      </s:c>
      <s:c r="X1466" s="85" t="str">
        <s:f>IF(B1466="","",IF(W1466&lt;'04_Настройки'!$B$26,"",ROUND((IF(ISBLANK(T1466),0,T1466*'04_Настройки'!$B$16)+IF(ISBLANK(U1466),0,U1466*'04_Настройки'!$B$17)+IF(ISBLANK(V1466),0,V1466*'04_Настройки'!$B$18)+IF(ISBLANK(M1466),0,M1466/5*100*'04_Настройки'!$B$19)+IF(ISBLANK(N1466),0,N1466/5*100*'04_Настройки'!$B$20))/(IF(ISBLANK(T1466),0,'04_Настройки'!$B$16)+IF(ISBLANK(U1466),0,'04_Настройки'!$B$17)+IF(ISBLANK(V1466),0,'04_Настройки'!$B$18)+IF(ISBLANK(M1466),0,'04_Настройки'!$B$19)+IF(ISBLANK(N1466),0,'04_Настройки'!$B$20)),1)))</s:f>
        <s:v/>
      </s:c>
      <s:c r="Y1466" s="77" t="str">
        <s:f>IF(B1466="","",IF(ISBLANK(X1466),"Недостаточно данных",IF(X1466&gt;='04_Настройки'!$B$24,"Высокий",IF(X1466&gt;='04_Настройки'!$B$25,"Средний","Низкий"))))</s:f>
        <s:v/>
      </s:c>
      <s:c r="Z1466" s="80">
        <s:f t="shared" si="8"/>
        <s:v>1456</s:v>
      </s:c>
      <s:c r="AA1466" s="93" t="str">
        <s:f>IF(B1466="","",IF(S1466&gt;1,"Проверить и объединить дубли",IF(W1466&lt;'04_Настройки'!$B$26,"Дополнить исходные данные",IF(AND(M1466&lt;&gt;"",M1466&lt;=2),"Проверить соответствие запросу и бизнесу",IF(AND(G1466&lt;&gt;"",G1466&lt;=IF(J1466="",'04_Настройки'!$B$14,J1466)),"Удерживать позицию и обновлять контент",IF(Y1466="Высокий",IF(O1466="","Создать или назначить посадочную страницу","Оптимизировать страницу и усилить содержание"),IF(Y1466="Средний","Включить в контент-план","Наблюдать или отложить")))))))</s:f>
        <s:v/>
      </s:c>
    </s:row>
    <s:row r="1467" ht="22.5" customHeight="1">
      <s:c r="A1467" s="70" t="str">
        <s:f t="shared" si="1"/>
        <s:v/>
      </s:c>
      <s:c r="B1467" s="71"/>
      <s:c r="C1467" s="71"/>
      <s:c r="D1467" s="71"/>
      <s:c r="E1467" s="95"/>
      <s:c r="F1467" s="77" t="str">
        <s:f>IF(ISBLANK(E1467),"",IF(E1467&gt;='04_Настройки'!$B$11,"ВЧ",IF(E1467&gt;='04_Настройки'!$B$12,"СЧ","НЧ")))</s:f>
      </s:c>
      <s:c r="G1467" s="78"/>
      <s:c r="H1467" s="78"/>
      <s:c r="I1467" s="80" t="str">
        <s:f t="shared" si="2"/>
        <s:v/>
      </s:c>
      <s:c r="J1467" s="78"/>
      <s:c r="K1467" s="81"/>
      <s:c r="L1467" s="78"/>
      <s:c r="M1467" s="78"/>
      <s:c r="N1467" s="78"/>
      <s:c r="O1467" s="83"/>
      <s:c r="P1467" s="84"/>
      <s:c r="Q1467" s="84"/>
      <s:c r="R1467" s="77" t="str">
        <s:f t="shared" si="3"/>
        <s:v/>
      </s:c>
      <s:c r="S1467" s="85" t="str">
        <s:f t="shared" si="4"/>
        <s:v/>
      </s:c>
      <s:c r="T1467" s="85" t="str">
        <s:f t="shared" si="5"/>
        <s:v/>
      </s:c>
      <s:c r="U1467" s="85" t="str">
        <s:f>IF(OR(B1467="",G1467=""),"",ROUND(MAX(0,MIN(100,(G1467-IF(J1467="",'04_Настройки'!$B$14,J1467))/(100-IF(J1467="",'04_Настройки'!$B$14,J1467))*100)),1))</s:f>
        <s:v/>
      </s:c>
      <s:c r="V1467" s="85" t="str">
        <s:f t="shared" si="6"/>
        <s:v/>
      </s:c>
      <s:c r="W1467" s="88" t="str">
        <s:f t="shared" si="7"/>
        <s:v/>
      </s:c>
      <s:c r="X1467" s="85" t="str">
        <s:f>IF(B1467="","",IF(W1467&lt;'04_Настройки'!$B$26,"",ROUND((IF(ISBLANK(T1467),0,T1467*'04_Настройки'!$B$16)+IF(ISBLANK(U1467),0,U1467*'04_Настройки'!$B$17)+IF(ISBLANK(V1467),0,V1467*'04_Настройки'!$B$18)+IF(ISBLANK(M1467),0,M1467/5*100*'04_Настройки'!$B$19)+IF(ISBLANK(N1467),0,N1467/5*100*'04_Настройки'!$B$20))/(IF(ISBLANK(T1467),0,'04_Настройки'!$B$16)+IF(ISBLANK(U1467),0,'04_Настройки'!$B$17)+IF(ISBLANK(V1467),0,'04_Настройки'!$B$18)+IF(ISBLANK(M1467),0,'04_Настройки'!$B$19)+IF(ISBLANK(N1467),0,'04_Настройки'!$B$20)),1)))</s:f>
        <s:v/>
      </s:c>
      <s:c r="Y1467" s="77" t="str">
        <s:f>IF(B1467="","",IF(ISBLANK(X1467),"Недостаточно данных",IF(X1467&gt;='04_Настройки'!$B$24,"Высокий",IF(X1467&gt;='04_Настройки'!$B$25,"Средний","Низкий"))))</s:f>
        <s:v/>
      </s:c>
      <s:c r="Z1467" s="80">
        <s:f t="shared" si="8"/>
        <s:v>1457</s:v>
      </s:c>
      <s:c r="AA1467" s="93" t="str">
        <s:f>IF(B1467="","",IF(S1467&gt;1,"Проверить и объединить дубли",IF(W1467&lt;'04_Настройки'!$B$26,"Дополнить исходные данные",IF(AND(M1467&lt;&gt;"",M1467&lt;=2),"Проверить соответствие запросу и бизнесу",IF(AND(G1467&lt;&gt;"",G1467&lt;=IF(J1467="",'04_Настройки'!$B$14,J1467)),"Удерживать позицию и обновлять контент",IF(Y1467="Высокий",IF(O1467="","Создать или назначить посадочную страницу","Оптимизировать страницу и усилить содержание"),IF(Y1467="Средний","Включить в контент-план","Наблюдать или отложить")))))))</s:f>
        <s:v/>
      </s:c>
    </s:row>
    <s:row r="1468" ht="22.5" customHeight="1">
      <s:c r="A1468" s="70" t="str">
        <s:f t="shared" si="1"/>
        <s:v/>
      </s:c>
      <s:c r="B1468" s="71"/>
      <s:c r="C1468" s="71"/>
      <s:c r="D1468" s="71"/>
      <s:c r="E1468" s="95"/>
      <s:c r="F1468" s="77" t="str">
        <s:f>IF(ISBLANK(E1468),"",IF(E1468&gt;='04_Настройки'!$B$11,"ВЧ",IF(E1468&gt;='04_Настройки'!$B$12,"СЧ","НЧ")))</s:f>
      </s:c>
      <s:c r="G1468" s="78"/>
      <s:c r="H1468" s="78"/>
      <s:c r="I1468" s="80" t="str">
        <s:f t="shared" si="2"/>
        <s:v/>
      </s:c>
      <s:c r="J1468" s="78"/>
      <s:c r="K1468" s="81"/>
      <s:c r="L1468" s="78"/>
      <s:c r="M1468" s="78"/>
      <s:c r="N1468" s="78"/>
      <s:c r="O1468" s="83"/>
      <s:c r="P1468" s="84"/>
      <s:c r="Q1468" s="84"/>
      <s:c r="R1468" s="77" t="str">
        <s:f t="shared" si="3"/>
        <s:v/>
      </s:c>
      <s:c r="S1468" s="85" t="str">
        <s:f t="shared" si="4"/>
        <s:v/>
      </s:c>
      <s:c r="T1468" s="85" t="str">
        <s:f t="shared" si="5"/>
        <s:v/>
      </s:c>
      <s:c r="U1468" s="85" t="str">
        <s:f>IF(OR(B1468="",G1468=""),"",ROUND(MAX(0,MIN(100,(G1468-IF(J1468="",'04_Настройки'!$B$14,J1468))/(100-IF(J1468="",'04_Настройки'!$B$14,J1468))*100)),1))</s:f>
        <s:v/>
      </s:c>
      <s:c r="V1468" s="85" t="str">
        <s:f t="shared" si="6"/>
        <s:v/>
      </s:c>
      <s:c r="W1468" s="88" t="str">
        <s:f t="shared" si="7"/>
        <s:v/>
      </s:c>
      <s:c r="X1468" s="85" t="str">
        <s:f>IF(B1468="","",IF(W1468&lt;'04_Настройки'!$B$26,"",ROUND((IF(ISBLANK(T1468),0,T1468*'04_Настройки'!$B$16)+IF(ISBLANK(U1468),0,U1468*'04_Настройки'!$B$17)+IF(ISBLANK(V1468),0,V1468*'04_Настройки'!$B$18)+IF(ISBLANK(M1468),0,M1468/5*100*'04_Настройки'!$B$19)+IF(ISBLANK(N1468),0,N1468/5*100*'04_Настройки'!$B$20))/(IF(ISBLANK(T1468),0,'04_Настройки'!$B$16)+IF(ISBLANK(U1468),0,'04_Настройки'!$B$17)+IF(ISBLANK(V1468),0,'04_Настройки'!$B$18)+IF(ISBLANK(M1468),0,'04_Настройки'!$B$19)+IF(ISBLANK(N1468),0,'04_Настройки'!$B$20)),1)))</s:f>
        <s:v/>
      </s:c>
      <s:c r="Y1468" s="77" t="str">
        <s:f>IF(B1468="","",IF(ISBLANK(X1468),"Недостаточно данных",IF(X1468&gt;='04_Настройки'!$B$24,"Высокий",IF(X1468&gt;='04_Настройки'!$B$25,"Средний","Низкий"))))</s:f>
        <s:v/>
      </s:c>
      <s:c r="Z1468" s="80">
        <s:f t="shared" si="8"/>
        <s:v>1458</s:v>
      </s:c>
      <s:c r="AA1468" s="93" t="str">
        <s:f>IF(B1468="","",IF(S1468&gt;1,"Проверить и объединить дубли",IF(W1468&lt;'04_Настройки'!$B$26,"Дополнить исходные данные",IF(AND(M1468&lt;&gt;"",M1468&lt;=2),"Проверить соответствие запросу и бизнесу",IF(AND(G1468&lt;&gt;"",G1468&lt;=IF(J1468="",'04_Настройки'!$B$14,J1468)),"Удерживать позицию и обновлять контент",IF(Y1468="Высокий",IF(O1468="","Создать или назначить посадочную страницу","Оптимизировать страницу и усилить содержание"),IF(Y1468="Средний","Включить в контент-план","Наблюдать или отложить")))))))</s:f>
        <s:v/>
      </s:c>
    </s:row>
    <s:row r="1469" ht="22.5" customHeight="1">
      <s:c r="A1469" s="70" t="str">
        <s:f t="shared" si="1"/>
        <s:v/>
      </s:c>
      <s:c r="B1469" s="71"/>
      <s:c r="C1469" s="71"/>
      <s:c r="D1469" s="71"/>
      <s:c r="E1469" s="95"/>
      <s:c r="F1469" s="77" t="str">
        <s:f>IF(ISBLANK(E1469),"",IF(E1469&gt;='04_Настройки'!$B$11,"ВЧ",IF(E1469&gt;='04_Настройки'!$B$12,"СЧ","НЧ")))</s:f>
      </s:c>
      <s:c r="G1469" s="78"/>
      <s:c r="H1469" s="78"/>
      <s:c r="I1469" s="80" t="str">
        <s:f t="shared" si="2"/>
        <s:v/>
      </s:c>
      <s:c r="J1469" s="78"/>
      <s:c r="K1469" s="81"/>
      <s:c r="L1469" s="78"/>
      <s:c r="M1469" s="78"/>
      <s:c r="N1469" s="78"/>
      <s:c r="O1469" s="83"/>
      <s:c r="P1469" s="84"/>
      <s:c r="Q1469" s="84"/>
      <s:c r="R1469" s="77" t="str">
        <s:f t="shared" si="3"/>
        <s:v/>
      </s:c>
      <s:c r="S1469" s="85" t="str">
        <s:f t="shared" si="4"/>
        <s:v/>
      </s:c>
      <s:c r="T1469" s="85" t="str">
        <s:f t="shared" si="5"/>
        <s:v/>
      </s:c>
      <s:c r="U1469" s="85" t="str">
        <s:f>IF(OR(B1469="",G1469=""),"",ROUND(MAX(0,MIN(100,(G1469-IF(J1469="",'04_Настройки'!$B$14,J1469))/(100-IF(J1469="",'04_Настройки'!$B$14,J1469))*100)),1))</s:f>
        <s:v/>
      </s:c>
      <s:c r="V1469" s="85" t="str">
        <s:f t="shared" si="6"/>
        <s:v/>
      </s:c>
      <s:c r="W1469" s="88" t="str">
        <s:f t="shared" si="7"/>
        <s:v/>
      </s:c>
      <s:c r="X1469" s="85" t="str">
        <s:f>IF(B1469="","",IF(W1469&lt;'04_Настройки'!$B$26,"",ROUND((IF(ISBLANK(T1469),0,T1469*'04_Настройки'!$B$16)+IF(ISBLANK(U1469),0,U1469*'04_Настройки'!$B$17)+IF(ISBLANK(V1469),0,V1469*'04_Настройки'!$B$18)+IF(ISBLANK(M1469),0,M1469/5*100*'04_Настройки'!$B$19)+IF(ISBLANK(N1469),0,N1469/5*100*'04_Настройки'!$B$20))/(IF(ISBLANK(T1469),0,'04_Настройки'!$B$16)+IF(ISBLANK(U1469),0,'04_Настройки'!$B$17)+IF(ISBLANK(V1469),0,'04_Настройки'!$B$18)+IF(ISBLANK(M1469),0,'04_Настройки'!$B$19)+IF(ISBLANK(N1469),0,'04_Настройки'!$B$20)),1)))</s:f>
        <s:v/>
      </s:c>
      <s:c r="Y1469" s="77" t="str">
        <s:f>IF(B1469="","",IF(ISBLANK(X1469),"Недостаточно данных",IF(X1469&gt;='04_Настройки'!$B$24,"Высокий",IF(X1469&gt;='04_Настройки'!$B$25,"Средний","Низкий"))))</s:f>
        <s:v/>
      </s:c>
      <s:c r="Z1469" s="80">
        <s:f t="shared" si="8"/>
        <s:v>1459</s:v>
      </s:c>
      <s:c r="AA1469" s="93" t="str">
        <s:f>IF(B1469="","",IF(S1469&gt;1,"Проверить и объединить дубли",IF(W1469&lt;'04_Настройки'!$B$26,"Дополнить исходные данные",IF(AND(M1469&lt;&gt;"",M1469&lt;=2),"Проверить соответствие запросу и бизнесу",IF(AND(G1469&lt;&gt;"",G1469&lt;=IF(J1469="",'04_Настройки'!$B$14,J1469)),"Удерживать позицию и обновлять контент",IF(Y1469="Высокий",IF(O1469="","Создать или назначить посадочную страницу","Оптимизировать страницу и усилить содержание"),IF(Y1469="Средний","Включить в контент-план","Наблюдать или отложить")))))))</s:f>
        <s:v/>
      </s:c>
    </s:row>
    <s:row r="1470" ht="22.5" customHeight="1">
      <s:c r="A1470" s="70" t="str">
        <s:f t="shared" si="1"/>
        <s:v/>
      </s:c>
      <s:c r="B1470" s="71"/>
      <s:c r="C1470" s="71"/>
      <s:c r="D1470" s="71"/>
      <s:c r="E1470" s="95"/>
      <s:c r="F1470" s="77" t="str">
        <s:f>IF(ISBLANK(E1470),"",IF(E1470&gt;='04_Настройки'!$B$11,"ВЧ",IF(E1470&gt;='04_Настройки'!$B$12,"СЧ","НЧ")))</s:f>
      </s:c>
      <s:c r="G1470" s="78"/>
      <s:c r="H1470" s="78"/>
      <s:c r="I1470" s="80" t="str">
        <s:f t="shared" si="2"/>
        <s:v/>
      </s:c>
      <s:c r="J1470" s="78"/>
      <s:c r="K1470" s="81"/>
      <s:c r="L1470" s="78"/>
      <s:c r="M1470" s="78"/>
      <s:c r="N1470" s="78"/>
      <s:c r="O1470" s="83"/>
      <s:c r="P1470" s="84"/>
      <s:c r="Q1470" s="84"/>
      <s:c r="R1470" s="77" t="str">
        <s:f t="shared" si="3"/>
        <s:v/>
      </s:c>
      <s:c r="S1470" s="85" t="str">
        <s:f t="shared" si="4"/>
        <s:v/>
      </s:c>
      <s:c r="T1470" s="85" t="str">
        <s:f t="shared" si="5"/>
        <s:v/>
      </s:c>
      <s:c r="U1470" s="85" t="str">
        <s:f>IF(OR(B1470="",G1470=""),"",ROUND(MAX(0,MIN(100,(G1470-IF(J1470="",'04_Настройки'!$B$14,J1470))/(100-IF(J1470="",'04_Настройки'!$B$14,J1470))*100)),1))</s:f>
        <s:v/>
      </s:c>
      <s:c r="V1470" s="85" t="str">
        <s:f t="shared" si="6"/>
        <s:v/>
      </s:c>
      <s:c r="W1470" s="88" t="str">
        <s:f t="shared" si="7"/>
        <s:v/>
      </s:c>
      <s:c r="X1470" s="85" t="str">
        <s:f>IF(B1470="","",IF(W1470&lt;'04_Настройки'!$B$26,"",ROUND((IF(ISBLANK(T1470),0,T1470*'04_Настройки'!$B$16)+IF(ISBLANK(U1470),0,U1470*'04_Настройки'!$B$17)+IF(ISBLANK(V1470),0,V1470*'04_Настройки'!$B$18)+IF(ISBLANK(M1470),0,M1470/5*100*'04_Настройки'!$B$19)+IF(ISBLANK(N1470),0,N1470/5*100*'04_Настройки'!$B$20))/(IF(ISBLANK(T1470),0,'04_Настройки'!$B$16)+IF(ISBLANK(U1470),0,'04_Настройки'!$B$17)+IF(ISBLANK(V1470),0,'04_Настройки'!$B$18)+IF(ISBLANK(M1470),0,'04_Настройки'!$B$19)+IF(ISBLANK(N1470),0,'04_Настройки'!$B$20)),1)))</s:f>
        <s:v/>
      </s:c>
      <s:c r="Y1470" s="77" t="str">
        <s:f>IF(B1470="","",IF(ISBLANK(X1470),"Недостаточно данных",IF(X1470&gt;='04_Настройки'!$B$24,"Высокий",IF(X1470&gt;='04_Настройки'!$B$25,"Средний","Низкий"))))</s:f>
        <s:v/>
      </s:c>
      <s:c r="Z1470" s="80">
        <s:f t="shared" si="8"/>
        <s:v>1460</s:v>
      </s:c>
      <s:c r="AA1470" s="93" t="str">
        <s:f>IF(B1470="","",IF(S1470&gt;1,"Проверить и объединить дубли",IF(W1470&lt;'04_Настройки'!$B$26,"Дополнить исходные данные",IF(AND(M1470&lt;&gt;"",M1470&lt;=2),"Проверить соответствие запросу и бизнесу",IF(AND(G1470&lt;&gt;"",G1470&lt;=IF(J1470="",'04_Настройки'!$B$14,J1470)),"Удерживать позицию и обновлять контент",IF(Y1470="Высокий",IF(O1470="","Создать или назначить посадочную страницу","Оптимизировать страницу и усилить содержание"),IF(Y1470="Средний","Включить в контент-план","Наблюдать или отложить")))))))</s:f>
        <s:v/>
      </s:c>
    </s:row>
    <s:row r="1471" ht="22.5" customHeight="1">
      <s:c r="A1471" s="70" t="str">
        <s:f t="shared" si="1"/>
        <s:v/>
      </s:c>
      <s:c r="B1471" s="71"/>
      <s:c r="C1471" s="71"/>
      <s:c r="D1471" s="71"/>
      <s:c r="E1471" s="95"/>
      <s:c r="F1471" s="77" t="str">
        <s:f>IF(ISBLANK(E1471),"",IF(E1471&gt;='04_Настройки'!$B$11,"ВЧ",IF(E1471&gt;='04_Настройки'!$B$12,"СЧ","НЧ")))</s:f>
      </s:c>
      <s:c r="G1471" s="78"/>
      <s:c r="H1471" s="78"/>
      <s:c r="I1471" s="80" t="str">
        <s:f t="shared" si="2"/>
        <s:v/>
      </s:c>
      <s:c r="J1471" s="78"/>
      <s:c r="K1471" s="81"/>
      <s:c r="L1471" s="78"/>
      <s:c r="M1471" s="78"/>
      <s:c r="N1471" s="78"/>
      <s:c r="O1471" s="83"/>
      <s:c r="P1471" s="84"/>
      <s:c r="Q1471" s="84"/>
      <s:c r="R1471" s="77" t="str">
        <s:f t="shared" si="3"/>
        <s:v/>
      </s:c>
      <s:c r="S1471" s="85" t="str">
        <s:f t="shared" si="4"/>
        <s:v/>
      </s:c>
      <s:c r="T1471" s="85" t="str">
        <s:f t="shared" si="5"/>
        <s:v/>
      </s:c>
      <s:c r="U1471" s="85" t="str">
        <s:f>IF(OR(B1471="",G1471=""),"",ROUND(MAX(0,MIN(100,(G1471-IF(J1471="",'04_Настройки'!$B$14,J1471))/(100-IF(J1471="",'04_Настройки'!$B$14,J1471))*100)),1))</s:f>
        <s:v/>
      </s:c>
      <s:c r="V1471" s="85" t="str">
        <s:f t="shared" si="6"/>
        <s:v/>
      </s:c>
      <s:c r="W1471" s="88" t="str">
        <s:f t="shared" si="7"/>
        <s:v/>
      </s:c>
      <s:c r="X1471" s="85" t="str">
        <s:f>IF(B1471="","",IF(W1471&lt;'04_Настройки'!$B$26,"",ROUND((IF(ISBLANK(T1471),0,T1471*'04_Настройки'!$B$16)+IF(ISBLANK(U1471),0,U1471*'04_Настройки'!$B$17)+IF(ISBLANK(V1471),0,V1471*'04_Настройки'!$B$18)+IF(ISBLANK(M1471),0,M1471/5*100*'04_Настройки'!$B$19)+IF(ISBLANK(N1471),0,N1471/5*100*'04_Настройки'!$B$20))/(IF(ISBLANK(T1471),0,'04_Настройки'!$B$16)+IF(ISBLANK(U1471),0,'04_Настройки'!$B$17)+IF(ISBLANK(V1471),0,'04_Настройки'!$B$18)+IF(ISBLANK(M1471),0,'04_Настройки'!$B$19)+IF(ISBLANK(N1471),0,'04_Настройки'!$B$20)),1)))</s:f>
        <s:v/>
      </s:c>
      <s:c r="Y1471" s="77" t="str">
        <s:f>IF(B1471="","",IF(ISBLANK(X1471),"Недостаточно данных",IF(X1471&gt;='04_Настройки'!$B$24,"Высокий",IF(X1471&gt;='04_Настройки'!$B$25,"Средний","Низкий"))))</s:f>
        <s:v/>
      </s:c>
      <s:c r="Z1471" s="80">
        <s:f t="shared" si="8"/>
        <s:v>1461</s:v>
      </s:c>
      <s:c r="AA1471" s="93" t="str">
        <s:f>IF(B1471="","",IF(S1471&gt;1,"Проверить и объединить дубли",IF(W1471&lt;'04_Настройки'!$B$26,"Дополнить исходные данные",IF(AND(M1471&lt;&gt;"",M1471&lt;=2),"Проверить соответствие запросу и бизнесу",IF(AND(G1471&lt;&gt;"",G1471&lt;=IF(J1471="",'04_Настройки'!$B$14,J1471)),"Удерживать позицию и обновлять контент",IF(Y1471="Высокий",IF(O1471="","Создать или назначить посадочную страницу","Оптимизировать страницу и усилить содержание"),IF(Y1471="Средний","Включить в контент-план","Наблюдать или отложить")))))))</s:f>
        <s:v/>
      </s:c>
    </s:row>
    <s:row r="1472" ht="22.5" customHeight="1">
      <s:c r="A1472" s="70" t="str">
        <s:f t="shared" si="1"/>
        <s:v/>
      </s:c>
      <s:c r="B1472" s="71"/>
      <s:c r="C1472" s="71"/>
      <s:c r="D1472" s="71"/>
      <s:c r="E1472" s="95"/>
      <s:c r="F1472" s="77" t="str">
        <s:f>IF(ISBLANK(E1472),"",IF(E1472&gt;='04_Настройки'!$B$11,"ВЧ",IF(E1472&gt;='04_Настройки'!$B$12,"СЧ","НЧ")))</s:f>
      </s:c>
      <s:c r="G1472" s="78"/>
      <s:c r="H1472" s="78"/>
      <s:c r="I1472" s="80" t="str">
        <s:f t="shared" si="2"/>
        <s:v/>
      </s:c>
      <s:c r="J1472" s="78"/>
      <s:c r="K1472" s="81"/>
      <s:c r="L1472" s="78"/>
      <s:c r="M1472" s="78"/>
      <s:c r="N1472" s="78"/>
      <s:c r="O1472" s="83"/>
      <s:c r="P1472" s="84"/>
      <s:c r="Q1472" s="84"/>
      <s:c r="R1472" s="77" t="str">
        <s:f t="shared" si="3"/>
        <s:v/>
      </s:c>
      <s:c r="S1472" s="85" t="str">
        <s:f t="shared" si="4"/>
        <s:v/>
      </s:c>
      <s:c r="T1472" s="85" t="str">
        <s:f t="shared" si="5"/>
        <s:v/>
      </s:c>
      <s:c r="U1472" s="85" t="str">
        <s:f>IF(OR(B1472="",G1472=""),"",ROUND(MAX(0,MIN(100,(G1472-IF(J1472="",'04_Настройки'!$B$14,J1472))/(100-IF(J1472="",'04_Настройки'!$B$14,J1472))*100)),1))</s:f>
        <s:v/>
      </s:c>
      <s:c r="V1472" s="85" t="str">
        <s:f t="shared" si="6"/>
        <s:v/>
      </s:c>
      <s:c r="W1472" s="88" t="str">
        <s:f t="shared" si="7"/>
        <s:v/>
      </s:c>
      <s:c r="X1472" s="85" t="str">
        <s:f>IF(B1472="","",IF(W1472&lt;'04_Настройки'!$B$26,"",ROUND((IF(ISBLANK(T1472),0,T1472*'04_Настройки'!$B$16)+IF(ISBLANK(U1472),0,U1472*'04_Настройки'!$B$17)+IF(ISBLANK(V1472),0,V1472*'04_Настройки'!$B$18)+IF(ISBLANK(M1472),0,M1472/5*100*'04_Настройки'!$B$19)+IF(ISBLANK(N1472),0,N1472/5*100*'04_Настройки'!$B$20))/(IF(ISBLANK(T1472),0,'04_Настройки'!$B$16)+IF(ISBLANK(U1472),0,'04_Настройки'!$B$17)+IF(ISBLANK(V1472),0,'04_Настройки'!$B$18)+IF(ISBLANK(M1472),0,'04_Настройки'!$B$19)+IF(ISBLANK(N1472),0,'04_Настройки'!$B$20)),1)))</s:f>
        <s:v/>
      </s:c>
      <s:c r="Y1472" s="77" t="str">
        <s:f>IF(B1472="","",IF(ISBLANK(X1472),"Недостаточно данных",IF(X1472&gt;='04_Настройки'!$B$24,"Высокий",IF(X1472&gt;='04_Настройки'!$B$25,"Средний","Низкий"))))</s:f>
        <s:v/>
      </s:c>
      <s:c r="Z1472" s="80">
        <s:f t="shared" si="8"/>
        <s:v>1462</s:v>
      </s:c>
      <s:c r="AA1472" s="93" t="str">
        <s:f>IF(B1472="","",IF(S1472&gt;1,"Проверить и объединить дубли",IF(W1472&lt;'04_Настройки'!$B$26,"Дополнить исходные данные",IF(AND(M1472&lt;&gt;"",M1472&lt;=2),"Проверить соответствие запросу и бизнесу",IF(AND(G1472&lt;&gt;"",G1472&lt;=IF(J1472="",'04_Настройки'!$B$14,J1472)),"Удерживать позицию и обновлять контент",IF(Y1472="Высокий",IF(O1472="","Создать или назначить посадочную страницу","Оптимизировать страницу и усилить содержание"),IF(Y1472="Средний","Включить в контент-план","Наблюдать или отложить")))))))</s:f>
        <s:v/>
      </s:c>
    </s:row>
    <s:row r="1473" ht="22.5" customHeight="1">
      <s:c r="A1473" s="70" t="str">
        <s:f t="shared" si="1"/>
        <s:v/>
      </s:c>
      <s:c r="B1473" s="71"/>
      <s:c r="C1473" s="71"/>
      <s:c r="D1473" s="71"/>
      <s:c r="E1473" s="95"/>
      <s:c r="F1473" s="77" t="str">
        <s:f>IF(ISBLANK(E1473),"",IF(E1473&gt;='04_Настройки'!$B$11,"ВЧ",IF(E1473&gt;='04_Настройки'!$B$12,"СЧ","НЧ")))</s:f>
      </s:c>
      <s:c r="G1473" s="78"/>
      <s:c r="H1473" s="78"/>
      <s:c r="I1473" s="80" t="str">
        <s:f t="shared" si="2"/>
        <s:v/>
      </s:c>
      <s:c r="J1473" s="78"/>
      <s:c r="K1473" s="81"/>
      <s:c r="L1473" s="78"/>
      <s:c r="M1473" s="78"/>
      <s:c r="N1473" s="78"/>
      <s:c r="O1473" s="83"/>
      <s:c r="P1473" s="84"/>
      <s:c r="Q1473" s="84"/>
      <s:c r="R1473" s="77" t="str">
        <s:f t="shared" si="3"/>
        <s:v/>
      </s:c>
      <s:c r="S1473" s="85" t="str">
        <s:f t="shared" si="4"/>
        <s:v/>
      </s:c>
      <s:c r="T1473" s="85" t="str">
        <s:f t="shared" si="5"/>
        <s:v/>
      </s:c>
      <s:c r="U1473" s="85" t="str">
        <s:f>IF(OR(B1473="",G1473=""),"",ROUND(MAX(0,MIN(100,(G1473-IF(J1473="",'04_Настройки'!$B$14,J1473))/(100-IF(J1473="",'04_Настройки'!$B$14,J1473))*100)),1))</s:f>
        <s:v/>
      </s:c>
      <s:c r="V1473" s="85" t="str">
        <s:f t="shared" si="6"/>
        <s:v/>
      </s:c>
      <s:c r="W1473" s="88" t="str">
        <s:f t="shared" si="7"/>
        <s:v/>
      </s:c>
      <s:c r="X1473" s="85" t="str">
        <s:f>IF(B1473="","",IF(W1473&lt;'04_Настройки'!$B$26,"",ROUND((IF(ISBLANK(T1473),0,T1473*'04_Настройки'!$B$16)+IF(ISBLANK(U1473),0,U1473*'04_Настройки'!$B$17)+IF(ISBLANK(V1473),0,V1473*'04_Настройки'!$B$18)+IF(ISBLANK(M1473),0,M1473/5*100*'04_Настройки'!$B$19)+IF(ISBLANK(N1473),0,N1473/5*100*'04_Настройки'!$B$20))/(IF(ISBLANK(T1473),0,'04_Настройки'!$B$16)+IF(ISBLANK(U1473),0,'04_Настройки'!$B$17)+IF(ISBLANK(V1473),0,'04_Настройки'!$B$18)+IF(ISBLANK(M1473),0,'04_Настройки'!$B$19)+IF(ISBLANK(N1473),0,'04_Настройки'!$B$20)),1)))</s:f>
        <s:v/>
      </s:c>
      <s:c r="Y1473" s="77" t="str">
        <s:f>IF(B1473="","",IF(ISBLANK(X1473),"Недостаточно данных",IF(X1473&gt;='04_Настройки'!$B$24,"Высокий",IF(X1473&gt;='04_Настройки'!$B$25,"Средний","Низкий"))))</s:f>
        <s:v/>
      </s:c>
      <s:c r="Z1473" s="80">
        <s:f t="shared" si="8"/>
        <s:v>1463</s:v>
      </s:c>
      <s:c r="AA1473" s="93" t="str">
        <s:f>IF(B1473="","",IF(S1473&gt;1,"Проверить и объединить дубли",IF(W1473&lt;'04_Настройки'!$B$26,"Дополнить исходные данные",IF(AND(M1473&lt;&gt;"",M1473&lt;=2),"Проверить соответствие запросу и бизнесу",IF(AND(G1473&lt;&gt;"",G1473&lt;=IF(J1473="",'04_Настройки'!$B$14,J1473)),"Удерживать позицию и обновлять контент",IF(Y1473="Высокий",IF(O1473="","Создать или назначить посадочную страницу","Оптимизировать страницу и усилить содержание"),IF(Y1473="Средний","Включить в контент-план","Наблюдать или отложить")))))))</s:f>
        <s:v/>
      </s:c>
    </s:row>
    <s:row r="1474" ht="22.5" customHeight="1">
      <s:c r="A1474" s="70" t="str">
        <s:f t="shared" si="1"/>
        <s:v/>
      </s:c>
      <s:c r="B1474" s="71"/>
      <s:c r="C1474" s="71"/>
      <s:c r="D1474" s="71"/>
      <s:c r="E1474" s="95"/>
      <s:c r="F1474" s="77" t="str">
        <s:f>IF(ISBLANK(E1474),"",IF(E1474&gt;='04_Настройки'!$B$11,"ВЧ",IF(E1474&gt;='04_Настройки'!$B$12,"СЧ","НЧ")))</s:f>
      </s:c>
      <s:c r="G1474" s="78"/>
      <s:c r="H1474" s="78"/>
      <s:c r="I1474" s="80" t="str">
        <s:f t="shared" si="2"/>
        <s:v/>
      </s:c>
      <s:c r="J1474" s="78"/>
      <s:c r="K1474" s="81"/>
      <s:c r="L1474" s="78"/>
      <s:c r="M1474" s="78"/>
      <s:c r="N1474" s="78"/>
      <s:c r="O1474" s="83"/>
      <s:c r="P1474" s="84"/>
      <s:c r="Q1474" s="84"/>
      <s:c r="R1474" s="77" t="str">
        <s:f t="shared" si="3"/>
        <s:v/>
      </s:c>
      <s:c r="S1474" s="85" t="str">
        <s:f t="shared" si="4"/>
        <s:v/>
      </s:c>
      <s:c r="T1474" s="85" t="str">
        <s:f t="shared" si="5"/>
        <s:v/>
      </s:c>
      <s:c r="U1474" s="85" t="str">
        <s:f>IF(OR(B1474="",G1474=""),"",ROUND(MAX(0,MIN(100,(G1474-IF(J1474="",'04_Настройки'!$B$14,J1474))/(100-IF(J1474="",'04_Настройки'!$B$14,J1474))*100)),1))</s:f>
        <s:v/>
      </s:c>
      <s:c r="V1474" s="85" t="str">
        <s:f t="shared" si="6"/>
        <s:v/>
      </s:c>
      <s:c r="W1474" s="88" t="str">
        <s:f t="shared" si="7"/>
        <s:v/>
      </s:c>
      <s:c r="X1474" s="85" t="str">
        <s:f>IF(B1474="","",IF(W1474&lt;'04_Настройки'!$B$26,"",ROUND((IF(ISBLANK(T1474),0,T1474*'04_Настройки'!$B$16)+IF(ISBLANK(U1474),0,U1474*'04_Настройки'!$B$17)+IF(ISBLANK(V1474),0,V1474*'04_Настройки'!$B$18)+IF(ISBLANK(M1474),0,M1474/5*100*'04_Настройки'!$B$19)+IF(ISBLANK(N1474),0,N1474/5*100*'04_Настройки'!$B$20))/(IF(ISBLANK(T1474),0,'04_Настройки'!$B$16)+IF(ISBLANK(U1474),0,'04_Настройки'!$B$17)+IF(ISBLANK(V1474),0,'04_Настройки'!$B$18)+IF(ISBLANK(M1474),0,'04_Настройки'!$B$19)+IF(ISBLANK(N1474),0,'04_Настройки'!$B$20)),1)))</s:f>
        <s:v/>
      </s:c>
      <s:c r="Y1474" s="77" t="str">
        <s:f>IF(B1474="","",IF(ISBLANK(X1474),"Недостаточно данных",IF(X1474&gt;='04_Настройки'!$B$24,"Высокий",IF(X1474&gt;='04_Настройки'!$B$25,"Средний","Низкий"))))</s:f>
        <s:v/>
      </s:c>
      <s:c r="Z1474" s="80">
        <s:f t="shared" si="8"/>
        <s:v>1464</s:v>
      </s:c>
      <s:c r="AA1474" s="93" t="str">
        <s:f>IF(B1474="","",IF(S1474&gt;1,"Проверить и объединить дубли",IF(W1474&lt;'04_Настройки'!$B$26,"Дополнить исходные данные",IF(AND(M1474&lt;&gt;"",M1474&lt;=2),"Проверить соответствие запросу и бизнесу",IF(AND(G1474&lt;&gt;"",G1474&lt;=IF(J1474="",'04_Настройки'!$B$14,J1474)),"Удерживать позицию и обновлять контент",IF(Y1474="Высокий",IF(O1474="","Создать или назначить посадочную страницу","Оптимизировать страницу и усилить содержание"),IF(Y1474="Средний","Включить в контент-план","Наблюдать или отложить")))))))</s:f>
        <s:v/>
      </s:c>
    </s:row>
    <s:row r="1475" ht="22.5" customHeight="1">
      <s:c r="A1475" s="70" t="str">
        <s:f t="shared" si="1"/>
        <s:v/>
      </s:c>
      <s:c r="B1475" s="71"/>
      <s:c r="C1475" s="71"/>
      <s:c r="D1475" s="71"/>
      <s:c r="E1475" s="95"/>
      <s:c r="F1475" s="77" t="str">
        <s:f>IF(ISBLANK(E1475),"",IF(E1475&gt;='04_Настройки'!$B$11,"ВЧ",IF(E1475&gt;='04_Настройки'!$B$12,"СЧ","НЧ")))</s:f>
      </s:c>
      <s:c r="G1475" s="78"/>
      <s:c r="H1475" s="78"/>
      <s:c r="I1475" s="80" t="str">
        <s:f t="shared" si="2"/>
        <s:v/>
      </s:c>
      <s:c r="J1475" s="78"/>
      <s:c r="K1475" s="81"/>
      <s:c r="L1475" s="78"/>
      <s:c r="M1475" s="78"/>
      <s:c r="N1475" s="78"/>
      <s:c r="O1475" s="83"/>
      <s:c r="P1475" s="84"/>
      <s:c r="Q1475" s="84"/>
      <s:c r="R1475" s="77" t="str">
        <s:f t="shared" si="3"/>
        <s:v/>
      </s:c>
      <s:c r="S1475" s="85" t="str">
        <s:f t="shared" si="4"/>
        <s:v/>
      </s:c>
      <s:c r="T1475" s="85" t="str">
        <s:f t="shared" si="5"/>
        <s:v/>
      </s:c>
      <s:c r="U1475" s="85" t="str">
        <s:f>IF(OR(B1475="",G1475=""),"",ROUND(MAX(0,MIN(100,(G1475-IF(J1475="",'04_Настройки'!$B$14,J1475))/(100-IF(J1475="",'04_Настройки'!$B$14,J1475))*100)),1))</s:f>
        <s:v/>
      </s:c>
      <s:c r="V1475" s="85" t="str">
        <s:f t="shared" si="6"/>
        <s:v/>
      </s:c>
      <s:c r="W1475" s="88" t="str">
        <s:f t="shared" si="7"/>
        <s:v/>
      </s:c>
      <s:c r="X1475" s="85" t="str">
        <s:f>IF(B1475="","",IF(W1475&lt;'04_Настройки'!$B$26,"",ROUND((IF(ISBLANK(T1475),0,T1475*'04_Настройки'!$B$16)+IF(ISBLANK(U1475),0,U1475*'04_Настройки'!$B$17)+IF(ISBLANK(V1475),0,V1475*'04_Настройки'!$B$18)+IF(ISBLANK(M1475),0,M1475/5*100*'04_Настройки'!$B$19)+IF(ISBLANK(N1475),0,N1475/5*100*'04_Настройки'!$B$20))/(IF(ISBLANK(T1475),0,'04_Настройки'!$B$16)+IF(ISBLANK(U1475),0,'04_Настройки'!$B$17)+IF(ISBLANK(V1475),0,'04_Настройки'!$B$18)+IF(ISBLANK(M1475),0,'04_Настройки'!$B$19)+IF(ISBLANK(N1475),0,'04_Настройки'!$B$20)),1)))</s:f>
        <s:v/>
      </s:c>
      <s:c r="Y1475" s="77" t="str">
        <s:f>IF(B1475="","",IF(ISBLANK(X1475),"Недостаточно данных",IF(X1475&gt;='04_Настройки'!$B$24,"Высокий",IF(X1475&gt;='04_Настройки'!$B$25,"Средний","Низкий"))))</s:f>
        <s:v/>
      </s:c>
      <s:c r="Z1475" s="80">
        <s:f t="shared" si="8"/>
        <s:v>1465</s:v>
      </s:c>
      <s:c r="AA1475" s="93" t="str">
        <s:f>IF(B1475="","",IF(S1475&gt;1,"Проверить и объединить дубли",IF(W1475&lt;'04_Настройки'!$B$26,"Дополнить исходные данные",IF(AND(M1475&lt;&gt;"",M1475&lt;=2),"Проверить соответствие запросу и бизнесу",IF(AND(G1475&lt;&gt;"",G1475&lt;=IF(J1475="",'04_Настройки'!$B$14,J1475)),"Удерживать позицию и обновлять контент",IF(Y1475="Высокий",IF(O1475="","Создать или назначить посадочную страницу","Оптимизировать страницу и усилить содержание"),IF(Y1475="Средний","Включить в контент-план","Наблюдать или отложить")))))))</s:f>
        <s:v/>
      </s:c>
    </s:row>
    <s:row r="1476" ht="22.5" customHeight="1">
      <s:c r="A1476" s="70" t="str">
        <s:f t="shared" si="1"/>
        <s:v/>
      </s:c>
      <s:c r="B1476" s="71"/>
      <s:c r="C1476" s="71"/>
      <s:c r="D1476" s="71"/>
      <s:c r="E1476" s="95"/>
      <s:c r="F1476" s="77" t="str">
        <s:f>IF(ISBLANK(E1476),"",IF(E1476&gt;='04_Настройки'!$B$11,"ВЧ",IF(E1476&gt;='04_Настройки'!$B$12,"СЧ","НЧ")))</s:f>
      </s:c>
      <s:c r="G1476" s="78"/>
      <s:c r="H1476" s="78"/>
      <s:c r="I1476" s="80" t="str">
        <s:f t="shared" si="2"/>
        <s:v/>
      </s:c>
      <s:c r="J1476" s="78"/>
      <s:c r="K1476" s="81"/>
      <s:c r="L1476" s="78"/>
      <s:c r="M1476" s="78"/>
      <s:c r="N1476" s="78"/>
      <s:c r="O1476" s="83"/>
      <s:c r="P1476" s="84"/>
      <s:c r="Q1476" s="84"/>
      <s:c r="R1476" s="77" t="str">
        <s:f t="shared" si="3"/>
        <s:v/>
      </s:c>
      <s:c r="S1476" s="85" t="str">
        <s:f t="shared" si="4"/>
        <s:v/>
      </s:c>
      <s:c r="T1476" s="85" t="str">
        <s:f t="shared" si="5"/>
        <s:v/>
      </s:c>
      <s:c r="U1476" s="85" t="str">
        <s:f>IF(OR(B1476="",G1476=""),"",ROUND(MAX(0,MIN(100,(G1476-IF(J1476="",'04_Настройки'!$B$14,J1476))/(100-IF(J1476="",'04_Настройки'!$B$14,J1476))*100)),1))</s:f>
        <s:v/>
      </s:c>
      <s:c r="V1476" s="85" t="str">
        <s:f t="shared" si="6"/>
        <s:v/>
      </s:c>
      <s:c r="W1476" s="88" t="str">
        <s:f t="shared" si="7"/>
        <s:v/>
      </s:c>
      <s:c r="X1476" s="85" t="str">
        <s:f>IF(B1476="","",IF(W1476&lt;'04_Настройки'!$B$26,"",ROUND((IF(ISBLANK(T1476),0,T1476*'04_Настройки'!$B$16)+IF(ISBLANK(U1476),0,U1476*'04_Настройки'!$B$17)+IF(ISBLANK(V1476),0,V1476*'04_Настройки'!$B$18)+IF(ISBLANK(M1476),0,M1476/5*100*'04_Настройки'!$B$19)+IF(ISBLANK(N1476),0,N1476/5*100*'04_Настройки'!$B$20))/(IF(ISBLANK(T1476),0,'04_Настройки'!$B$16)+IF(ISBLANK(U1476),0,'04_Настройки'!$B$17)+IF(ISBLANK(V1476),0,'04_Настройки'!$B$18)+IF(ISBLANK(M1476),0,'04_Настройки'!$B$19)+IF(ISBLANK(N1476),0,'04_Настройки'!$B$20)),1)))</s:f>
        <s:v/>
      </s:c>
      <s:c r="Y1476" s="77" t="str">
        <s:f>IF(B1476="","",IF(ISBLANK(X1476),"Недостаточно данных",IF(X1476&gt;='04_Настройки'!$B$24,"Высокий",IF(X1476&gt;='04_Настройки'!$B$25,"Средний","Низкий"))))</s:f>
        <s:v/>
      </s:c>
      <s:c r="Z1476" s="80">
        <s:f t="shared" si="8"/>
        <s:v>1466</s:v>
      </s:c>
      <s:c r="AA1476" s="93" t="str">
        <s:f>IF(B1476="","",IF(S1476&gt;1,"Проверить и объединить дубли",IF(W1476&lt;'04_Настройки'!$B$26,"Дополнить исходные данные",IF(AND(M1476&lt;&gt;"",M1476&lt;=2),"Проверить соответствие запросу и бизнесу",IF(AND(G1476&lt;&gt;"",G1476&lt;=IF(J1476="",'04_Настройки'!$B$14,J1476)),"Удерживать позицию и обновлять контент",IF(Y1476="Высокий",IF(O1476="","Создать или назначить посадочную страницу","Оптимизировать страницу и усилить содержание"),IF(Y1476="Средний","Включить в контент-план","Наблюдать или отложить")))))))</s:f>
        <s:v/>
      </s:c>
    </s:row>
    <s:row r="1477" ht="22.5" customHeight="1">
      <s:c r="A1477" s="70" t="str">
        <s:f t="shared" si="1"/>
        <s:v/>
      </s:c>
      <s:c r="B1477" s="71"/>
      <s:c r="C1477" s="71"/>
      <s:c r="D1477" s="71"/>
      <s:c r="E1477" s="95"/>
      <s:c r="F1477" s="77" t="str">
        <s:f>IF(ISBLANK(E1477),"",IF(E1477&gt;='04_Настройки'!$B$11,"ВЧ",IF(E1477&gt;='04_Настройки'!$B$12,"СЧ","НЧ")))</s:f>
      </s:c>
      <s:c r="G1477" s="78"/>
      <s:c r="H1477" s="78"/>
      <s:c r="I1477" s="80" t="str">
        <s:f t="shared" si="2"/>
        <s:v/>
      </s:c>
      <s:c r="J1477" s="78"/>
      <s:c r="K1477" s="81"/>
      <s:c r="L1477" s="78"/>
      <s:c r="M1477" s="78"/>
      <s:c r="N1477" s="78"/>
      <s:c r="O1477" s="83"/>
      <s:c r="P1477" s="84"/>
      <s:c r="Q1477" s="84"/>
      <s:c r="R1477" s="77" t="str">
        <s:f t="shared" si="3"/>
        <s:v/>
      </s:c>
      <s:c r="S1477" s="85" t="str">
        <s:f t="shared" si="4"/>
        <s:v/>
      </s:c>
      <s:c r="T1477" s="85" t="str">
        <s:f t="shared" si="5"/>
        <s:v/>
      </s:c>
      <s:c r="U1477" s="85" t="str">
        <s:f>IF(OR(B1477="",G1477=""),"",ROUND(MAX(0,MIN(100,(G1477-IF(J1477="",'04_Настройки'!$B$14,J1477))/(100-IF(J1477="",'04_Настройки'!$B$14,J1477))*100)),1))</s:f>
        <s:v/>
      </s:c>
      <s:c r="V1477" s="85" t="str">
        <s:f t="shared" si="6"/>
        <s:v/>
      </s:c>
      <s:c r="W1477" s="88" t="str">
        <s:f t="shared" si="7"/>
        <s:v/>
      </s:c>
      <s:c r="X1477" s="85" t="str">
        <s:f>IF(B1477="","",IF(W1477&lt;'04_Настройки'!$B$26,"",ROUND((IF(ISBLANK(T1477),0,T1477*'04_Настройки'!$B$16)+IF(ISBLANK(U1477),0,U1477*'04_Настройки'!$B$17)+IF(ISBLANK(V1477),0,V1477*'04_Настройки'!$B$18)+IF(ISBLANK(M1477),0,M1477/5*100*'04_Настройки'!$B$19)+IF(ISBLANK(N1477),0,N1477/5*100*'04_Настройки'!$B$20))/(IF(ISBLANK(T1477),0,'04_Настройки'!$B$16)+IF(ISBLANK(U1477),0,'04_Настройки'!$B$17)+IF(ISBLANK(V1477),0,'04_Настройки'!$B$18)+IF(ISBLANK(M1477),0,'04_Настройки'!$B$19)+IF(ISBLANK(N1477),0,'04_Настройки'!$B$20)),1)))</s:f>
        <s:v/>
      </s:c>
      <s:c r="Y1477" s="77" t="str">
        <s:f>IF(B1477="","",IF(ISBLANK(X1477),"Недостаточно данных",IF(X1477&gt;='04_Настройки'!$B$24,"Высокий",IF(X1477&gt;='04_Настройки'!$B$25,"Средний","Низкий"))))</s:f>
        <s:v/>
      </s:c>
      <s:c r="Z1477" s="80">
        <s:f t="shared" si="8"/>
        <s:v>1467</s:v>
      </s:c>
      <s:c r="AA1477" s="93" t="str">
        <s:f>IF(B1477="","",IF(S1477&gt;1,"Проверить и объединить дубли",IF(W1477&lt;'04_Настройки'!$B$26,"Дополнить исходные данные",IF(AND(M1477&lt;&gt;"",M1477&lt;=2),"Проверить соответствие запросу и бизнесу",IF(AND(G1477&lt;&gt;"",G1477&lt;=IF(J1477="",'04_Настройки'!$B$14,J1477)),"Удерживать позицию и обновлять контент",IF(Y1477="Высокий",IF(O1477="","Создать или назначить посадочную страницу","Оптимизировать страницу и усилить содержание"),IF(Y1477="Средний","Включить в контент-план","Наблюдать или отложить")))))))</s:f>
        <s:v/>
      </s:c>
    </s:row>
    <s:row r="1478" ht="22.5" customHeight="1">
      <s:c r="A1478" s="70" t="str">
        <s:f t="shared" si="1"/>
        <s:v/>
      </s:c>
      <s:c r="B1478" s="71"/>
      <s:c r="C1478" s="71"/>
      <s:c r="D1478" s="71"/>
      <s:c r="E1478" s="95"/>
      <s:c r="F1478" s="77" t="str">
        <s:f>IF(ISBLANK(E1478),"",IF(E1478&gt;='04_Настройки'!$B$11,"ВЧ",IF(E1478&gt;='04_Настройки'!$B$12,"СЧ","НЧ")))</s:f>
      </s:c>
      <s:c r="G1478" s="78"/>
      <s:c r="H1478" s="78"/>
      <s:c r="I1478" s="80" t="str">
        <s:f t="shared" si="2"/>
        <s:v/>
      </s:c>
      <s:c r="J1478" s="78"/>
      <s:c r="K1478" s="81"/>
      <s:c r="L1478" s="78"/>
      <s:c r="M1478" s="78"/>
      <s:c r="N1478" s="78"/>
      <s:c r="O1478" s="83"/>
      <s:c r="P1478" s="84"/>
      <s:c r="Q1478" s="84"/>
      <s:c r="R1478" s="77" t="str">
        <s:f t="shared" si="3"/>
        <s:v/>
      </s:c>
      <s:c r="S1478" s="85" t="str">
        <s:f t="shared" si="4"/>
        <s:v/>
      </s:c>
      <s:c r="T1478" s="85" t="str">
        <s:f t="shared" si="5"/>
        <s:v/>
      </s:c>
      <s:c r="U1478" s="85" t="str">
        <s:f>IF(OR(B1478="",G1478=""),"",ROUND(MAX(0,MIN(100,(G1478-IF(J1478="",'04_Настройки'!$B$14,J1478))/(100-IF(J1478="",'04_Настройки'!$B$14,J1478))*100)),1))</s:f>
        <s:v/>
      </s:c>
      <s:c r="V1478" s="85" t="str">
        <s:f t="shared" si="6"/>
        <s:v/>
      </s:c>
      <s:c r="W1478" s="88" t="str">
        <s:f t="shared" si="7"/>
        <s:v/>
      </s:c>
      <s:c r="X1478" s="85" t="str">
        <s:f>IF(B1478="","",IF(W1478&lt;'04_Настройки'!$B$26,"",ROUND((IF(ISBLANK(T1478),0,T1478*'04_Настройки'!$B$16)+IF(ISBLANK(U1478),0,U1478*'04_Настройки'!$B$17)+IF(ISBLANK(V1478),0,V1478*'04_Настройки'!$B$18)+IF(ISBLANK(M1478),0,M1478/5*100*'04_Настройки'!$B$19)+IF(ISBLANK(N1478),0,N1478/5*100*'04_Настройки'!$B$20))/(IF(ISBLANK(T1478),0,'04_Настройки'!$B$16)+IF(ISBLANK(U1478),0,'04_Настройки'!$B$17)+IF(ISBLANK(V1478),0,'04_Настройки'!$B$18)+IF(ISBLANK(M1478),0,'04_Настройки'!$B$19)+IF(ISBLANK(N1478),0,'04_Настройки'!$B$20)),1)))</s:f>
        <s:v/>
      </s:c>
      <s:c r="Y1478" s="77" t="str">
        <s:f>IF(B1478="","",IF(ISBLANK(X1478),"Недостаточно данных",IF(X1478&gt;='04_Настройки'!$B$24,"Высокий",IF(X1478&gt;='04_Настройки'!$B$25,"Средний","Низкий"))))</s:f>
        <s:v/>
      </s:c>
      <s:c r="Z1478" s="80">
        <s:f t="shared" si="8"/>
        <s:v>1468</s:v>
      </s:c>
      <s:c r="AA1478" s="93" t="str">
        <s:f>IF(B1478="","",IF(S1478&gt;1,"Проверить и объединить дубли",IF(W1478&lt;'04_Настройки'!$B$26,"Дополнить исходные данные",IF(AND(M1478&lt;&gt;"",M1478&lt;=2),"Проверить соответствие запросу и бизнесу",IF(AND(G1478&lt;&gt;"",G1478&lt;=IF(J1478="",'04_Настройки'!$B$14,J1478)),"Удерживать позицию и обновлять контент",IF(Y1478="Высокий",IF(O1478="","Создать или назначить посадочную страницу","Оптимизировать страницу и усилить содержание"),IF(Y1478="Средний","Включить в контент-план","Наблюдать или отложить")))))))</s:f>
        <s:v/>
      </s:c>
    </s:row>
    <s:row r="1479" ht="22.5" customHeight="1">
      <s:c r="A1479" s="70" t="str">
        <s:f t="shared" si="1"/>
        <s:v/>
      </s:c>
      <s:c r="B1479" s="71"/>
      <s:c r="C1479" s="71"/>
      <s:c r="D1479" s="71"/>
      <s:c r="E1479" s="95"/>
      <s:c r="F1479" s="77" t="str">
        <s:f>IF(ISBLANK(E1479),"",IF(E1479&gt;='04_Настройки'!$B$11,"ВЧ",IF(E1479&gt;='04_Настройки'!$B$12,"СЧ","НЧ")))</s:f>
      </s:c>
      <s:c r="G1479" s="78"/>
      <s:c r="H1479" s="78"/>
      <s:c r="I1479" s="80" t="str">
        <s:f t="shared" si="2"/>
        <s:v/>
      </s:c>
      <s:c r="J1479" s="78"/>
      <s:c r="K1479" s="81"/>
      <s:c r="L1479" s="78"/>
      <s:c r="M1479" s="78"/>
      <s:c r="N1479" s="78"/>
      <s:c r="O1479" s="83"/>
      <s:c r="P1479" s="84"/>
      <s:c r="Q1479" s="84"/>
      <s:c r="R1479" s="77" t="str">
        <s:f t="shared" si="3"/>
        <s:v/>
      </s:c>
      <s:c r="S1479" s="85" t="str">
        <s:f t="shared" si="4"/>
        <s:v/>
      </s:c>
      <s:c r="T1479" s="85" t="str">
        <s:f t="shared" si="5"/>
        <s:v/>
      </s:c>
      <s:c r="U1479" s="85" t="str">
        <s:f>IF(OR(B1479="",G1479=""),"",ROUND(MAX(0,MIN(100,(G1479-IF(J1479="",'04_Настройки'!$B$14,J1479))/(100-IF(J1479="",'04_Настройки'!$B$14,J1479))*100)),1))</s:f>
        <s:v/>
      </s:c>
      <s:c r="V1479" s="85" t="str">
        <s:f t="shared" si="6"/>
        <s:v/>
      </s:c>
      <s:c r="W1479" s="88" t="str">
        <s:f t="shared" si="7"/>
        <s:v/>
      </s:c>
      <s:c r="X1479" s="85" t="str">
        <s:f>IF(B1479="","",IF(W1479&lt;'04_Настройки'!$B$26,"",ROUND((IF(ISBLANK(T1479),0,T1479*'04_Настройки'!$B$16)+IF(ISBLANK(U1479),0,U1479*'04_Настройки'!$B$17)+IF(ISBLANK(V1479),0,V1479*'04_Настройки'!$B$18)+IF(ISBLANK(M1479),0,M1479/5*100*'04_Настройки'!$B$19)+IF(ISBLANK(N1479),0,N1479/5*100*'04_Настройки'!$B$20))/(IF(ISBLANK(T1479),0,'04_Настройки'!$B$16)+IF(ISBLANK(U1479),0,'04_Настройки'!$B$17)+IF(ISBLANK(V1479),0,'04_Настройки'!$B$18)+IF(ISBLANK(M1479),0,'04_Настройки'!$B$19)+IF(ISBLANK(N1479),0,'04_Настройки'!$B$20)),1)))</s:f>
        <s:v/>
      </s:c>
      <s:c r="Y1479" s="77" t="str">
        <s:f>IF(B1479="","",IF(ISBLANK(X1479),"Недостаточно данных",IF(X1479&gt;='04_Настройки'!$B$24,"Высокий",IF(X1479&gt;='04_Настройки'!$B$25,"Средний","Низкий"))))</s:f>
        <s:v/>
      </s:c>
      <s:c r="Z1479" s="80">
        <s:f t="shared" si="8"/>
        <s:v>1469</s:v>
      </s:c>
      <s:c r="AA1479" s="93" t="str">
        <s:f>IF(B1479="","",IF(S1479&gt;1,"Проверить и объединить дубли",IF(W1479&lt;'04_Настройки'!$B$26,"Дополнить исходные данные",IF(AND(M1479&lt;&gt;"",M1479&lt;=2),"Проверить соответствие запросу и бизнесу",IF(AND(G1479&lt;&gt;"",G1479&lt;=IF(J1479="",'04_Настройки'!$B$14,J1479)),"Удерживать позицию и обновлять контент",IF(Y1479="Высокий",IF(O1479="","Создать или назначить посадочную страницу","Оптимизировать страницу и усилить содержание"),IF(Y1479="Средний","Включить в контент-план","Наблюдать или отложить")))))))</s:f>
        <s:v/>
      </s:c>
    </s:row>
    <s:row r="1480" ht="22.5" customHeight="1">
      <s:c r="A1480" s="70" t="str">
        <s:f t="shared" si="1"/>
        <s:v/>
      </s:c>
      <s:c r="B1480" s="71"/>
      <s:c r="C1480" s="71"/>
      <s:c r="D1480" s="71"/>
      <s:c r="E1480" s="95"/>
      <s:c r="F1480" s="77" t="str">
        <s:f>IF(ISBLANK(E1480),"",IF(E1480&gt;='04_Настройки'!$B$11,"ВЧ",IF(E1480&gt;='04_Настройки'!$B$12,"СЧ","НЧ")))</s:f>
      </s:c>
      <s:c r="G1480" s="78"/>
      <s:c r="H1480" s="78"/>
      <s:c r="I1480" s="80" t="str">
        <s:f t="shared" si="2"/>
        <s:v/>
      </s:c>
      <s:c r="J1480" s="78"/>
      <s:c r="K1480" s="81"/>
      <s:c r="L1480" s="78"/>
      <s:c r="M1480" s="78"/>
      <s:c r="N1480" s="78"/>
      <s:c r="O1480" s="83"/>
      <s:c r="P1480" s="84"/>
      <s:c r="Q1480" s="84"/>
      <s:c r="R1480" s="77" t="str">
        <s:f t="shared" si="3"/>
        <s:v/>
      </s:c>
      <s:c r="S1480" s="85" t="str">
        <s:f t="shared" si="4"/>
        <s:v/>
      </s:c>
      <s:c r="T1480" s="85" t="str">
        <s:f t="shared" si="5"/>
        <s:v/>
      </s:c>
      <s:c r="U1480" s="85" t="str">
        <s:f>IF(OR(B1480="",G1480=""),"",ROUND(MAX(0,MIN(100,(G1480-IF(J1480="",'04_Настройки'!$B$14,J1480))/(100-IF(J1480="",'04_Настройки'!$B$14,J1480))*100)),1))</s:f>
        <s:v/>
      </s:c>
      <s:c r="V1480" s="85" t="str">
        <s:f t="shared" si="6"/>
        <s:v/>
      </s:c>
      <s:c r="W1480" s="88" t="str">
        <s:f t="shared" si="7"/>
        <s:v/>
      </s:c>
      <s:c r="X1480" s="85" t="str">
        <s:f>IF(B1480="","",IF(W1480&lt;'04_Настройки'!$B$26,"",ROUND((IF(ISBLANK(T1480),0,T1480*'04_Настройки'!$B$16)+IF(ISBLANK(U1480),0,U1480*'04_Настройки'!$B$17)+IF(ISBLANK(V1480),0,V1480*'04_Настройки'!$B$18)+IF(ISBLANK(M1480),0,M1480/5*100*'04_Настройки'!$B$19)+IF(ISBLANK(N1480),0,N1480/5*100*'04_Настройки'!$B$20))/(IF(ISBLANK(T1480),0,'04_Настройки'!$B$16)+IF(ISBLANK(U1480),0,'04_Настройки'!$B$17)+IF(ISBLANK(V1480),0,'04_Настройки'!$B$18)+IF(ISBLANK(M1480),0,'04_Настройки'!$B$19)+IF(ISBLANK(N1480),0,'04_Настройки'!$B$20)),1)))</s:f>
        <s:v/>
      </s:c>
      <s:c r="Y1480" s="77" t="str">
        <s:f>IF(B1480="","",IF(ISBLANK(X1480),"Недостаточно данных",IF(X1480&gt;='04_Настройки'!$B$24,"Высокий",IF(X1480&gt;='04_Настройки'!$B$25,"Средний","Низкий"))))</s:f>
        <s:v/>
      </s:c>
      <s:c r="Z1480" s="80">
        <s:f t="shared" si="8"/>
        <s:v>1470</s:v>
      </s:c>
      <s:c r="AA1480" s="93" t="str">
        <s:f>IF(B1480="","",IF(S1480&gt;1,"Проверить и объединить дубли",IF(W1480&lt;'04_Настройки'!$B$26,"Дополнить исходные данные",IF(AND(M1480&lt;&gt;"",M1480&lt;=2),"Проверить соответствие запросу и бизнесу",IF(AND(G1480&lt;&gt;"",G1480&lt;=IF(J1480="",'04_Настройки'!$B$14,J1480)),"Удерживать позицию и обновлять контент",IF(Y1480="Высокий",IF(O1480="","Создать или назначить посадочную страницу","Оптимизировать страницу и усилить содержание"),IF(Y1480="Средний","Включить в контент-план","Наблюдать или отложить")))))))</s:f>
        <s:v/>
      </s:c>
    </s:row>
    <s:row r="1481" ht="22.5" customHeight="1">
      <s:c r="A1481" s="70" t="str">
        <s:f t="shared" si="1"/>
        <s:v/>
      </s:c>
      <s:c r="B1481" s="71"/>
      <s:c r="C1481" s="71"/>
      <s:c r="D1481" s="71"/>
      <s:c r="E1481" s="95"/>
      <s:c r="F1481" s="77" t="str">
        <s:f>IF(ISBLANK(E1481),"",IF(E1481&gt;='04_Настройки'!$B$11,"ВЧ",IF(E1481&gt;='04_Настройки'!$B$12,"СЧ","НЧ")))</s:f>
      </s:c>
      <s:c r="G1481" s="78"/>
      <s:c r="H1481" s="78"/>
      <s:c r="I1481" s="80" t="str">
        <s:f t="shared" si="2"/>
        <s:v/>
      </s:c>
      <s:c r="J1481" s="78"/>
      <s:c r="K1481" s="81"/>
      <s:c r="L1481" s="78"/>
      <s:c r="M1481" s="78"/>
      <s:c r="N1481" s="78"/>
      <s:c r="O1481" s="83"/>
      <s:c r="P1481" s="84"/>
      <s:c r="Q1481" s="84"/>
      <s:c r="R1481" s="77" t="str">
        <s:f t="shared" si="3"/>
        <s:v/>
      </s:c>
      <s:c r="S1481" s="85" t="str">
        <s:f t="shared" si="4"/>
        <s:v/>
      </s:c>
      <s:c r="T1481" s="85" t="str">
        <s:f t="shared" si="5"/>
        <s:v/>
      </s:c>
      <s:c r="U1481" s="85" t="str">
        <s:f>IF(OR(B1481="",G1481=""),"",ROUND(MAX(0,MIN(100,(G1481-IF(J1481="",'04_Настройки'!$B$14,J1481))/(100-IF(J1481="",'04_Настройки'!$B$14,J1481))*100)),1))</s:f>
        <s:v/>
      </s:c>
      <s:c r="V1481" s="85" t="str">
        <s:f t="shared" si="6"/>
        <s:v/>
      </s:c>
      <s:c r="W1481" s="88" t="str">
        <s:f t="shared" si="7"/>
        <s:v/>
      </s:c>
      <s:c r="X1481" s="85" t="str">
        <s:f>IF(B1481="","",IF(W1481&lt;'04_Настройки'!$B$26,"",ROUND((IF(ISBLANK(T1481),0,T1481*'04_Настройки'!$B$16)+IF(ISBLANK(U1481),0,U1481*'04_Настройки'!$B$17)+IF(ISBLANK(V1481),0,V1481*'04_Настройки'!$B$18)+IF(ISBLANK(M1481),0,M1481/5*100*'04_Настройки'!$B$19)+IF(ISBLANK(N1481),0,N1481/5*100*'04_Настройки'!$B$20))/(IF(ISBLANK(T1481),0,'04_Настройки'!$B$16)+IF(ISBLANK(U1481),0,'04_Настройки'!$B$17)+IF(ISBLANK(V1481),0,'04_Настройки'!$B$18)+IF(ISBLANK(M1481),0,'04_Настройки'!$B$19)+IF(ISBLANK(N1481),0,'04_Настройки'!$B$20)),1)))</s:f>
        <s:v/>
      </s:c>
      <s:c r="Y1481" s="77" t="str">
        <s:f>IF(B1481="","",IF(ISBLANK(X1481),"Недостаточно данных",IF(X1481&gt;='04_Настройки'!$B$24,"Высокий",IF(X1481&gt;='04_Настройки'!$B$25,"Средний","Низкий"))))</s:f>
        <s:v/>
      </s:c>
      <s:c r="Z1481" s="80">
        <s:f t="shared" si="8"/>
        <s:v>1471</s:v>
      </s:c>
      <s:c r="AA1481" s="93" t="str">
        <s:f>IF(B1481="","",IF(S1481&gt;1,"Проверить и объединить дубли",IF(W1481&lt;'04_Настройки'!$B$26,"Дополнить исходные данные",IF(AND(M1481&lt;&gt;"",M1481&lt;=2),"Проверить соответствие запросу и бизнесу",IF(AND(G1481&lt;&gt;"",G1481&lt;=IF(J1481="",'04_Настройки'!$B$14,J1481)),"Удерживать позицию и обновлять контент",IF(Y1481="Высокий",IF(O1481="","Создать или назначить посадочную страницу","Оптимизировать страницу и усилить содержание"),IF(Y1481="Средний","Включить в контент-план","Наблюдать или отложить")))))))</s:f>
        <s:v/>
      </s:c>
    </s:row>
    <s:row r="1482" ht="22.5" customHeight="1">
      <s:c r="A1482" s="70" t="str">
        <s:f t="shared" si="1"/>
        <s:v/>
      </s:c>
      <s:c r="B1482" s="71"/>
      <s:c r="C1482" s="71"/>
      <s:c r="D1482" s="71"/>
      <s:c r="E1482" s="95"/>
      <s:c r="F1482" s="77" t="str">
        <s:f>IF(ISBLANK(E1482),"",IF(E1482&gt;='04_Настройки'!$B$11,"ВЧ",IF(E1482&gt;='04_Настройки'!$B$12,"СЧ","НЧ")))</s:f>
      </s:c>
      <s:c r="G1482" s="78"/>
      <s:c r="H1482" s="78"/>
      <s:c r="I1482" s="80" t="str">
        <s:f t="shared" si="2"/>
        <s:v/>
      </s:c>
      <s:c r="J1482" s="78"/>
      <s:c r="K1482" s="81"/>
      <s:c r="L1482" s="78"/>
      <s:c r="M1482" s="78"/>
      <s:c r="N1482" s="78"/>
      <s:c r="O1482" s="83"/>
      <s:c r="P1482" s="84"/>
      <s:c r="Q1482" s="84"/>
      <s:c r="R1482" s="77" t="str">
        <s:f t="shared" si="3"/>
        <s:v/>
      </s:c>
      <s:c r="S1482" s="85" t="str">
        <s:f t="shared" si="4"/>
        <s:v/>
      </s:c>
      <s:c r="T1482" s="85" t="str">
        <s:f t="shared" si="5"/>
        <s:v/>
      </s:c>
      <s:c r="U1482" s="85" t="str">
        <s:f>IF(OR(B1482="",G1482=""),"",ROUND(MAX(0,MIN(100,(G1482-IF(J1482="",'04_Настройки'!$B$14,J1482))/(100-IF(J1482="",'04_Настройки'!$B$14,J1482))*100)),1))</s:f>
        <s:v/>
      </s:c>
      <s:c r="V1482" s="85" t="str">
        <s:f t="shared" si="6"/>
        <s:v/>
      </s:c>
      <s:c r="W1482" s="88" t="str">
        <s:f t="shared" si="7"/>
        <s:v/>
      </s:c>
      <s:c r="X1482" s="85" t="str">
        <s:f>IF(B1482="","",IF(W1482&lt;'04_Настройки'!$B$26,"",ROUND((IF(ISBLANK(T1482),0,T1482*'04_Настройки'!$B$16)+IF(ISBLANK(U1482),0,U1482*'04_Настройки'!$B$17)+IF(ISBLANK(V1482),0,V1482*'04_Настройки'!$B$18)+IF(ISBLANK(M1482),0,M1482/5*100*'04_Настройки'!$B$19)+IF(ISBLANK(N1482),0,N1482/5*100*'04_Настройки'!$B$20))/(IF(ISBLANK(T1482),0,'04_Настройки'!$B$16)+IF(ISBLANK(U1482),0,'04_Настройки'!$B$17)+IF(ISBLANK(V1482),0,'04_Настройки'!$B$18)+IF(ISBLANK(M1482),0,'04_Настройки'!$B$19)+IF(ISBLANK(N1482),0,'04_Настройки'!$B$20)),1)))</s:f>
        <s:v/>
      </s:c>
      <s:c r="Y1482" s="77" t="str">
        <s:f>IF(B1482="","",IF(ISBLANK(X1482),"Недостаточно данных",IF(X1482&gt;='04_Настройки'!$B$24,"Высокий",IF(X1482&gt;='04_Настройки'!$B$25,"Средний","Низкий"))))</s:f>
        <s:v/>
      </s:c>
      <s:c r="Z1482" s="80">
        <s:f t="shared" si="8"/>
        <s:v>1472</s:v>
      </s:c>
      <s:c r="AA1482" s="93" t="str">
        <s:f>IF(B1482="","",IF(S1482&gt;1,"Проверить и объединить дубли",IF(W1482&lt;'04_Настройки'!$B$26,"Дополнить исходные данные",IF(AND(M1482&lt;&gt;"",M1482&lt;=2),"Проверить соответствие запросу и бизнесу",IF(AND(G1482&lt;&gt;"",G1482&lt;=IF(J1482="",'04_Настройки'!$B$14,J1482)),"Удерживать позицию и обновлять контент",IF(Y1482="Высокий",IF(O1482="","Создать или назначить посадочную страницу","Оптимизировать страницу и усилить содержание"),IF(Y1482="Средний","Включить в контент-план","Наблюдать или отложить")))))))</s:f>
        <s:v/>
      </s:c>
    </s:row>
    <s:row r="1483" ht="22.5" customHeight="1">
      <s:c r="A1483" s="70" t="str">
        <s:f t="shared" si="1"/>
        <s:v/>
      </s:c>
      <s:c r="B1483" s="71"/>
      <s:c r="C1483" s="71"/>
      <s:c r="D1483" s="71"/>
      <s:c r="E1483" s="95"/>
      <s:c r="F1483" s="77" t="str">
        <s:f>IF(ISBLANK(E1483),"",IF(E1483&gt;='04_Настройки'!$B$11,"ВЧ",IF(E1483&gt;='04_Настройки'!$B$12,"СЧ","НЧ")))</s:f>
      </s:c>
      <s:c r="G1483" s="78"/>
      <s:c r="H1483" s="78"/>
      <s:c r="I1483" s="80" t="str">
        <s:f t="shared" si="2"/>
        <s:v/>
      </s:c>
      <s:c r="J1483" s="78"/>
      <s:c r="K1483" s="81"/>
      <s:c r="L1483" s="78"/>
      <s:c r="M1483" s="78"/>
      <s:c r="N1483" s="78"/>
      <s:c r="O1483" s="83"/>
      <s:c r="P1483" s="84"/>
      <s:c r="Q1483" s="84"/>
      <s:c r="R1483" s="77" t="str">
        <s:f t="shared" si="3"/>
        <s:v/>
      </s:c>
      <s:c r="S1483" s="85" t="str">
        <s:f t="shared" si="4"/>
        <s:v/>
      </s:c>
      <s:c r="T1483" s="85" t="str">
        <s:f t="shared" si="5"/>
        <s:v/>
      </s:c>
      <s:c r="U1483" s="85" t="str">
        <s:f>IF(OR(B1483="",G1483=""),"",ROUND(MAX(0,MIN(100,(G1483-IF(J1483="",'04_Настройки'!$B$14,J1483))/(100-IF(J1483="",'04_Настройки'!$B$14,J1483))*100)),1))</s:f>
        <s:v/>
      </s:c>
      <s:c r="V1483" s="85" t="str">
        <s:f t="shared" si="6"/>
        <s:v/>
      </s:c>
      <s:c r="W1483" s="88" t="str">
        <s:f t="shared" si="7"/>
        <s:v/>
      </s:c>
      <s:c r="X1483" s="85" t="str">
        <s:f>IF(B1483="","",IF(W1483&lt;'04_Настройки'!$B$26,"",ROUND((IF(ISBLANK(T1483),0,T1483*'04_Настройки'!$B$16)+IF(ISBLANK(U1483),0,U1483*'04_Настройки'!$B$17)+IF(ISBLANK(V1483),0,V1483*'04_Настройки'!$B$18)+IF(ISBLANK(M1483),0,M1483/5*100*'04_Настройки'!$B$19)+IF(ISBLANK(N1483),0,N1483/5*100*'04_Настройки'!$B$20))/(IF(ISBLANK(T1483),0,'04_Настройки'!$B$16)+IF(ISBLANK(U1483),0,'04_Настройки'!$B$17)+IF(ISBLANK(V1483),0,'04_Настройки'!$B$18)+IF(ISBLANK(M1483),0,'04_Настройки'!$B$19)+IF(ISBLANK(N1483),0,'04_Настройки'!$B$20)),1)))</s:f>
        <s:v/>
      </s:c>
      <s:c r="Y1483" s="77" t="str">
        <s:f>IF(B1483="","",IF(ISBLANK(X1483),"Недостаточно данных",IF(X1483&gt;='04_Настройки'!$B$24,"Высокий",IF(X1483&gt;='04_Настройки'!$B$25,"Средний","Низкий"))))</s:f>
        <s:v/>
      </s:c>
      <s:c r="Z1483" s="80">
        <s:f t="shared" si="8"/>
        <s:v>1473</s:v>
      </s:c>
      <s:c r="AA1483" s="93" t="str">
        <s:f>IF(B1483="","",IF(S1483&gt;1,"Проверить и объединить дубли",IF(W1483&lt;'04_Настройки'!$B$26,"Дополнить исходные данные",IF(AND(M1483&lt;&gt;"",M1483&lt;=2),"Проверить соответствие запросу и бизнесу",IF(AND(G1483&lt;&gt;"",G1483&lt;=IF(J1483="",'04_Настройки'!$B$14,J1483)),"Удерживать позицию и обновлять контент",IF(Y1483="Высокий",IF(O1483="","Создать или назначить посадочную страницу","Оптимизировать страницу и усилить содержание"),IF(Y1483="Средний","Включить в контент-план","Наблюдать или отложить")))))))</s:f>
        <s:v/>
      </s:c>
    </s:row>
    <s:row r="1484" ht="22.5" customHeight="1">
      <s:c r="A1484" s="70" t="str">
        <s:f t="shared" si="1"/>
        <s:v/>
      </s:c>
      <s:c r="B1484" s="71"/>
      <s:c r="C1484" s="71"/>
      <s:c r="D1484" s="71"/>
      <s:c r="E1484" s="95"/>
      <s:c r="F1484" s="77" t="str">
        <s:f>IF(ISBLANK(E1484),"",IF(E1484&gt;='04_Настройки'!$B$11,"ВЧ",IF(E1484&gt;='04_Настройки'!$B$12,"СЧ","НЧ")))</s:f>
      </s:c>
      <s:c r="G1484" s="78"/>
      <s:c r="H1484" s="78"/>
      <s:c r="I1484" s="80" t="str">
        <s:f t="shared" si="2"/>
        <s:v/>
      </s:c>
      <s:c r="J1484" s="78"/>
      <s:c r="K1484" s="81"/>
      <s:c r="L1484" s="78"/>
      <s:c r="M1484" s="78"/>
      <s:c r="N1484" s="78"/>
      <s:c r="O1484" s="83"/>
      <s:c r="P1484" s="84"/>
      <s:c r="Q1484" s="84"/>
      <s:c r="R1484" s="77" t="str">
        <s:f t="shared" si="3"/>
        <s:v/>
      </s:c>
      <s:c r="S1484" s="85" t="str">
        <s:f t="shared" si="4"/>
        <s:v/>
      </s:c>
      <s:c r="T1484" s="85" t="str">
        <s:f t="shared" si="5"/>
        <s:v/>
      </s:c>
      <s:c r="U1484" s="85" t="str">
        <s:f>IF(OR(B1484="",G1484=""),"",ROUND(MAX(0,MIN(100,(G1484-IF(J1484="",'04_Настройки'!$B$14,J1484))/(100-IF(J1484="",'04_Настройки'!$B$14,J1484))*100)),1))</s:f>
        <s:v/>
      </s:c>
      <s:c r="V1484" s="85" t="str">
        <s:f t="shared" si="6"/>
        <s:v/>
      </s:c>
      <s:c r="W1484" s="88" t="str">
        <s:f t="shared" si="7"/>
        <s:v/>
      </s:c>
      <s:c r="X1484" s="85" t="str">
        <s:f>IF(B1484="","",IF(W1484&lt;'04_Настройки'!$B$26,"",ROUND((IF(ISBLANK(T1484),0,T1484*'04_Настройки'!$B$16)+IF(ISBLANK(U1484),0,U1484*'04_Настройки'!$B$17)+IF(ISBLANK(V1484),0,V1484*'04_Настройки'!$B$18)+IF(ISBLANK(M1484),0,M1484/5*100*'04_Настройки'!$B$19)+IF(ISBLANK(N1484),0,N1484/5*100*'04_Настройки'!$B$20))/(IF(ISBLANK(T1484),0,'04_Настройки'!$B$16)+IF(ISBLANK(U1484),0,'04_Настройки'!$B$17)+IF(ISBLANK(V1484),0,'04_Настройки'!$B$18)+IF(ISBLANK(M1484),0,'04_Настройки'!$B$19)+IF(ISBLANK(N1484),0,'04_Настройки'!$B$20)),1)))</s:f>
        <s:v/>
      </s:c>
      <s:c r="Y1484" s="77" t="str">
        <s:f>IF(B1484="","",IF(ISBLANK(X1484),"Недостаточно данных",IF(X1484&gt;='04_Настройки'!$B$24,"Высокий",IF(X1484&gt;='04_Настройки'!$B$25,"Средний","Низкий"))))</s:f>
        <s:v/>
      </s:c>
      <s:c r="Z1484" s="80">
        <s:f t="shared" si="8"/>
        <s:v>1474</s:v>
      </s:c>
      <s:c r="AA1484" s="93" t="str">
        <s:f>IF(B1484="","",IF(S1484&gt;1,"Проверить и объединить дубли",IF(W1484&lt;'04_Настройки'!$B$26,"Дополнить исходные данные",IF(AND(M1484&lt;&gt;"",M1484&lt;=2),"Проверить соответствие запросу и бизнесу",IF(AND(G1484&lt;&gt;"",G1484&lt;=IF(J1484="",'04_Настройки'!$B$14,J1484)),"Удерживать позицию и обновлять контент",IF(Y1484="Высокий",IF(O1484="","Создать или назначить посадочную страницу","Оптимизировать страницу и усилить содержание"),IF(Y1484="Средний","Включить в контент-план","Наблюдать или отложить")))))))</s:f>
        <s:v/>
      </s:c>
    </s:row>
    <s:row r="1485" ht="22.5" customHeight="1">
      <s:c r="A1485" s="70" t="str">
        <s:f t="shared" si="1"/>
        <s:v/>
      </s:c>
      <s:c r="B1485" s="71"/>
      <s:c r="C1485" s="71"/>
      <s:c r="D1485" s="71"/>
      <s:c r="E1485" s="95"/>
      <s:c r="F1485" s="77" t="str">
        <s:f>IF(ISBLANK(E1485),"",IF(E1485&gt;='04_Настройки'!$B$11,"ВЧ",IF(E1485&gt;='04_Настройки'!$B$12,"СЧ","НЧ")))</s:f>
      </s:c>
      <s:c r="G1485" s="78"/>
      <s:c r="H1485" s="78"/>
      <s:c r="I1485" s="80" t="str">
        <s:f t="shared" si="2"/>
        <s:v/>
      </s:c>
      <s:c r="J1485" s="78"/>
      <s:c r="K1485" s="81"/>
      <s:c r="L1485" s="78"/>
      <s:c r="M1485" s="78"/>
      <s:c r="N1485" s="78"/>
      <s:c r="O1485" s="83"/>
      <s:c r="P1485" s="84"/>
      <s:c r="Q1485" s="84"/>
      <s:c r="R1485" s="77" t="str">
        <s:f t="shared" si="3"/>
        <s:v/>
      </s:c>
      <s:c r="S1485" s="85" t="str">
        <s:f t="shared" si="4"/>
        <s:v/>
      </s:c>
      <s:c r="T1485" s="85" t="str">
        <s:f t="shared" si="5"/>
        <s:v/>
      </s:c>
      <s:c r="U1485" s="85" t="str">
        <s:f>IF(OR(B1485="",G1485=""),"",ROUND(MAX(0,MIN(100,(G1485-IF(J1485="",'04_Настройки'!$B$14,J1485))/(100-IF(J1485="",'04_Настройки'!$B$14,J1485))*100)),1))</s:f>
        <s:v/>
      </s:c>
      <s:c r="V1485" s="85" t="str">
        <s:f t="shared" si="6"/>
        <s:v/>
      </s:c>
      <s:c r="W1485" s="88" t="str">
        <s:f t="shared" si="7"/>
        <s:v/>
      </s:c>
      <s:c r="X1485" s="85" t="str">
        <s:f>IF(B1485="","",IF(W1485&lt;'04_Настройки'!$B$26,"",ROUND((IF(ISBLANK(T1485),0,T1485*'04_Настройки'!$B$16)+IF(ISBLANK(U1485),0,U1485*'04_Настройки'!$B$17)+IF(ISBLANK(V1485),0,V1485*'04_Настройки'!$B$18)+IF(ISBLANK(M1485),0,M1485/5*100*'04_Настройки'!$B$19)+IF(ISBLANK(N1485),0,N1485/5*100*'04_Настройки'!$B$20))/(IF(ISBLANK(T1485),0,'04_Настройки'!$B$16)+IF(ISBLANK(U1485),0,'04_Настройки'!$B$17)+IF(ISBLANK(V1485),0,'04_Настройки'!$B$18)+IF(ISBLANK(M1485),0,'04_Настройки'!$B$19)+IF(ISBLANK(N1485),0,'04_Настройки'!$B$20)),1)))</s:f>
        <s:v/>
      </s:c>
      <s:c r="Y1485" s="77" t="str">
        <s:f>IF(B1485="","",IF(ISBLANK(X1485),"Недостаточно данных",IF(X1485&gt;='04_Настройки'!$B$24,"Высокий",IF(X1485&gt;='04_Настройки'!$B$25,"Средний","Низкий"))))</s:f>
        <s:v/>
      </s:c>
      <s:c r="Z1485" s="80">
        <s:f t="shared" si="8"/>
        <s:v>1475</s:v>
      </s:c>
      <s:c r="AA1485" s="93" t="str">
        <s:f>IF(B1485="","",IF(S1485&gt;1,"Проверить и объединить дубли",IF(W1485&lt;'04_Настройки'!$B$26,"Дополнить исходные данные",IF(AND(M1485&lt;&gt;"",M1485&lt;=2),"Проверить соответствие запросу и бизнесу",IF(AND(G1485&lt;&gt;"",G1485&lt;=IF(J1485="",'04_Настройки'!$B$14,J1485)),"Удерживать позицию и обновлять контент",IF(Y1485="Высокий",IF(O1485="","Создать или назначить посадочную страницу","Оптимизировать страницу и усилить содержание"),IF(Y1485="Средний","Включить в контент-план","Наблюдать или отложить")))))))</s:f>
        <s:v/>
      </s:c>
    </s:row>
    <s:row r="1486" ht="22.5" customHeight="1">
      <s:c r="A1486" s="70" t="str">
        <s:f t="shared" si="1"/>
        <s:v/>
      </s:c>
      <s:c r="B1486" s="71"/>
      <s:c r="C1486" s="71"/>
      <s:c r="D1486" s="71"/>
      <s:c r="E1486" s="95"/>
      <s:c r="F1486" s="77" t="str">
        <s:f>IF(ISBLANK(E1486),"",IF(E1486&gt;='04_Настройки'!$B$11,"ВЧ",IF(E1486&gt;='04_Настройки'!$B$12,"СЧ","НЧ")))</s:f>
      </s:c>
      <s:c r="G1486" s="78"/>
      <s:c r="H1486" s="78"/>
      <s:c r="I1486" s="80" t="str">
        <s:f t="shared" si="2"/>
        <s:v/>
      </s:c>
      <s:c r="J1486" s="78"/>
      <s:c r="K1486" s="81"/>
      <s:c r="L1486" s="78"/>
      <s:c r="M1486" s="78"/>
      <s:c r="N1486" s="78"/>
      <s:c r="O1486" s="83"/>
      <s:c r="P1486" s="84"/>
      <s:c r="Q1486" s="84"/>
      <s:c r="R1486" s="77" t="str">
        <s:f t="shared" si="3"/>
        <s:v/>
      </s:c>
      <s:c r="S1486" s="85" t="str">
        <s:f t="shared" si="4"/>
        <s:v/>
      </s:c>
      <s:c r="T1486" s="85" t="str">
        <s:f t="shared" si="5"/>
        <s:v/>
      </s:c>
      <s:c r="U1486" s="85" t="str">
        <s:f>IF(OR(B1486="",G1486=""),"",ROUND(MAX(0,MIN(100,(G1486-IF(J1486="",'04_Настройки'!$B$14,J1486))/(100-IF(J1486="",'04_Настройки'!$B$14,J1486))*100)),1))</s:f>
        <s:v/>
      </s:c>
      <s:c r="V1486" s="85" t="str">
        <s:f t="shared" si="6"/>
        <s:v/>
      </s:c>
      <s:c r="W1486" s="88" t="str">
        <s:f t="shared" si="7"/>
        <s:v/>
      </s:c>
      <s:c r="X1486" s="85" t="str">
        <s:f>IF(B1486="","",IF(W1486&lt;'04_Настройки'!$B$26,"",ROUND((IF(ISBLANK(T1486),0,T1486*'04_Настройки'!$B$16)+IF(ISBLANK(U1486),0,U1486*'04_Настройки'!$B$17)+IF(ISBLANK(V1486),0,V1486*'04_Настройки'!$B$18)+IF(ISBLANK(M1486),0,M1486/5*100*'04_Настройки'!$B$19)+IF(ISBLANK(N1486),0,N1486/5*100*'04_Настройки'!$B$20))/(IF(ISBLANK(T1486),0,'04_Настройки'!$B$16)+IF(ISBLANK(U1486),0,'04_Настройки'!$B$17)+IF(ISBLANK(V1486),0,'04_Настройки'!$B$18)+IF(ISBLANK(M1486),0,'04_Настройки'!$B$19)+IF(ISBLANK(N1486),0,'04_Настройки'!$B$20)),1)))</s:f>
        <s:v/>
      </s:c>
      <s:c r="Y1486" s="77" t="str">
        <s:f>IF(B1486="","",IF(ISBLANK(X1486),"Недостаточно данных",IF(X1486&gt;='04_Настройки'!$B$24,"Высокий",IF(X1486&gt;='04_Настройки'!$B$25,"Средний","Низкий"))))</s:f>
        <s:v/>
      </s:c>
      <s:c r="Z1486" s="80">
        <s:f t="shared" si="8"/>
        <s:v>1476</s:v>
      </s:c>
      <s:c r="AA1486" s="93" t="str">
        <s:f>IF(B1486="","",IF(S1486&gt;1,"Проверить и объединить дубли",IF(W1486&lt;'04_Настройки'!$B$26,"Дополнить исходные данные",IF(AND(M1486&lt;&gt;"",M1486&lt;=2),"Проверить соответствие запросу и бизнесу",IF(AND(G1486&lt;&gt;"",G1486&lt;=IF(J1486="",'04_Настройки'!$B$14,J1486)),"Удерживать позицию и обновлять контент",IF(Y1486="Высокий",IF(O1486="","Создать или назначить посадочную страницу","Оптимизировать страницу и усилить содержание"),IF(Y1486="Средний","Включить в контент-план","Наблюдать или отложить")))))))</s:f>
        <s:v/>
      </s:c>
    </s:row>
    <s:row r="1487" ht="22.5" customHeight="1">
      <s:c r="A1487" s="70" t="str">
        <s:f t="shared" si="1"/>
        <s:v/>
      </s:c>
      <s:c r="B1487" s="71"/>
      <s:c r="C1487" s="71"/>
      <s:c r="D1487" s="71"/>
      <s:c r="E1487" s="95"/>
      <s:c r="F1487" s="77" t="str">
        <s:f>IF(ISBLANK(E1487),"",IF(E1487&gt;='04_Настройки'!$B$11,"ВЧ",IF(E1487&gt;='04_Настройки'!$B$12,"СЧ","НЧ")))</s:f>
      </s:c>
      <s:c r="G1487" s="78"/>
      <s:c r="H1487" s="78"/>
      <s:c r="I1487" s="80" t="str">
        <s:f t="shared" si="2"/>
        <s:v/>
      </s:c>
      <s:c r="J1487" s="78"/>
      <s:c r="K1487" s="81"/>
      <s:c r="L1487" s="78"/>
      <s:c r="M1487" s="78"/>
      <s:c r="N1487" s="78"/>
      <s:c r="O1487" s="83"/>
      <s:c r="P1487" s="84"/>
      <s:c r="Q1487" s="84"/>
      <s:c r="R1487" s="77" t="str">
        <s:f t="shared" si="3"/>
        <s:v/>
      </s:c>
      <s:c r="S1487" s="85" t="str">
        <s:f t="shared" si="4"/>
        <s:v/>
      </s:c>
      <s:c r="T1487" s="85" t="str">
        <s:f t="shared" si="5"/>
        <s:v/>
      </s:c>
      <s:c r="U1487" s="85" t="str">
        <s:f>IF(OR(B1487="",G1487=""),"",ROUND(MAX(0,MIN(100,(G1487-IF(J1487="",'04_Настройки'!$B$14,J1487))/(100-IF(J1487="",'04_Настройки'!$B$14,J1487))*100)),1))</s:f>
        <s:v/>
      </s:c>
      <s:c r="V1487" s="85" t="str">
        <s:f t="shared" si="6"/>
        <s:v/>
      </s:c>
      <s:c r="W1487" s="88" t="str">
        <s:f t="shared" si="7"/>
        <s:v/>
      </s:c>
      <s:c r="X1487" s="85" t="str">
        <s:f>IF(B1487="","",IF(W1487&lt;'04_Настройки'!$B$26,"",ROUND((IF(ISBLANK(T1487),0,T1487*'04_Настройки'!$B$16)+IF(ISBLANK(U1487),0,U1487*'04_Настройки'!$B$17)+IF(ISBLANK(V1487),0,V1487*'04_Настройки'!$B$18)+IF(ISBLANK(M1487),0,M1487/5*100*'04_Настройки'!$B$19)+IF(ISBLANK(N1487),0,N1487/5*100*'04_Настройки'!$B$20))/(IF(ISBLANK(T1487),0,'04_Настройки'!$B$16)+IF(ISBLANK(U1487),0,'04_Настройки'!$B$17)+IF(ISBLANK(V1487),0,'04_Настройки'!$B$18)+IF(ISBLANK(M1487),0,'04_Настройки'!$B$19)+IF(ISBLANK(N1487),0,'04_Настройки'!$B$20)),1)))</s:f>
        <s:v/>
      </s:c>
      <s:c r="Y1487" s="77" t="str">
        <s:f>IF(B1487="","",IF(ISBLANK(X1487),"Недостаточно данных",IF(X1487&gt;='04_Настройки'!$B$24,"Высокий",IF(X1487&gt;='04_Настройки'!$B$25,"Средний","Низкий"))))</s:f>
        <s:v/>
      </s:c>
      <s:c r="Z1487" s="80">
        <s:f t="shared" si="8"/>
        <s:v>1477</s:v>
      </s:c>
      <s:c r="AA1487" s="93" t="str">
        <s:f>IF(B1487="","",IF(S1487&gt;1,"Проверить и объединить дубли",IF(W1487&lt;'04_Настройки'!$B$26,"Дополнить исходные данные",IF(AND(M1487&lt;&gt;"",M1487&lt;=2),"Проверить соответствие запросу и бизнесу",IF(AND(G1487&lt;&gt;"",G1487&lt;=IF(J1487="",'04_Настройки'!$B$14,J1487)),"Удерживать позицию и обновлять контент",IF(Y1487="Высокий",IF(O1487="","Создать или назначить посадочную страницу","Оптимизировать страницу и усилить содержание"),IF(Y1487="Средний","Включить в контент-план","Наблюдать или отложить")))))))</s:f>
        <s:v/>
      </s:c>
    </s:row>
    <s:row r="1488" ht="22.5" customHeight="1">
      <s:c r="A1488" s="70" t="str">
        <s:f t="shared" si="1"/>
        <s:v/>
      </s:c>
      <s:c r="B1488" s="71"/>
      <s:c r="C1488" s="71"/>
      <s:c r="D1488" s="71"/>
      <s:c r="E1488" s="95"/>
      <s:c r="F1488" s="77" t="str">
        <s:f>IF(ISBLANK(E1488),"",IF(E1488&gt;='04_Настройки'!$B$11,"ВЧ",IF(E1488&gt;='04_Настройки'!$B$12,"СЧ","НЧ")))</s:f>
      </s:c>
      <s:c r="G1488" s="78"/>
      <s:c r="H1488" s="78"/>
      <s:c r="I1488" s="80" t="str">
        <s:f t="shared" si="2"/>
        <s:v/>
      </s:c>
      <s:c r="J1488" s="78"/>
      <s:c r="K1488" s="81"/>
      <s:c r="L1488" s="78"/>
      <s:c r="M1488" s="78"/>
      <s:c r="N1488" s="78"/>
      <s:c r="O1488" s="83"/>
      <s:c r="P1488" s="84"/>
      <s:c r="Q1488" s="84"/>
      <s:c r="R1488" s="77" t="str">
        <s:f t="shared" si="3"/>
        <s:v/>
      </s:c>
      <s:c r="S1488" s="85" t="str">
        <s:f t="shared" si="4"/>
        <s:v/>
      </s:c>
      <s:c r="T1488" s="85" t="str">
        <s:f t="shared" si="5"/>
        <s:v/>
      </s:c>
      <s:c r="U1488" s="85" t="str">
        <s:f>IF(OR(B1488="",G1488=""),"",ROUND(MAX(0,MIN(100,(G1488-IF(J1488="",'04_Настройки'!$B$14,J1488))/(100-IF(J1488="",'04_Настройки'!$B$14,J1488))*100)),1))</s:f>
        <s:v/>
      </s:c>
      <s:c r="V1488" s="85" t="str">
        <s:f t="shared" si="6"/>
        <s:v/>
      </s:c>
      <s:c r="W1488" s="88" t="str">
        <s:f t="shared" si="7"/>
        <s:v/>
      </s:c>
      <s:c r="X1488" s="85" t="str">
        <s:f>IF(B1488="","",IF(W1488&lt;'04_Настройки'!$B$26,"",ROUND((IF(ISBLANK(T1488),0,T1488*'04_Настройки'!$B$16)+IF(ISBLANK(U1488),0,U1488*'04_Настройки'!$B$17)+IF(ISBLANK(V1488),0,V1488*'04_Настройки'!$B$18)+IF(ISBLANK(M1488),0,M1488/5*100*'04_Настройки'!$B$19)+IF(ISBLANK(N1488),0,N1488/5*100*'04_Настройки'!$B$20))/(IF(ISBLANK(T1488),0,'04_Настройки'!$B$16)+IF(ISBLANK(U1488),0,'04_Настройки'!$B$17)+IF(ISBLANK(V1488),0,'04_Настройки'!$B$18)+IF(ISBLANK(M1488),0,'04_Настройки'!$B$19)+IF(ISBLANK(N1488),0,'04_Настройки'!$B$20)),1)))</s:f>
        <s:v/>
      </s:c>
      <s:c r="Y1488" s="77" t="str">
        <s:f>IF(B1488="","",IF(ISBLANK(X1488),"Недостаточно данных",IF(X1488&gt;='04_Настройки'!$B$24,"Высокий",IF(X1488&gt;='04_Настройки'!$B$25,"Средний","Низкий"))))</s:f>
        <s:v/>
      </s:c>
      <s:c r="Z1488" s="80">
        <s:f t="shared" si="8"/>
        <s:v>1478</s:v>
      </s:c>
      <s:c r="AA1488" s="93" t="str">
        <s:f>IF(B1488="","",IF(S1488&gt;1,"Проверить и объединить дубли",IF(W1488&lt;'04_Настройки'!$B$26,"Дополнить исходные данные",IF(AND(M1488&lt;&gt;"",M1488&lt;=2),"Проверить соответствие запросу и бизнесу",IF(AND(G1488&lt;&gt;"",G1488&lt;=IF(J1488="",'04_Настройки'!$B$14,J1488)),"Удерживать позицию и обновлять контент",IF(Y1488="Высокий",IF(O1488="","Создать или назначить посадочную страницу","Оптимизировать страницу и усилить содержание"),IF(Y1488="Средний","Включить в контент-план","Наблюдать или отложить")))))))</s:f>
        <s:v/>
      </s:c>
    </s:row>
    <s:row r="1489" ht="22.5" customHeight="1">
      <s:c r="A1489" s="70" t="str">
        <s:f t="shared" si="1"/>
        <s:v/>
      </s:c>
      <s:c r="B1489" s="71"/>
      <s:c r="C1489" s="71"/>
      <s:c r="D1489" s="71"/>
      <s:c r="E1489" s="95"/>
      <s:c r="F1489" s="77" t="str">
        <s:f>IF(ISBLANK(E1489),"",IF(E1489&gt;='04_Настройки'!$B$11,"ВЧ",IF(E1489&gt;='04_Настройки'!$B$12,"СЧ","НЧ")))</s:f>
      </s:c>
      <s:c r="G1489" s="78"/>
      <s:c r="H1489" s="78"/>
      <s:c r="I1489" s="80" t="str">
        <s:f t="shared" si="2"/>
        <s:v/>
      </s:c>
      <s:c r="J1489" s="78"/>
      <s:c r="K1489" s="81"/>
      <s:c r="L1489" s="78"/>
      <s:c r="M1489" s="78"/>
      <s:c r="N1489" s="78"/>
      <s:c r="O1489" s="83"/>
      <s:c r="P1489" s="84"/>
      <s:c r="Q1489" s="84"/>
      <s:c r="R1489" s="77" t="str">
        <s:f t="shared" si="3"/>
        <s:v/>
      </s:c>
      <s:c r="S1489" s="85" t="str">
        <s:f t="shared" si="4"/>
        <s:v/>
      </s:c>
      <s:c r="T1489" s="85" t="str">
        <s:f t="shared" si="5"/>
        <s:v/>
      </s:c>
      <s:c r="U1489" s="85" t="str">
        <s:f>IF(OR(B1489="",G1489=""),"",ROUND(MAX(0,MIN(100,(G1489-IF(J1489="",'04_Настройки'!$B$14,J1489))/(100-IF(J1489="",'04_Настройки'!$B$14,J1489))*100)),1))</s:f>
        <s:v/>
      </s:c>
      <s:c r="V1489" s="85" t="str">
        <s:f t="shared" si="6"/>
        <s:v/>
      </s:c>
      <s:c r="W1489" s="88" t="str">
        <s:f t="shared" si="7"/>
        <s:v/>
      </s:c>
      <s:c r="X1489" s="85" t="str">
        <s:f>IF(B1489="","",IF(W1489&lt;'04_Настройки'!$B$26,"",ROUND((IF(ISBLANK(T1489),0,T1489*'04_Настройки'!$B$16)+IF(ISBLANK(U1489),0,U1489*'04_Настройки'!$B$17)+IF(ISBLANK(V1489),0,V1489*'04_Настройки'!$B$18)+IF(ISBLANK(M1489),0,M1489/5*100*'04_Настройки'!$B$19)+IF(ISBLANK(N1489),0,N1489/5*100*'04_Настройки'!$B$20))/(IF(ISBLANK(T1489),0,'04_Настройки'!$B$16)+IF(ISBLANK(U1489),0,'04_Настройки'!$B$17)+IF(ISBLANK(V1489),0,'04_Настройки'!$B$18)+IF(ISBLANK(M1489),0,'04_Настройки'!$B$19)+IF(ISBLANK(N1489),0,'04_Настройки'!$B$20)),1)))</s:f>
        <s:v/>
      </s:c>
      <s:c r="Y1489" s="77" t="str">
        <s:f>IF(B1489="","",IF(ISBLANK(X1489),"Недостаточно данных",IF(X1489&gt;='04_Настройки'!$B$24,"Высокий",IF(X1489&gt;='04_Настройки'!$B$25,"Средний","Низкий"))))</s:f>
        <s:v/>
      </s:c>
      <s:c r="Z1489" s="80">
        <s:f t="shared" si="8"/>
        <s:v>1479</s:v>
      </s:c>
      <s:c r="AA1489" s="93" t="str">
        <s:f>IF(B1489="","",IF(S1489&gt;1,"Проверить и объединить дубли",IF(W1489&lt;'04_Настройки'!$B$26,"Дополнить исходные данные",IF(AND(M1489&lt;&gt;"",M1489&lt;=2),"Проверить соответствие запросу и бизнесу",IF(AND(G1489&lt;&gt;"",G1489&lt;=IF(J1489="",'04_Настройки'!$B$14,J1489)),"Удерживать позицию и обновлять контент",IF(Y1489="Высокий",IF(O1489="","Создать или назначить посадочную страницу","Оптимизировать страницу и усилить содержание"),IF(Y1489="Средний","Включить в контент-план","Наблюдать или отложить")))))))</s:f>
        <s:v/>
      </s:c>
    </s:row>
    <s:row r="1490" ht="22.5" customHeight="1">
      <s:c r="A1490" s="70" t="str">
        <s:f t="shared" si="1"/>
        <s:v/>
      </s:c>
      <s:c r="B1490" s="71"/>
      <s:c r="C1490" s="71"/>
      <s:c r="D1490" s="71"/>
      <s:c r="E1490" s="95"/>
      <s:c r="F1490" s="77" t="str">
        <s:f>IF(ISBLANK(E1490),"",IF(E1490&gt;='04_Настройки'!$B$11,"ВЧ",IF(E1490&gt;='04_Настройки'!$B$12,"СЧ","НЧ")))</s:f>
      </s:c>
      <s:c r="G1490" s="78"/>
      <s:c r="H1490" s="78"/>
      <s:c r="I1490" s="80" t="str">
        <s:f t="shared" si="2"/>
        <s:v/>
      </s:c>
      <s:c r="J1490" s="78"/>
      <s:c r="K1490" s="81"/>
      <s:c r="L1490" s="78"/>
      <s:c r="M1490" s="78"/>
      <s:c r="N1490" s="78"/>
      <s:c r="O1490" s="83"/>
      <s:c r="P1490" s="84"/>
      <s:c r="Q1490" s="84"/>
      <s:c r="R1490" s="77" t="str">
        <s:f t="shared" si="3"/>
        <s:v/>
      </s:c>
      <s:c r="S1490" s="85" t="str">
        <s:f t="shared" si="4"/>
        <s:v/>
      </s:c>
      <s:c r="T1490" s="85" t="str">
        <s:f t="shared" si="5"/>
        <s:v/>
      </s:c>
      <s:c r="U1490" s="85" t="str">
        <s:f>IF(OR(B1490="",G1490=""),"",ROUND(MAX(0,MIN(100,(G1490-IF(J1490="",'04_Настройки'!$B$14,J1490))/(100-IF(J1490="",'04_Настройки'!$B$14,J1490))*100)),1))</s:f>
        <s:v/>
      </s:c>
      <s:c r="V1490" s="85" t="str">
        <s:f t="shared" si="6"/>
        <s:v/>
      </s:c>
      <s:c r="W1490" s="88" t="str">
        <s:f t="shared" si="7"/>
        <s:v/>
      </s:c>
      <s:c r="X1490" s="85" t="str">
        <s:f>IF(B1490="","",IF(W1490&lt;'04_Настройки'!$B$26,"",ROUND((IF(ISBLANK(T1490),0,T1490*'04_Настройки'!$B$16)+IF(ISBLANK(U1490),0,U1490*'04_Настройки'!$B$17)+IF(ISBLANK(V1490),0,V1490*'04_Настройки'!$B$18)+IF(ISBLANK(M1490),0,M1490/5*100*'04_Настройки'!$B$19)+IF(ISBLANK(N1490),0,N1490/5*100*'04_Настройки'!$B$20))/(IF(ISBLANK(T1490),0,'04_Настройки'!$B$16)+IF(ISBLANK(U1490),0,'04_Настройки'!$B$17)+IF(ISBLANK(V1490),0,'04_Настройки'!$B$18)+IF(ISBLANK(M1490),0,'04_Настройки'!$B$19)+IF(ISBLANK(N1490),0,'04_Настройки'!$B$20)),1)))</s:f>
        <s:v/>
      </s:c>
      <s:c r="Y1490" s="77" t="str">
        <s:f>IF(B1490="","",IF(ISBLANK(X1490),"Недостаточно данных",IF(X1490&gt;='04_Настройки'!$B$24,"Высокий",IF(X1490&gt;='04_Настройки'!$B$25,"Средний","Низкий"))))</s:f>
        <s:v/>
      </s:c>
      <s:c r="Z1490" s="80">
        <s:f t="shared" si="8"/>
        <s:v>1480</s:v>
      </s:c>
      <s:c r="AA1490" s="93" t="str">
        <s:f>IF(B1490="","",IF(S1490&gt;1,"Проверить и объединить дубли",IF(W1490&lt;'04_Настройки'!$B$26,"Дополнить исходные данные",IF(AND(M1490&lt;&gt;"",M1490&lt;=2),"Проверить соответствие запросу и бизнесу",IF(AND(G1490&lt;&gt;"",G1490&lt;=IF(J1490="",'04_Настройки'!$B$14,J1490)),"Удерживать позицию и обновлять контент",IF(Y1490="Высокий",IF(O1490="","Создать или назначить посадочную страницу","Оптимизировать страницу и усилить содержание"),IF(Y1490="Средний","Включить в контент-план","Наблюдать или отложить")))))))</s:f>
        <s:v/>
      </s:c>
    </s:row>
    <s:row r="1491" ht="22.5" customHeight="1">
      <s:c r="A1491" s="70" t="str">
        <s:f t="shared" si="1"/>
        <s:v/>
      </s:c>
      <s:c r="B1491" s="71"/>
      <s:c r="C1491" s="71"/>
      <s:c r="D1491" s="71"/>
      <s:c r="E1491" s="95"/>
      <s:c r="F1491" s="77" t="str">
        <s:f>IF(ISBLANK(E1491),"",IF(E1491&gt;='04_Настройки'!$B$11,"ВЧ",IF(E1491&gt;='04_Настройки'!$B$12,"СЧ","НЧ")))</s:f>
      </s:c>
      <s:c r="G1491" s="78"/>
      <s:c r="H1491" s="78"/>
      <s:c r="I1491" s="80" t="str">
        <s:f t="shared" si="2"/>
        <s:v/>
      </s:c>
      <s:c r="J1491" s="78"/>
      <s:c r="K1491" s="81"/>
      <s:c r="L1491" s="78"/>
      <s:c r="M1491" s="78"/>
      <s:c r="N1491" s="78"/>
      <s:c r="O1491" s="83"/>
      <s:c r="P1491" s="84"/>
      <s:c r="Q1491" s="84"/>
      <s:c r="R1491" s="77" t="str">
        <s:f t="shared" si="3"/>
        <s:v/>
      </s:c>
      <s:c r="S1491" s="85" t="str">
        <s:f t="shared" si="4"/>
        <s:v/>
      </s:c>
      <s:c r="T1491" s="85" t="str">
        <s:f t="shared" si="5"/>
        <s:v/>
      </s:c>
      <s:c r="U1491" s="85" t="str">
        <s:f>IF(OR(B1491="",G1491=""),"",ROUND(MAX(0,MIN(100,(G1491-IF(J1491="",'04_Настройки'!$B$14,J1491))/(100-IF(J1491="",'04_Настройки'!$B$14,J1491))*100)),1))</s:f>
        <s:v/>
      </s:c>
      <s:c r="V1491" s="85" t="str">
        <s:f t="shared" si="6"/>
        <s:v/>
      </s:c>
      <s:c r="W1491" s="88" t="str">
        <s:f t="shared" si="7"/>
        <s:v/>
      </s:c>
      <s:c r="X1491" s="85" t="str">
        <s:f>IF(B1491="","",IF(W1491&lt;'04_Настройки'!$B$26,"",ROUND((IF(ISBLANK(T1491),0,T1491*'04_Настройки'!$B$16)+IF(ISBLANK(U1491),0,U1491*'04_Настройки'!$B$17)+IF(ISBLANK(V1491),0,V1491*'04_Настройки'!$B$18)+IF(ISBLANK(M1491),0,M1491/5*100*'04_Настройки'!$B$19)+IF(ISBLANK(N1491),0,N1491/5*100*'04_Настройки'!$B$20))/(IF(ISBLANK(T1491),0,'04_Настройки'!$B$16)+IF(ISBLANK(U1491),0,'04_Настройки'!$B$17)+IF(ISBLANK(V1491),0,'04_Настройки'!$B$18)+IF(ISBLANK(M1491),0,'04_Настройки'!$B$19)+IF(ISBLANK(N1491),0,'04_Настройки'!$B$20)),1)))</s:f>
        <s:v/>
      </s:c>
      <s:c r="Y1491" s="77" t="str">
        <s:f>IF(B1491="","",IF(ISBLANK(X1491),"Недостаточно данных",IF(X1491&gt;='04_Настройки'!$B$24,"Высокий",IF(X1491&gt;='04_Настройки'!$B$25,"Средний","Низкий"))))</s:f>
        <s:v/>
      </s:c>
      <s:c r="Z1491" s="80">
        <s:f t="shared" si="8"/>
        <s:v>1481</s:v>
      </s:c>
      <s:c r="AA1491" s="93" t="str">
        <s:f>IF(B1491="","",IF(S1491&gt;1,"Проверить и объединить дубли",IF(W1491&lt;'04_Настройки'!$B$26,"Дополнить исходные данные",IF(AND(M1491&lt;&gt;"",M1491&lt;=2),"Проверить соответствие запросу и бизнесу",IF(AND(G1491&lt;&gt;"",G1491&lt;=IF(J1491="",'04_Настройки'!$B$14,J1491)),"Удерживать позицию и обновлять контент",IF(Y1491="Высокий",IF(O1491="","Создать или назначить посадочную страницу","Оптимизировать страницу и усилить содержание"),IF(Y1491="Средний","Включить в контент-план","Наблюдать или отложить")))))))</s:f>
        <s:v/>
      </s:c>
    </s:row>
    <s:row r="1492" ht="22.5" customHeight="1">
      <s:c r="A1492" s="70" t="str">
        <s:f t="shared" si="1"/>
        <s:v/>
      </s:c>
      <s:c r="B1492" s="71"/>
      <s:c r="C1492" s="71"/>
      <s:c r="D1492" s="71"/>
      <s:c r="E1492" s="95"/>
      <s:c r="F1492" s="77" t="str">
        <s:f>IF(ISBLANK(E1492),"",IF(E1492&gt;='04_Настройки'!$B$11,"ВЧ",IF(E1492&gt;='04_Настройки'!$B$12,"СЧ","НЧ")))</s:f>
      </s:c>
      <s:c r="G1492" s="78"/>
      <s:c r="H1492" s="78"/>
      <s:c r="I1492" s="80" t="str">
        <s:f t="shared" si="2"/>
        <s:v/>
      </s:c>
      <s:c r="J1492" s="78"/>
      <s:c r="K1492" s="81"/>
      <s:c r="L1492" s="78"/>
      <s:c r="M1492" s="78"/>
      <s:c r="N1492" s="78"/>
      <s:c r="O1492" s="83"/>
      <s:c r="P1492" s="84"/>
      <s:c r="Q1492" s="84"/>
      <s:c r="R1492" s="77" t="str">
        <s:f t="shared" si="3"/>
        <s:v/>
      </s:c>
      <s:c r="S1492" s="85" t="str">
        <s:f t="shared" si="4"/>
        <s:v/>
      </s:c>
      <s:c r="T1492" s="85" t="str">
        <s:f t="shared" si="5"/>
        <s:v/>
      </s:c>
      <s:c r="U1492" s="85" t="str">
        <s:f>IF(OR(B1492="",G1492=""),"",ROUND(MAX(0,MIN(100,(G1492-IF(J1492="",'04_Настройки'!$B$14,J1492))/(100-IF(J1492="",'04_Настройки'!$B$14,J1492))*100)),1))</s:f>
        <s:v/>
      </s:c>
      <s:c r="V1492" s="85" t="str">
        <s:f t="shared" si="6"/>
        <s:v/>
      </s:c>
      <s:c r="W1492" s="88" t="str">
        <s:f t="shared" si="7"/>
        <s:v/>
      </s:c>
      <s:c r="X1492" s="85" t="str">
        <s:f>IF(B1492="","",IF(W1492&lt;'04_Настройки'!$B$26,"",ROUND((IF(ISBLANK(T1492),0,T1492*'04_Настройки'!$B$16)+IF(ISBLANK(U1492),0,U1492*'04_Настройки'!$B$17)+IF(ISBLANK(V1492),0,V1492*'04_Настройки'!$B$18)+IF(ISBLANK(M1492),0,M1492/5*100*'04_Настройки'!$B$19)+IF(ISBLANK(N1492),0,N1492/5*100*'04_Настройки'!$B$20))/(IF(ISBLANK(T1492),0,'04_Настройки'!$B$16)+IF(ISBLANK(U1492),0,'04_Настройки'!$B$17)+IF(ISBLANK(V1492),0,'04_Настройки'!$B$18)+IF(ISBLANK(M1492),0,'04_Настройки'!$B$19)+IF(ISBLANK(N1492),0,'04_Настройки'!$B$20)),1)))</s:f>
        <s:v/>
      </s:c>
      <s:c r="Y1492" s="77" t="str">
        <s:f>IF(B1492="","",IF(ISBLANK(X1492),"Недостаточно данных",IF(X1492&gt;='04_Настройки'!$B$24,"Высокий",IF(X1492&gt;='04_Настройки'!$B$25,"Средний","Низкий"))))</s:f>
        <s:v/>
      </s:c>
      <s:c r="Z1492" s="80">
        <s:f t="shared" si="8"/>
        <s:v>1482</s:v>
      </s:c>
      <s:c r="AA1492" s="93" t="str">
        <s:f>IF(B1492="","",IF(S1492&gt;1,"Проверить и объединить дубли",IF(W1492&lt;'04_Настройки'!$B$26,"Дополнить исходные данные",IF(AND(M1492&lt;&gt;"",M1492&lt;=2),"Проверить соответствие запросу и бизнесу",IF(AND(G1492&lt;&gt;"",G1492&lt;=IF(J1492="",'04_Настройки'!$B$14,J1492)),"Удерживать позицию и обновлять контент",IF(Y1492="Высокий",IF(O1492="","Создать или назначить посадочную страницу","Оптимизировать страницу и усилить содержание"),IF(Y1492="Средний","Включить в контент-план","Наблюдать или отложить")))))))</s:f>
        <s:v/>
      </s:c>
    </s:row>
    <s:row r="1493" ht="22.5" customHeight="1">
      <s:c r="A1493" s="70" t="str">
        <s:f t="shared" si="1"/>
        <s:v/>
      </s:c>
      <s:c r="B1493" s="71"/>
      <s:c r="C1493" s="71"/>
      <s:c r="D1493" s="71"/>
      <s:c r="E1493" s="95"/>
      <s:c r="F1493" s="77" t="str">
        <s:f>IF(ISBLANK(E1493),"",IF(E1493&gt;='04_Настройки'!$B$11,"ВЧ",IF(E1493&gt;='04_Настройки'!$B$12,"СЧ","НЧ")))</s:f>
      </s:c>
      <s:c r="G1493" s="78"/>
      <s:c r="H1493" s="78"/>
      <s:c r="I1493" s="80" t="str">
        <s:f t="shared" si="2"/>
        <s:v/>
      </s:c>
      <s:c r="J1493" s="78"/>
      <s:c r="K1493" s="81"/>
      <s:c r="L1493" s="78"/>
      <s:c r="M1493" s="78"/>
      <s:c r="N1493" s="78"/>
      <s:c r="O1493" s="83"/>
      <s:c r="P1493" s="84"/>
      <s:c r="Q1493" s="84"/>
      <s:c r="R1493" s="77" t="str">
        <s:f t="shared" si="3"/>
        <s:v/>
      </s:c>
      <s:c r="S1493" s="85" t="str">
        <s:f t="shared" si="4"/>
        <s:v/>
      </s:c>
      <s:c r="T1493" s="85" t="str">
        <s:f t="shared" si="5"/>
        <s:v/>
      </s:c>
      <s:c r="U1493" s="85" t="str">
        <s:f>IF(OR(B1493="",G1493=""),"",ROUND(MAX(0,MIN(100,(G1493-IF(J1493="",'04_Настройки'!$B$14,J1493))/(100-IF(J1493="",'04_Настройки'!$B$14,J1493))*100)),1))</s:f>
        <s:v/>
      </s:c>
      <s:c r="V1493" s="85" t="str">
        <s:f t="shared" si="6"/>
        <s:v/>
      </s:c>
      <s:c r="W1493" s="88" t="str">
        <s:f t="shared" si="7"/>
        <s:v/>
      </s:c>
      <s:c r="X1493" s="85" t="str">
        <s:f>IF(B1493="","",IF(W1493&lt;'04_Настройки'!$B$26,"",ROUND((IF(ISBLANK(T1493),0,T1493*'04_Настройки'!$B$16)+IF(ISBLANK(U1493),0,U1493*'04_Настройки'!$B$17)+IF(ISBLANK(V1493),0,V1493*'04_Настройки'!$B$18)+IF(ISBLANK(M1493),0,M1493/5*100*'04_Настройки'!$B$19)+IF(ISBLANK(N1493),0,N1493/5*100*'04_Настройки'!$B$20))/(IF(ISBLANK(T1493),0,'04_Настройки'!$B$16)+IF(ISBLANK(U1493),0,'04_Настройки'!$B$17)+IF(ISBLANK(V1493),0,'04_Настройки'!$B$18)+IF(ISBLANK(M1493),0,'04_Настройки'!$B$19)+IF(ISBLANK(N1493),0,'04_Настройки'!$B$20)),1)))</s:f>
        <s:v/>
      </s:c>
      <s:c r="Y1493" s="77" t="str">
        <s:f>IF(B1493="","",IF(ISBLANK(X1493),"Недостаточно данных",IF(X1493&gt;='04_Настройки'!$B$24,"Высокий",IF(X1493&gt;='04_Настройки'!$B$25,"Средний","Низкий"))))</s:f>
        <s:v/>
      </s:c>
      <s:c r="Z1493" s="80">
        <s:f t="shared" si="8"/>
        <s:v>1483</s:v>
      </s:c>
      <s:c r="AA1493" s="93" t="str">
        <s:f>IF(B1493="","",IF(S1493&gt;1,"Проверить и объединить дубли",IF(W1493&lt;'04_Настройки'!$B$26,"Дополнить исходные данные",IF(AND(M1493&lt;&gt;"",M1493&lt;=2),"Проверить соответствие запросу и бизнесу",IF(AND(G1493&lt;&gt;"",G1493&lt;=IF(J1493="",'04_Настройки'!$B$14,J1493)),"Удерживать позицию и обновлять контент",IF(Y1493="Высокий",IF(O1493="","Создать или назначить посадочную страницу","Оптимизировать страницу и усилить содержание"),IF(Y1493="Средний","Включить в контент-план","Наблюдать или отложить")))))))</s:f>
        <s:v/>
      </s:c>
    </s:row>
    <s:row r="1494" ht="22.5" customHeight="1">
      <s:c r="A1494" s="70" t="str">
        <s:f t="shared" si="1"/>
        <s:v/>
      </s:c>
      <s:c r="B1494" s="71"/>
      <s:c r="C1494" s="71"/>
      <s:c r="D1494" s="71"/>
      <s:c r="E1494" s="95"/>
      <s:c r="F1494" s="77" t="str">
        <s:f>IF(ISBLANK(E1494),"",IF(E1494&gt;='04_Настройки'!$B$11,"ВЧ",IF(E1494&gt;='04_Настройки'!$B$12,"СЧ","НЧ")))</s:f>
      </s:c>
      <s:c r="G1494" s="78"/>
      <s:c r="H1494" s="78"/>
      <s:c r="I1494" s="80" t="str">
        <s:f t="shared" si="2"/>
        <s:v/>
      </s:c>
      <s:c r="J1494" s="78"/>
      <s:c r="K1494" s="81"/>
      <s:c r="L1494" s="78"/>
      <s:c r="M1494" s="78"/>
      <s:c r="N1494" s="78"/>
      <s:c r="O1494" s="83"/>
      <s:c r="P1494" s="84"/>
      <s:c r="Q1494" s="84"/>
      <s:c r="R1494" s="77" t="str">
        <s:f t="shared" si="3"/>
        <s:v/>
      </s:c>
      <s:c r="S1494" s="85" t="str">
        <s:f t="shared" si="4"/>
        <s:v/>
      </s:c>
      <s:c r="T1494" s="85" t="str">
        <s:f t="shared" si="5"/>
        <s:v/>
      </s:c>
      <s:c r="U1494" s="85" t="str">
        <s:f>IF(OR(B1494="",G1494=""),"",ROUND(MAX(0,MIN(100,(G1494-IF(J1494="",'04_Настройки'!$B$14,J1494))/(100-IF(J1494="",'04_Настройки'!$B$14,J1494))*100)),1))</s:f>
        <s:v/>
      </s:c>
      <s:c r="V1494" s="85" t="str">
        <s:f t="shared" si="6"/>
        <s:v/>
      </s:c>
      <s:c r="W1494" s="88" t="str">
        <s:f t="shared" si="7"/>
        <s:v/>
      </s:c>
      <s:c r="X1494" s="85" t="str">
        <s:f>IF(B1494="","",IF(W1494&lt;'04_Настройки'!$B$26,"",ROUND((IF(ISBLANK(T1494),0,T1494*'04_Настройки'!$B$16)+IF(ISBLANK(U1494),0,U1494*'04_Настройки'!$B$17)+IF(ISBLANK(V1494),0,V1494*'04_Настройки'!$B$18)+IF(ISBLANK(M1494),0,M1494/5*100*'04_Настройки'!$B$19)+IF(ISBLANK(N1494),0,N1494/5*100*'04_Настройки'!$B$20))/(IF(ISBLANK(T1494),0,'04_Настройки'!$B$16)+IF(ISBLANK(U1494),0,'04_Настройки'!$B$17)+IF(ISBLANK(V1494),0,'04_Настройки'!$B$18)+IF(ISBLANK(M1494),0,'04_Настройки'!$B$19)+IF(ISBLANK(N1494),0,'04_Настройки'!$B$20)),1)))</s:f>
        <s:v/>
      </s:c>
      <s:c r="Y1494" s="77" t="str">
        <s:f>IF(B1494="","",IF(ISBLANK(X1494),"Недостаточно данных",IF(X1494&gt;='04_Настройки'!$B$24,"Высокий",IF(X1494&gt;='04_Настройки'!$B$25,"Средний","Низкий"))))</s:f>
        <s:v/>
      </s:c>
      <s:c r="Z1494" s="80">
        <s:f t="shared" si="8"/>
        <s:v>1484</s:v>
      </s:c>
      <s:c r="AA1494" s="93" t="str">
        <s:f>IF(B1494="","",IF(S1494&gt;1,"Проверить и объединить дубли",IF(W1494&lt;'04_Настройки'!$B$26,"Дополнить исходные данные",IF(AND(M1494&lt;&gt;"",M1494&lt;=2),"Проверить соответствие запросу и бизнесу",IF(AND(G1494&lt;&gt;"",G1494&lt;=IF(J1494="",'04_Настройки'!$B$14,J1494)),"Удерживать позицию и обновлять контент",IF(Y1494="Высокий",IF(O1494="","Создать или назначить посадочную страницу","Оптимизировать страницу и усилить содержание"),IF(Y1494="Средний","Включить в контент-план","Наблюдать или отложить")))))))</s:f>
        <s:v/>
      </s:c>
    </s:row>
    <s:row r="1495" ht="22.5" customHeight="1">
      <s:c r="A1495" s="70" t="str">
        <s:f t="shared" si="1"/>
        <s:v/>
      </s:c>
      <s:c r="B1495" s="71"/>
      <s:c r="C1495" s="71"/>
      <s:c r="D1495" s="71"/>
      <s:c r="E1495" s="95"/>
      <s:c r="F1495" s="77" t="str">
        <s:f>IF(ISBLANK(E1495),"",IF(E1495&gt;='04_Настройки'!$B$11,"ВЧ",IF(E1495&gt;='04_Настройки'!$B$12,"СЧ","НЧ")))</s:f>
      </s:c>
      <s:c r="G1495" s="78"/>
      <s:c r="H1495" s="78"/>
      <s:c r="I1495" s="80" t="str">
        <s:f t="shared" si="2"/>
        <s:v/>
      </s:c>
      <s:c r="J1495" s="78"/>
      <s:c r="K1495" s="81"/>
      <s:c r="L1495" s="78"/>
      <s:c r="M1495" s="78"/>
      <s:c r="N1495" s="78"/>
      <s:c r="O1495" s="83"/>
      <s:c r="P1495" s="84"/>
      <s:c r="Q1495" s="84"/>
      <s:c r="R1495" s="77" t="str">
        <s:f t="shared" si="3"/>
        <s:v/>
      </s:c>
      <s:c r="S1495" s="85" t="str">
        <s:f t="shared" si="4"/>
        <s:v/>
      </s:c>
      <s:c r="T1495" s="85" t="str">
        <s:f t="shared" si="5"/>
        <s:v/>
      </s:c>
      <s:c r="U1495" s="85" t="str">
        <s:f>IF(OR(B1495="",G1495=""),"",ROUND(MAX(0,MIN(100,(G1495-IF(J1495="",'04_Настройки'!$B$14,J1495))/(100-IF(J1495="",'04_Настройки'!$B$14,J1495))*100)),1))</s:f>
        <s:v/>
      </s:c>
      <s:c r="V1495" s="85" t="str">
        <s:f t="shared" si="6"/>
        <s:v/>
      </s:c>
      <s:c r="W1495" s="88" t="str">
        <s:f t="shared" si="7"/>
        <s:v/>
      </s:c>
      <s:c r="X1495" s="85" t="str">
        <s:f>IF(B1495="","",IF(W1495&lt;'04_Настройки'!$B$26,"",ROUND((IF(ISBLANK(T1495),0,T1495*'04_Настройки'!$B$16)+IF(ISBLANK(U1495),0,U1495*'04_Настройки'!$B$17)+IF(ISBLANK(V1495),0,V1495*'04_Настройки'!$B$18)+IF(ISBLANK(M1495),0,M1495/5*100*'04_Настройки'!$B$19)+IF(ISBLANK(N1495),0,N1495/5*100*'04_Настройки'!$B$20))/(IF(ISBLANK(T1495),0,'04_Настройки'!$B$16)+IF(ISBLANK(U1495),0,'04_Настройки'!$B$17)+IF(ISBLANK(V1495),0,'04_Настройки'!$B$18)+IF(ISBLANK(M1495),0,'04_Настройки'!$B$19)+IF(ISBLANK(N1495),0,'04_Настройки'!$B$20)),1)))</s:f>
        <s:v/>
      </s:c>
      <s:c r="Y1495" s="77" t="str">
        <s:f>IF(B1495="","",IF(ISBLANK(X1495),"Недостаточно данных",IF(X1495&gt;='04_Настройки'!$B$24,"Высокий",IF(X1495&gt;='04_Настройки'!$B$25,"Средний","Низкий"))))</s:f>
        <s:v/>
      </s:c>
      <s:c r="Z1495" s="80">
        <s:f t="shared" si="8"/>
        <s:v>1485</s:v>
      </s:c>
      <s:c r="AA1495" s="93" t="str">
        <s:f>IF(B1495="","",IF(S1495&gt;1,"Проверить и объединить дубли",IF(W1495&lt;'04_Настройки'!$B$26,"Дополнить исходные данные",IF(AND(M1495&lt;&gt;"",M1495&lt;=2),"Проверить соответствие запросу и бизнесу",IF(AND(G1495&lt;&gt;"",G1495&lt;=IF(J1495="",'04_Настройки'!$B$14,J1495)),"Удерживать позицию и обновлять контент",IF(Y1495="Высокий",IF(O1495="","Создать или назначить посадочную страницу","Оптимизировать страницу и усилить содержание"),IF(Y1495="Средний","Включить в контент-план","Наблюдать или отложить")))))))</s:f>
        <s:v/>
      </s:c>
    </s:row>
    <s:row r="1496" ht="22.5" customHeight="1">
      <s:c r="A1496" s="70" t="str">
        <s:f t="shared" si="1"/>
        <s:v/>
      </s:c>
      <s:c r="B1496" s="71"/>
      <s:c r="C1496" s="71"/>
      <s:c r="D1496" s="71"/>
      <s:c r="E1496" s="95"/>
      <s:c r="F1496" s="77" t="str">
        <s:f>IF(ISBLANK(E1496),"",IF(E1496&gt;='04_Настройки'!$B$11,"ВЧ",IF(E1496&gt;='04_Настройки'!$B$12,"СЧ","НЧ")))</s:f>
      </s:c>
      <s:c r="G1496" s="78"/>
      <s:c r="H1496" s="78"/>
      <s:c r="I1496" s="80" t="str">
        <s:f t="shared" si="2"/>
        <s:v/>
      </s:c>
      <s:c r="J1496" s="78"/>
      <s:c r="K1496" s="81"/>
      <s:c r="L1496" s="78"/>
      <s:c r="M1496" s="78"/>
      <s:c r="N1496" s="78"/>
      <s:c r="O1496" s="83"/>
      <s:c r="P1496" s="84"/>
      <s:c r="Q1496" s="84"/>
      <s:c r="R1496" s="77" t="str">
        <s:f t="shared" si="3"/>
        <s:v/>
      </s:c>
      <s:c r="S1496" s="85" t="str">
        <s:f t="shared" si="4"/>
        <s:v/>
      </s:c>
      <s:c r="T1496" s="85" t="str">
        <s:f t="shared" si="5"/>
        <s:v/>
      </s:c>
      <s:c r="U1496" s="85" t="str">
        <s:f>IF(OR(B1496="",G1496=""),"",ROUND(MAX(0,MIN(100,(G1496-IF(J1496="",'04_Настройки'!$B$14,J1496))/(100-IF(J1496="",'04_Настройки'!$B$14,J1496))*100)),1))</s:f>
        <s:v/>
      </s:c>
      <s:c r="V1496" s="85" t="str">
        <s:f t="shared" si="6"/>
        <s:v/>
      </s:c>
      <s:c r="W1496" s="88" t="str">
        <s:f t="shared" si="7"/>
        <s:v/>
      </s:c>
      <s:c r="X1496" s="85" t="str">
        <s:f>IF(B1496="","",IF(W1496&lt;'04_Настройки'!$B$26,"",ROUND((IF(ISBLANK(T1496),0,T1496*'04_Настройки'!$B$16)+IF(ISBLANK(U1496),0,U1496*'04_Настройки'!$B$17)+IF(ISBLANK(V1496),0,V1496*'04_Настройки'!$B$18)+IF(ISBLANK(M1496),0,M1496/5*100*'04_Настройки'!$B$19)+IF(ISBLANK(N1496),0,N1496/5*100*'04_Настройки'!$B$20))/(IF(ISBLANK(T1496),0,'04_Настройки'!$B$16)+IF(ISBLANK(U1496),0,'04_Настройки'!$B$17)+IF(ISBLANK(V1496),0,'04_Настройки'!$B$18)+IF(ISBLANK(M1496),0,'04_Настройки'!$B$19)+IF(ISBLANK(N1496),0,'04_Настройки'!$B$20)),1)))</s:f>
        <s:v/>
      </s:c>
      <s:c r="Y1496" s="77" t="str">
        <s:f>IF(B1496="","",IF(ISBLANK(X1496),"Недостаточно данных",IF(X1496&gt;='04_Настройки'!$B$24,"Высокий",IF(X1496&gt;='04_Настройки'!$B$25,"Средний","Низкий"))))</s:f>
        <s:v/>
      </s:c>
      <s:c r="Z1496" s="80">
        <s:f t="shared" si="8"/>
        <s:v>1486</s:v>
      </s:c>
      <s:c r="AA1496" s="93" t="str">
        <s:f>IF(B1496="","",IF(S1496&gt;1,"Проверить и объединить дубли",IF(W1496&lt;'04_Настройки'!$B$26,"Дополнить исходные данные",IF(AND(M1496&lt;&gt;"",M1496&lt;=2),"Проверить соответствие запросу и бизнесу",IF(AND(G1496&lt;&gt;"",G1496&lt;=IF(J1496="",'04_Настройки'!$B$14,J1496)),"Удерживать позицию и обновлять контент",IF(Y1496="Высокий",IF(O1496="","Создать или назначить посадочную страницу","Оптимизировать страницу и усилить содержание"),IF(Y1496="Средний","Включить в контент-план","Наблюдать или отложить")))))))</s:f>
        <s:v/>
      </s:c>
    </s:row>
    <s:row r="1497" ht="22.5" customHeight="1">
      <s:c r="A1497" s="70" t="str">
        <s:f t="shared" si="1"/>
        <s:v/>
      </s:c>
      <s:c r="B1497" s="71"/>
      <s:c r="C1497" s="71"/>
      <s:c r="D1497" s="71"/>
      <s:c r="E1497" s="95"/>
      <s:c r="F1497" s="77" t="str">
        <s:f>IF(ISBLANK(E1497),"",IF(E1497&gt;='04_Настройки'!$B$11,"ВЧ",IF(E1497&gt;='04_Настройки'!$B$12,"СЧ","НЧ")))</s:f>
      </s:c>
      <s:c r="G1497" s="78"/>
      <s:c r="H1497" s="78"/>
      <s:c r="I1497" s="80" t="str">
        <s:f t="shared" si="2"/>
        <s:v/>
      </s:c>
      <s:c r="J1497" s="78"/>
      <s:c r="K1497" s="81"/>
      <s:c r="L1497" s="78"/>
      <s:c r="M1497" s="78"/>
      <s:c r="N1497" s="78"/>
      <s:c r="O1497" s="83"/>
      <s:c r="P1497" s="84"/>
      <s:c r="Q1497" s="84"/>
      <s:c r="R1497" s="77" t="str">
        <s:f t="shared" si="3"/>
        <s:v/>
      </s:c>
      <s:c r="S1497" s="85" t="str">
        <s:f t="shared" si="4"/>
        <s:v/>
      </s:c>
      <s:c r="T1497" s="85" t="str">
        <s:f t="shared" si="5"/>
        <s:v/>
      </s:c>
      <s:c r="U1497" s="85" t="str">
        <s:f>IF(OR(B1497="",G1497=""),"",ROUND(MAX(0,MIN(100,(G1497-IF(J1497="",'04_Настройки'!$B$14,J1497))/(100-IF(J1497="",'04_Настройки'!$B$14,J1497))*100)),1))</s:f>
        <s:v/>
      </s:c>
      <s:c r="V1497" s="85" t="str">
        <s:f t="shared" si="6"/>
        <s:v/>
      </s:c>
      <s:c r="W1497" s="88" t="str">
        <s:f t="shared" si="7"/>
        <s:v/>
      </s:c>
      <s:c r="X1497" s="85" t="str">
        <s:f>IF(B1497="","",IF(W1497&lt;'04_Настройки'!$B$26,"",ROUND((IF(ISBLANK(T1497),0,T1497*'04_Настройки'!$B$16)+IF(ISBLANK(U1497),0,U1497*'04_Настройки'!$B$17)+IF(ISBLANK(V1497),0,V1497*'04_Настройки'!$B$18)+IF(ISBLANK(M1497),0,M1497/5*100*'04_Настройки'!$B$19)+IF(ISBLANK(N1497),0,N1497/5*100*'04_Настройки'!$B$20))/(IF(ISBLANK(T1497),0,'04_Настройки'!$B$16)+IF(ISBLANK(U1497),0,'04_Настройки'!$B$17)+IF(ISBLANK(V1497),0,'04_Настройки'!$B$18)+IF(ISBLANK(M1497),0,'04_Настройки'!$B$19)+IF(ISBLANK(N1497),0,'04_Настройки'!$B$20)),1)))</s:f>
        <s:v/>
      </s:c>
      <s:c r="Y1497" s="77" t="str">
        <s:f>IF(B1497="","",IF(ISBLANK(X1497),"Недостаточно данных",IF(X1497&gt;='04_Настройки'!$B$24,"Высокий",IF(X1497&gt;='04_Настройки'!$B$25,"Средний","Низкий"))))</s:f>
        <s:v/>
      </s:c>
      <s:c r="Z1497" s="80">
        <s:f t="shared" si="8"/>
        <s:v>1487</s:v>
      </s:c>
      <s:c r="AA1497" s="93" t="str">
        <s:f>IF(B1497="","",IF(S1497&gt;1,"Проверить и объединить дубли",IF(W1497&lt;'04_Настройки'!$B$26,"Дополнить исходные данные",IF(AND(M1497&lt;&gt;"",M1497&lt;=2),"Проверить соответствие запросу и бизнесу",IF(AND(G1497&lt;&gt;"",G1497&lt;=IF(J1497="",'04_Настройки'!$B$14,J1497)),"Удерживать позицию и обновлять контент",IF(Y1497="Высокий",IF(O1497="","Создать или назначить посадочную страницу","Оптимизировать страницу и усилить содержание"),IF(Y1497="Средний","Включить в контент-план","Наблюдать или отложить")))))))</s:f>
        <s:v/>
      </s:c>
    </s:row>
    <s:row r="1498" ht="22.5" customHeight="1">
      <s:c r="A1498" s="70" t="str">
        <s:f t="shared" si="1"/>
        <s:v/>
      </s:c>
      <s:c r="B1498" s="71"/>
      <s:c r="C1498" s="71"/>
      <s:c r="D1498" s="71"/>
      <s:c r="E1498" s="95"/>
      <s:c r="F1498" s="77" t="str">
        <s:f>IF(ISBLANK(E1498),"",IF(E1498&gt;='04_Настройки'!$B$11,"ВЧ",IF(E1498&gt;='04_Настройки'!$B$12,"СЧ","НЧ")))</s:f>
      </s:c>
      <s:c r="G1498" s="78"/>
      <s:c r="H1498" s="78"/>
      <s:c r="I1498" s="80" t="str">
        <s:f t="shared" si="2"/>
        <s:v/>
      </s:c>
      <s:c r="J1498" s="78"/>
      <s:c r="K1498" s="81"/>
      <s:c r="L1498" s="78"/>
      <s:c r="M1498" s="78"/>
      <s:c r="N1498" s="78"/>
      <s:c r="O1498" s="83"/>
      <s:c r="P1498" s="84"/>
      <s:c r="Q1498" s="84"/>
      <s:c r="R1498" s="77" t="str">
        <s:f t="shared" si="3"/>
        <s:v/>
      </s:c>
      <s:c r="S1498" s="85" t="str">
        <s:f t="shared" si="4"/>
        <s:v/>
      </s:c>
      <s:c r="T1498" s="85" t="str">
        <s:f t="shared" si="5"/>
        <s:v/>
      </s:c>
      <s:c r="U1498" s="85" t="str">
        <s:f>IF(OR(B1498="",G1498=""),"",ROUND(MAX(0,MIN(100,(G1498-IF(J1498="",'04_Настройки'!$B$14,J1498))/(100-IF(J1498="",'04_Настройки'!$B$14,J1498))*100)),1))</s:f>
        <s:v/>
      </s:c>
      <s:c r="V1498" s="85" t="str">
        <s:f t="shared" si="6"/>
        <s:v/>
      </s:c>
      <s:c r="W1498" s="88" t="str">
        <s:f t="shared" si="7"/>
        <s:v/>
      </s:c>
      <s:c r="X1498" s="85" t="str">
        <s:f>IF(B1498="","",IF(W1498&lt;'04_Настройки'!$B$26,"",ROUND((IF(ISBLANK(T1498),0,T1498*'04_Настройки'!$B$16)+IF(ISBLANK(U1498),0,U1498*'04_Настройки'!$B$17)+IF(ISBLANK(V1498),0,V1498*'04_Настройки'!$B$18)+IF(ISBLANK(M1498),0,M1498/5*100*'04_Настройки'!$B$19)+IF(ISBLANK(N1498),0,N1498/5*100*'04_Настройки'!$B$20))/(IF(ISBLANK(T1498),0,'04_Настройки'!$B$16)+IF(ISBLANK(U1498),0,'04_Настройки'!$B$17)+IF(ISBLANK(V1498),0,'04_Настройки'!$B$18)+IF(ISBLANK(M1498),0,'04_Настройки'!$B$19)+IF(ISBLANK(N1498),0,'04_Настройки'!$B$20)),1)))</s:f>
        <s:v/>
      </s:c>
      <s:c r="Y1498" s="77" t="str">
        <s:f>IF(B1498="","",IF(ISBLANK(X1498),"Недостаточно данных",IF(X1498&gt;='04_Настройки'!$B$24,"Высокий",IF(X1498&gt;='04_Настройки'!$B$25,"Средний","Низкий"))))</s:f>
        <s:v/>
      </s:c>
      <s:c r="Z1498" s="80">
        <s:f t="shared" si="8"/>
        <s:v>1488</s:v>
      </s:c>
      <s:c r="AA1498" s="93" t="str">
        <s:f>IF(B1498="","",IF(S1498&gt;1,"Проверить и объединить дубли",IF(W1498&lt;'04_Настройки'!$B$26,"Дополнить исходные данные",IF(AND(M1498&lt;&gt;"",M1498&lt;=2),"Проверить соответствие запросу и бизнесу",IF(AND(G1498&lt;&gt;"",G1498&lt;=IF(J1498="",'04_Настройки'!$B$14,J1498)),"Удерживать позицию и обновлять контент",IF(Y1498="Высокий",IF(O1498="","Создать или назначить посадочную страницу","Оптимизировать страницу и усилить содержание"),IF(Y1498="Средний","Включить в контент-план","Наблюдать или отложить")))))))</s:f>
        <s:v/>
      </s:c>
    </s:row>
    <s:row r="1499" ht="22.5" customHeight="1">
      <s:c r="A1499" s="70" t="str">
        <s:f t="shared" si="1"/>
        <s:v/>
      </s:c>
      <s:c r="B1499" s="71"/>
      <s:c r="C1499" s="71"/>
      <s:c r="D1499" s="71"/>
      <s:c r="E1499" s="95"/>
      <s:c r="F1499" s="77" t="str">
        <s:f>IF(ISBLANK(E1499),"",IF(E1499&gt;='04_Настройки'!$B$11,"ВЧ",IF(E1499&gt;='04_Настройки'!$B$12,"СЧ","НЧ")))</s:f>
      </s:c>
      <s:c r="G1499" s="78"/>
      <s:c r="H1499" s="78"/>
      <s:c r="I1499" s="80" t="str">
        <s:f t="shared" si="2"/>
        <s:v/>
      </s:c>
      <s:c r="J1499" s="78"/>
      <s:c r="K1499" s="81"/>
      <s:c r="L1499" s="78"/>
      <s:c r="M1499" s="78"/>
      <s:c r="N1499" s="78"/>
      <s:c r="O1499" s="83"/>
      <s:c r="P1499" s="84"/>
      <s:c r="Q1499" s="84"/>
      <s:c r="R1499" s="77" t="str">
        <s:f t="shared" si="3"/>
        <s:v/>
      </s:c>
      <s:c r="S1499" s="85" t="str">
        <s:f t="shared" si="4"/>
        <s:v/>
      </s:c>
      <s:c r="T1499" s="85" t="str">
        <s:f t="shared" si="5"/>
        <s:v/>
      </s:c>
      <s:c r="U1499" s="85" t="str">
        <s:f>IF(OR(B1499="",G1499=""),"",ROUND(MAX(0,MIN(100,(G1499-IF(J1499="",'04_Настройки'!$B$14,J1499))/(100-IF(J1499="",'04_Настройки'!$B$14,J1499))*100)),1))</s:f>
        <s:v/>
      </s:c>
      <s:c r="V1499" s="85" t="str">
        <s:f t="shared" si="6"/>
        <s:v/>
      </s:c>
      <s:c r="W1499" s="88" t="str">
        <s:f t="shared" si="7"/>
        <s:v/>
      </s:c>
      <s:c r="X1499" s="85" t="str">
        <s:f>IF(B1499="","",IF(W1499&lt;'04_Настройки'!$B$26,"",ROUND((IF(ISBLANK(T1499),0,T1499*'04_Настройки'!$B$16)+IF(ISBLANK(U1499),0,U1499*'04_Настройки'!$B$17)+IF(ISBLANK(V1499),0,V1499*'04_Настройки'!$B$18)+IF(ISBLANK(M1499),0,M1499/5*100*'04_Настройки'!$B$19)+IF(ISBLANK(N1499),0,N1499/5*100*'04_Настройки'!$B$20))/(IF(ISBLANK(T1499),0,'04_Настройки'!$B$16)+IF(ISBLANK(U1499),0,'04_Настройки'!$B$17)+IF(ISBLANK(V1499),0,'04_Настройки'!$B$18)+IF(ISBLANK(M1499),0,'04_Настройки'!$B$19)+IF(ISBLANK(N1499),0,'04_Настройки'!$B$20)),1)))</s:f>
        <s:v/>
      </s:c>
      <s:c r="Y1499" s="77" t="str">
        <s:f>IF(B1499="","",IF(ISBLANK(X1499),"Недостаточно данных",IF(X1499&gt;='04_Настройки'!$B$24,"Высокий",IF(X1499&gt;='04_Настройки'!$B$25,"Средний","Низкий"))))</s:f>
        <s:v/>
      </s:c>
      <s:c r="Z1499" s="80">
        <s:f t="shared" si="8"/>
        <s:v>1489</s:v>
      </s:c>
      <s:c r="AA1499" s="93" t="str">
        <s:f>IF(B1499="","",IF(S1499&gt;1,"Проверить и объединить дубли",IF(W1499&lt;'04_Настройки'!$B$26,"Дополнить исходные данные",IF(AND(M1499&lt;&gt;"",M1499&lt;=2),"Проверить соответствие запросу и бизнесу",IF(AND(G1499&lt;&gt;"",G1499&lt;=IF(J1499="",'04_Настройки'!$B$14,J1499)),"Удерживать позицию и обновлять контент",IF(Y1499="Высокий",IF(O1499="","Создать или назначить посадочную страницу","Оптимизировать страницу и усилить содержание"),IF(Y1499="Средний","Включить в контент-план","Наблюдать или отложить")))))))</s:f>
        <s:v/>
      </s:c>
    </s:row>
    <s:row r="1500" ht="22.5" customHeight="1">
      <s:c r="A1500" s="70" t="str">
        <s:f t="shared" si="1"/>
        <s:v/>
      </s:c>
      <s:c r="B1500" s="71"/>
      <s:c r="C1500" s="71"/>
      <s:c r="D1500" s="71"/>
      <s:c r="E1500" s="95"/>
      <s:c r="F1500" s="77" t="str">
        <s:f>IF(ISBLANK(E1500),"",IF(E1500&gt;='04_Настройки'!$B$11,"ВЧ",IF(E1500&gt;='04_Настройки'!$B$12,"СЧ","НЧ")))</s:f>
      </s:c>
      <s:c r="G1500" s="78"/>
      <s:c r="H1500" s="78"/>
      <s:c r="I1500" s="80" t="str">
        <s:f t="shared" si="2"/>
        <s:v/>
      </s:c>
      <s:c r="J1500" s="78"/>
      <s:c r="K1500" s="81"/>
      <s:c r="L1500" s="78"/>
      <s:c r="M1500" s="78"/>
      <s:c r="N1500" s="78"/>
      <s:c r="O1500" s="83"/>
      <s:c r="P1500" s="84"/>
      <s:c r="Q1500" s="84"/>
      <s:c r="R1500" s="77" t="str">
        <s:f t="shared" si="3"/>
        <s:v/>
      </s:c>
      <s:c r="S1500" s="85" t="str">
        <s:f t="shared" si="4"/>
        <s:v/>
      </s:c>
      <s:c r="T1500" s="85" t="str">
        <s:f t="shared" si="5"/>
        <s:v/>
      </s:c>
      <s:c r="U1500" s="85" t="str">
        <s:f>IF(OR(B1500="",G1500=""),"",ROUND(MAX(0,MIN(100,(G1500-IF(J1500="",'04_Настройки'!$B$14,J1500))/(100-IF(J1500="",'04_Настройки'!$B$14,J1500))*100)),1))</s:f>
        <s:v/>
      </s:c>
      <s:c r="V1500" s="85" t="str">
        <s:f t="shared" si="6"/>
        <s:v/>
      </s:c>
      <s:c r="W1500" s="88" t="str">
        <s:f t="shared" si="7"/>
        <s:v/>
      </s:c>
      <s:c r="X1500" s="85" t="str">
        <s:f>IF(B1500="","",IF(W1500&lt;'04_Настройки'!$B$26,"",ROUND((IF(ISBLANK(T1500),0,T1500*'04_Настройки'!$B$16)+IF(ISBLANK(U1500),0,U1500*'04_Настройки'!$B$17)+IF(ISBLANK(V1500),0,V1500*'04_Настройки'!$B$18)+IF(ISBLANK(M1500),0,M1500/5*100*'04_Настройки'!$B$19)+IF(ISBLANK(N1500),0,N1500/5*100*'04_Настройки'!$B$20))/(IF(ISBLANK(T1500),0,'04_Настройки'!$B$16)+IF(ISBLANK(U1500),0,'04_Настройки'!$B$17)+IF(ISBLANK(V1500),0,'04_Настройки'!$B$18)+IF(ISBLANK(M1500),0,'04_Настройки'!$B$19)+IF(ISBLANK(N1500),0,'04_Настройки'!$B$20)),1)))</s:f>
        <s:v/>
      </s:c>
      <s:c r="Y1500" s="77" t="str">
        <s:f>IF(B1500="","",IF(ISBLANK(X1500),"Недостаточно данных",IF(X1500&gt;='04_Настройки'!$B$24,"Высокий",IF(X1500&gt;='04_Настройки'!$B$25,"Средний","Низкий"))))</s:f>
        <s:v/>
      </s:c>
      <s:c r="Z1500" s="80">
        <s:f t="shared" si="8"/>
        <s:v>1490</s:v>
      </s:c>
      <s:c r="AA1500" s="93" t="str">
        <s:f>IF(B1500="","",IF(S1500&gt;1,"Проверить и объединить дубли",IF(W1500&lt;'04_Настройки'!$B$26,"Дополнить исходные данные",IF(AND(M1500&lt;&gt;"",M1500&lt;=2),"Проверить соответствие запросу и бизнесу",IF(AND(G1500&lt;&gt;"",G1500&lt;=IF(J1500="",'04_Настройки'!$B$14,J1500)),"Удерживать позицию и обновлять контент",IF(Y1500="Высокий",IF(O1500="","Создать или назначить посадочную страницу","Оптимизировать страницу и усилить содержание"),IF(Y1500="Средний","Включить в контент-план","Наблюдать или отложить")))))))</s:f>
        <s:v/>
      </s:c>
    </s:row>
    <s:row r="1501" ht="22.5" customHeight="1">
      <s:c r="A1501" s="70" t="str">
        <s:f t="shared" si="1"/>
        <s:v/>
      </s:c>
      <s:c r="B1501" s="71"/>
      <s:c r="C1501" s="71"/>
      <s:c r="D1501" s="71"/>
      <s:c r="E1501" s="95"/>
      <s:c r="F1501" s="77" t="str">
        <s:f>IF(ISBLANK(E1501),"",IF(E1501&gt;='04_Настройки'!$B$11,"ВЧ",IF(E1501&gt;='04_Настройки'!$B$12,"СЧ","НЧ")))</s:f>
      </s:c>
      <s:c r="G1501" s="78"/>
      <s:c r="H1501" s="78"/>
      <s:c r="I1501" s="80" t="str">
        <s:f t="shared" si="2"/>
        <s:v/>
      </s:c>
      <s:c r="J1501" s="78"/>
      <s:c r="K1501" s="81"/>
      <s:c r="L1501" s="78"/>
      <s:c r="M1501" s="78"/>
      <s:c r="N1501" s="78"/>
      <s:c r="O1501" s="83"/>
      <s:c r="P1501" s="84"/>
      <s:c r="Q1501" s="84"/>
      <s:c r="R1501" s="77" t="str">
        <s:f t="shared" si="3"/>
        <s:v/>
      </s:c>
      <s:c r="S1501" s="85" t="str">
        <s:f t="shared" si="4"/>
        <s:v/>
      </s:c>
      <s:c r="T1501" s="85" t="str">
        <s:f t="shared" si="5"/>
        <s:v/>
      </s:c>
      <s:c r="U1501" s="85" t="str">
        <s:f>IF(OR(B1501="",G1501=""),"",ROUND(MAX(0,MIN(100,(G1501-IF(J1501="",'04_Настройки'!$B$14,J1501))/(100-IF(J1501="",'04_Настройки'!$B$14,J1501))*100)),1))</s:f>
        <s:v/>
      </s:c>
      <s:c r="V1501" s="85" t="str">
        <s:f t="shared" si="6"/>
        <s:v/>
      </s:c>
      <s:c r="W1501" s="88" t="str">
        <s:f t="shared" si="7"/>
        <s:v/>
      </s:c>
      <s:c r="X1501" s="85" t="str">
        <s:f>IF(B1501="","",IF(W1501&lt;'04_Настройки'!$B$26,"",ROUND((IF(ISBLANK(T1501),0,T1501*'04_Настройки'!$B$16)+IF(ISBLANK(U1501),0,U1501*'04_Настройки'!$B$17)+IF(ISBLANK(V1501),0,V1501*'04_Настройки'!$B$18)+IF(ISBLANK(M1501),0,M1501/5*100*'04_Настройки'!$B$19)+IF(ISBLANK(N1501),0,N1501/5*100*'04_Настройки'!$B$20))/(IF(ISBLANK(T1501),0,'04_Настройки'!$B$16)+IF(ISBLANK(U1501),0,'04_Настройки'!$B$17)+IF(ISBLANK(V1501),0,'04_Настройки'!$B$18)+IF(ISBLANK(M1501),0,'04_Настройки'!$B$19)+IF(ISBLANK(N1501),0,'04_Настройки'!$B$20)),1)))</s:f>
        <s:v/>
      </s:c>
      <s:c r="Y1501" s="77" t="str">
        <s:f>IF(B1501="","",IF(ISBLANK(X1501),"Недостаточно данных",IF(X1501&gt;='04_Настройки'!$B$24,"Высокий",IF(X1501&gt;='04_Настройки'!$B$25,"Средний","Низкий"))))</s:f>
        <s:v/>
      </s:c>
      <s:c r="Z1501" s="80">
        <s:f t="shared" si="8"/>
        <s:v>1491</s:v>
      </s:c>
      <s:c r="AA1501" s="93" t="str">
        <s:f>IF(B1501="","",IF(S1501&gt;1,"Проверить и объединить дубли",IF(W1501&lt;'04_Настройки'!$B$26,"Дополнить исходные данные",IF(AND(M1501&lt;&gt;"",M1501&lt;=2),"Проверить соответствие запросу и бизнесу",IF(AND(G1501&lt;&gt;"",G1501&lt;=IF(J1501="",'04_Настройки'!$B$14,J1501)),"Удерживать позицию и обновлять контент",IF(Y1501="Высокий",IF(O1501="","Создать или назначить посадочную страницу","Оптимизировать страницу и усилить содержание"),IF(Y1501="Средний","Включить в контент-план","Наблюдать или отложить")))))))</s:f>
        <s:v/>
      </s:c>
    </s:row>
    <s:row r="1502" ht="22.5" customHeight="1">
      <s:c r="A1502" s="70" t="str">
        <s:f t="shared" si="1"/>
        <s:v/>
      </s:c>
      <s:c r="B1502" s="71"/>
      <s:c r="C1502" s="71"/>
      <s:c r="D1502" s="71"/>
      <s:c r="E1502" s="95"/>
      <s:c r="F1502" s="77" t="str">
        <s:f>IF(ISBLANK(E1502),"",IF(E1502&gt;='04_Настройки'!$B$11,"ВЧ",IF(E1502&gt;='04_Настройки'!$B$12,"СЧ","НЧ")))</s:f>
      </s:c>
      <s:c r="G1502" s="78"/>
      <s:c r="H1502" s="78"/>
      <s:c r="I1502" s="80" t="str">
        <s:f t="shared" si="2"/>
        <s:v/>
      </s:c>
      <s:c r="J1502" s="78"/>
      <s:c r="K1502" s="81"/>
      <s:c r="L1502" s="78"/>
      <s:c r="M1502" s="78"/>
      <s:c r="N1502" s="78"/>
      <s:c r="O1502" s="83"/>
      <s:c r="P1502" s="84"/>
      <s:c r="Q1502" s="84"/>
      <s:c r="R1502" s="77" t="str">
        <s:f t="shared" si="3"/>
        <s:v/>
      </s:c>
      <s:c r="S1502" s="85" t="str">
        <s:f t="shared" si="4"/>
        <s:v/>
      </s:c>
      <s:c r="T1502" s="85" t="str">
        <s:f t="shared" si="5"/>
        <s:v/>
      </s:c>
      <s:c r="U1502" s="85" t="str">
        <s:f>IF(OR(B1502="",G1502=""),"",ROUND(MAX(0,MIN(100,(G1502-IF(J1502="",'04_Настройки'!$B$14,J1502))/(100-IF(J1502="",'04_Настройки'!$B$14,J1502))*100)),1))</s:f>
        <s:v/>
      </s:c>
      <s:c r="V1502" s="85" t="str">
        <s:f t="shared" si="6"/>
        <s:v/>
      </s:c>
      <s:c r="W1502" s="88" t="str">
        <s:f t="shared" si="7"/>
        <s:v/>
      </s:c>
      <s:c r="X1502" s="85" t="str">
        <s:f>IF(B1502="","",IF(W1502&lt;'04_Настройки'!$B$26,"",ROUND((IF(ISBLANK(T1502),0,T1502*'04_Настройки'!$B$16)+IF(ISBLANK(U1502),0,U1502*'04_Настройки'!$B$17)+IF(ISBLANK(V1502),0,V1502*'04_Настройки'!$B$18)+IF(ISBLANK(M1502),0,M1502/5*100*'04_Настройки'!$B$19)+IF(ISBLANK(N1502),0,N1502/5*100*'04_Настройки'!$B$20))/(IF(ISBLANK(T1502),0,'04_Настройки'!$B$16)+IF(ISBLANK(U1502),0,'04_Настройки'!$B$17)+IF(ISBLANK(V1502),0,'04_Настройки'!$B$18)+IF(ISBLANK(M1502),0,'04_Настройки'!$B$19)+IF(ISBLANK(N1502),0,'04_Настройки'!$B$20)),1)))</s:f>
        <s:v/>
      </s:c>
      <s:c r="Y1502" s="77" t="str">
        <s:f>IF(B1502="","",IF(ISBLANK(X1502),"Недостаточно данных",IF(X1502&gt;='04_Настройки'!$B$24,"Высокий",IF(X1502&gt;='04_Настройки'!$B$25,"Средний","Низкий"))))</s:f>
        <s:v/>
      </s:c>
      <s:c r="Z1502" s="80">
        <s:f t="shared" si="8"/>
        <s:v>1492</s:v>
      </s:c>
      <s:c r="AA1502" s="93" t="str">
        <s:f>IF(B1502="","",IF(S1502&gt;1,"Проверить и объединить дубли",IF(W1502&lt;'04_Настройки'!$B$26,"Дополнить исходные данные",IF(AND(M1502&lt;&gt;"",M1502&lt;=2),"Проверить соответствие запросу и бизнесу",IF(AND(G1502&lt;&gt;"",G1502&lt;=IF(J1502="",'04_Настройки'!$B$14,J1502)),"Удерживать позицию и обновлять контент",IF(Y1502="Высокий",IF(O1502="","Создать или назначить посадочную страницу","Оптимизировать страницу и усилить содержание"),IF(Y1502="Средний","Включить в контент-план","Наблюдать или отложить")))))))</s:f>
        <s:v/>
      </s:c>
    </s:row>
    <s:row r="1503" ht="22.5" customHeight="1">
      <s:c r="A1503" s="70" t="str">
        <s:f t="shared" si="1"/>
        <s:v/>
      </s:c>
      <s:c r="B1503" s="71"/>
      <s:c r="C1503" s="71"/>
      <s:c r="D1503" s="71"/>
      <s:c r="E1503" s="95"/>
      <s:c r="F1503" s="77" t="str">
        <s:f>IF(ISBLANK(E1503),"",IF(E1503&gt;='04_Настройки'!$B$11,"ВЧ",IF(E1503&gt;='04_Настройки'!$B$12,"СЧ","НЧ")))</s:f>
      </s:c>
      <s:c r="G1503" s="78"/>
      <s:c r="H1503" s="78"/>
      <s:c r="I1503" s="80" t="str">
        <s:f t="shared" si="2"/>
        <s:v/>
      </s:c>
      <s:c r="J1503" s="78"/>
      <s:c r="K1503" s="81"/>
      <s:c r="L1503" s="78"/>
      <s:c r="M1503" s="78"/>
      <s:c r="N1503" s="78"/>
      <s:c r="O1503" s="83"/>
      <s:c r="P1503" s="84"/>
      <s:c r="Q1503" s="84"/>
      <s:c r="R1503" s="77" t="str">
        <s:f t="shared" si="3"/>
        <s:v/>
      </s:c>
      <s:c r="S1503" s="85" t="str">
        <s:f t="shared" si="4"/>
        <s:v/>
      </s:c>
      <s:c r="T1503" s="85" t="str">
        <s:f t="shared" si="5"/>
        <s:v/>
      </s:c>
      <s:c r="U1503" s="85" t="str">
        <s:f>IF(OR(B1503="",G1503=""),"",ROUND(MAX(0,MIN(100,(G1503-IF(J1503="",'04_Настройки'!$B$14,J1503))/(100-IF(J1503="",'04_Настройки'!$B$14,J1503))*100)),1))</s:f>
        <s:v/>
      </s:c>
      <s:c r="V1503" s="85" t="str">
        <s:f t="shared" si="6"/>
        <s:v/>
      </s:c>
      <s:c r="W1503" s="88" t="str">
        <s:f t="shared" si="7"/>
        <s:v/>
      </s:c>
      <s:c r="X1503" s="85" t="str">
        <s:f>IF(B1503="","",IF(W1503&lt;'04_Настройки'!$B$26,"",ROUND((IF(ISBLANK(T1503),0,T1503*'04_Настройки'!$B$16)+IF(ISBLANK(U1503),0,U1503*'04_Настройки'!$B$17)+IF(ISBLANK(V1503),0,V1503*'04_Настройки'!$B$18)+IF(ISBLANK(M1503),0,M1503/5*100*'04_Настройки'!$B$19)+IF(ISBLANK(N1503),0,N1503/5*100*'04_Настройки'!$B$20))/(IF(ISBLANK(T1503),0,'04_Настройки'!$B$16)+IF(ISBLANK(U1503),0,'04_Настройки'!$B$17)+IF(ISBLANK(V1503),0,'04_Настройки'!$B$18)+IF(ISBLANK(M1503),0,'04_Настройки'!$B$19)+IF(ISBLANK(N1503),0,'04_Настройки'!$B$20)),1)))</s:f>
        <s:v/>
      </s:c>
      <s:c r="Y1503" s="77" t="str">
        <s:f>IF(B1503="","",IF(ISBLANK(X1503),"Недостаточно данных",IF(X1503&gt;='04_Настройки'!$B$24,"Высокий",IF(X1503&gt;='04_Настройки'!$B$25,"Средний","Низкий"))))</s:f>
        <s:v/>
      </s:c>
      <s:c r="Z1503" s="80">
        <s:f t="shared" si="8"/>
        <s:v>1493</s:v>
      </s:c>
      <s:c r="AA1503" s="93" t="str">
        <s:f>IF(B1503="","",IF(S1503&gt;1,"Проверить и объединить дубли",IF(W1503&lt;'04_Настройки'!$B$26,"Дополнить исходные данные",IF(AND(M1503&lt;&gt;"",M1503&lt;=2),"Проверить соответствие запросу и бизнесу",IF(AND(G1503&lt;&gt;"",G1503&lt;=IF(J1503="",'04_Настройки'!$B$14,J1503)),"Удерживать позицию и обновлять контент",IF(Y1503="Высокий",IF(O1503="","Создать или назначить посадочную страницу","Оптимизировать страницу и усилить содержание"),IF(Y1503="Средний","Включить в контент-план","Наблюдать или отложить")))))))</s:f>
        <s:v/>
      </s:c>
    </s:row>
    <s:row r="1504" ht="22.5" customHeight="1">
      <s:c r="A1504" s="70" t="str">
        <s:f t="shared" si="1"/>
        <s:v/>
      </s:c>
      <s:c r="B1504" s="71"/>
      <s:c r="C1504" s="71"/>
      <s:c r="D1504" s="71"/>
      <s:c r="E1504" s="95"/>
      <s:c r="F1504" s="77" t="str">
        <s:f>IF(ISBLANK(E1504),"",IF(E1504&gt;='04_Настройки'!$B$11,"ВЧ",IF(E1504&gt;='04_Настройки'!$B$12,"СЧ","НЧ")))</s:f>
      </s:c>
      <s:c r="G1504" s="78"/>
      <s:c r="H1504" s="78"/>
      <s:c r="I1504" s="80" t="str">
        <s:f t="shared" si="2"/>
        <s:v/>
      </s:c>
      <s:c r="J1504" s="78"/>
      <s:c r="K1504" s="81"/>
      <s:c r="L1504" s="78"/>
      <s:c r="M1504" s="78"/>
      <s:c r="N1504" s="78"/>
      <s:c r="O1504" s="83"/>
      <s:c r="P1504" s="84"/>
      <s:c r="Q1504" s="84"/>
      <s:c r="R1504" s="77" t="str">
        <s:f t="shared" si="3"/>
        <s:v/>
      </s:c>
      <s:c r="S1504" s="85" t="str">
        <s:f t="shared" si="4"/>
        <s:v/>
      </s:c>
      <s:c r="T1504" s="85" t="str">
        <s:f t="shared" si="5"/>
        <s:v/>
      </s:c>
      <s:c r="U1504" s="85" t="str">
        <s:f>IF(OR(B1504="",G1504=""),"",ROUND(MAX(0,MIN(100,(G1504-IF(J1504="",'04_Настройки'!$B$14,J1504))/(100-IF(J1504="",'04_Настройки'!$B$14,J1504))*100)),1))</s:f>
        <s:v/>
      </s:c>
      <s:c r="V1504" s="85" t="str">
        <s:f t="shared" si="6"/>
        <s:v/>
      </s:c>
      <s:c r="W1504" s="88" t="str">
        <s:f t="shared" si="7"/>
        <s:v/>
      </s:c>
      <s:c r="X1504" s="85" t="str">
        <s:f>IF(B1504="","",IF(W1504&lt;'04_Настройки'!$B$26,"",ROUND((IF(ISBLANK(T1504),0,T1504*'04_Настройки'!$B$16)+IF(ISBLANK(U1504),0,U1504*'04_Настройки'!$B$17)+IF(ISBLANK(V1504),0,V1504*'04_Настройки'!$B$18)+IF(ISBLANK(M1504),0,M1504/5*100*'04_Настройки'!$B$19)+IF(ISBLANK(N1504),0,N1504/5*100*'04_Настройки'!$B$20))/(IF(ISBLANK(T1504),0,'04_Настройки'!$B$16)+IF(ISBLANK(U1504),0,'04_Настройки'!$B$17)+IF(ISBLANK(V1504),0,'04_Настройки'!$B$18)+IF(ISBLANK(M1504),0,'04_Настройки'!$B$19)+IF(ISBLANK(N1504),0,'04_Настройки'!$B$20)),1)))</s:f>
        <s:v/>
      </s:c>
      <s:c r="Y1504" s="77" t="str">
        <s:f>IF(B1504="","",IF(ISBLANK(X1504),"Недостаточно данных",IF(X1504&gt;='04_Настройки'!$B$24,"Высокий",IF(X1504&gt;='04_Настройки'!$B$25,"Средний","Низкий"))))</s:f>
        <s:v/>
      </s:c>
      <s:c r="Z1504" s="80">
        <s:f t="shared" si="8"/>
        <s:v>1494</s:v>
      </s:c>
      <s:c r="AA1504" s="93" t="str">
        <s:f>IF(B1504="","",IF(S1504&gt;1,"Проверить и объединить дубли",IF(W1504&lt;'04_Настройки'!$B$26,"Дополнить исходные данные",IF(AND(M1504&lt;&gt;"",M1504&lt;=2),"Проверить соответствие запросу и бизнесу",IF(AND(G1504&lt;&gt;"",G1504&lt;=IF(J1504="",'04_Настройки'!$B$14,J1504)),"Удерживать позицию и обновлять контент",IF(Y1504="Высокий",IF(O1504="","Создать или назначить посадочную страницу","Оптимизировать страницу и усилить содержание"),IF(Y1504="Средний","Включить в контент-план","Наблюдать или отложить")))))))</s:f>
        <s:v/>
      </s:c>
    </s:row>
    <s:row r="1505" ht="22.5" customHeight="1">
      <s:c r="A1505" s="70" t="str">
        <s:f t="shared" si="1"/>
        <s:v/>
      </s:c>
      <s:c r="B1505" s="71"/>
      <s:c r="C1505" s="71"/>
      <s:c r="D1505" s="71"/>
      <s:c r="E1505" s="95"/>
      <s:c r="F1505" s="77" t="str">
        <s:f>IF(ISBLANK(E1505),"",IF(E1505&gt;='04_Настройки'!$B$11,"ВЧ",IF(E1505&gt;='04_Настройки'!$B$12,"СЧ","НЧ")))</s:f>
      </s:c>
      <s:c r="G1505" s="78"/>
      <s:c r="H1505" s="78"/>
      <s:c r="I1505" s="80" t="str">
        <s:f t="shared" si="2"/>
        <s:v/>
      </s:c>
      <s:c r="J1505" s="78"/>
      <s:c r="K1505" s="81"/>
      <s:c r="L1505" s="78"/>
      <s:c r="M1505" s="78"/>
      <s:c r="N1505" s="78"/>
      <s:c r="O1505" s="83"/>
      <s:c r="P1505" s="84"/>
      <s:c r="Q1505" s="84"/>
      <s:c r="R1505" s="77" t="str">
        <s:f t="shared" si="3"/>
        <s:v/>
      </s:c>
      <s:c r="S1505" s="85" t="str">
        <s:f t="shared" si="4"/>
        <s:v/>
      </s:c>
      <s:c r="T1505" s="85" t="str">
        <s:f t="shared" si="5"/>
        <s:v/>
      </s:c>
      <s:c r="U1505" s="85" t="str">
        <s:f>IF(OR(B1505="",G1505=""),"",ROUND(MAX(0,MIN(100,(G1505-IF(J1505="",'04_Настройки'!$B$14,J1505))/(100-IF(J1505="",'04_Настройки'!$B$14,J1505))*100)),1))</s:f>
        <s:v/>
      </s:c>
      <s:c r="V1505" s="85" t="str">
        <s:f t="shared" si="6"/>
        <s:v/>
      </s:c>
      <s:c r="W1505" s="88" t="str">
        <s:f t="shared" si="7"/>
        <s:v/>
      </s:c>
      <s:c r="X1505" s="85" t="str">
        <s:f>IF(B1505="","",IF(W1505&lt;'04_Настройки'!$B$26,"",ROUND((IF(ISBLANK(T1505),0,T1505*'04_Настройки'!$B$16)+IF(ISBLANK(U1505),0,U1505*'04_Настройки'!$B$17)+IF(ISBLANK(V1505),0,V1505*'04_Настройки'!$B$18)+IF(ISBLANK(M1505),0,M1505/5*100*'04_Настройки'!$B$19)+IF(ISBLANK(N1505),0,N1505/5*100*'04_Настройки'!$B$20))/(IF(ISBLANK(T1505),0,'04_Настройки'!$B$16)+IF(ISBLANK(U1505),0,'04_Настройки'!$B$17)+IF(ISBLANK(V1505),0,'04_Настройки'!$B$18)+IF(ISBLANK(M1505),0,'04_Настройки'!$B$19)+IF(ISBLANK(N1505),0,'04_Настройки'!$B$20)),1)))</s:f>
        <s:v/>
      </s:c>
      <s:c r="Y1505" s="77" t="str">
        <s:f>IF(B1505="","",IF(ISBLANK(X1505),"Недостаточно данных",IF(X1505&gt;='04_Настройки'!$B$24,"Высокий",IF(X1505&gt;='04_Настройки'!$B$25,"Средний","Низкий"))))</s:f>
        <s:v/>
      </s:c>
      <s:c r="Z1505" s="80">
        <s:f t="shared" si="8"/>
        <s:v>1495</s:v>
      </s:c>
      <s:c r="AA1505" s="93" t="str">
        <s:f>IF(B1505="","",IF(S1505&gt;1,"Проверить и объединить дубли",IF(W1505&lt;'04_Настройки'!$B$26,"Дополнить исходные данные",IF(AND(M1505&lt;&gt;"",M1505&lt;=2),"Проверить соответствие запросу и бизнесу",IF(AND(G1505&lt;&gt;"",G1505&lt;=IF(J1505="",'04_Настройки'!$B$14,J1505)),"Удерживать позицию и обновлять контент",IF(Y1505="Высокий",IF(O1505="","Создать или назначить посадочную страницу","Оптимизировать страницу и усилить содержание"),IF(Y1505="Средний","Включить в контент-план","Наблюдать или отложить")))))))</s:f>
        <s:v/>
      </s:c>
    </s:row>
    <s:row r="1506" ht="22.5" customHeight="1">
      <s:c r="A1506" s="70" t="str">
        <s:f t="shared" si="1"/>
        <s:v/>
      </s:c>
      <s:c r="B1506" s="71"/>
      <s:c r="C1506" s="71"/>
      <s:c r="D1506" s="71"/>
      <s:c r="E1506" s="95"/>
      <s:c r="F1506" s="77" t="str">
        <s:f>IF(ISBLANK(E1506),"",IF(E1506&gt;='04_Настройки'!$B$11,"ВЧ",IF(E1506&gt;='04_Настройки'!$B$12,"СЧ","НЧ")))</s:f>
      </s:c>
      <s:c r="G1506" s="78"/>
      <s:c r="H1506" s="78"/>
      <s:c r="I1506" s="80" t="str">
        <s:f t="shared" si="2"/>
        <s:v/>
      </s:c>
      <s:c r="J1506" s="78"/>
      <s:c r="K1506" s="81"/>
      <s:c r="L1506" s="78"/>
      <s:c r="M1506" s="78"/>
      <s:c r="N1506" s="78"/>
      <s:c r="O1506" s="83"/>
      <s:c r="P1506" s="84"/>
      <s:c r="Q1506" s="84"/>
      <s:c r="R1506" s="77" t="str">
        <s:f t="shared" si="3"/>
        <s:v/>
      </s:c>
      <s:c r="S1506" s="85" t="str">
        <s:f t="shared" si="4"/>
        <s:v/>
      </s:c>
      <s:c r="T1506" s="85" t="str">
        <s:f t="shared" si="5"/>
        <s:v/>
      </s:c>
      <s:c r="U1506" s="85" t="str">
        <s:f>IF(OR(B1506="",G1506=""),"",ROUND(MAX(0,MIN(100,(G1506-IF(J1506="",'04_Настройки'!$B$14,J1506))/(100-IF(J1506="",'04_Настройки'!$B$14,J1506))*100)),1))</s:f>
        <s:v/>
      </s:c>
      <s:c r="V1506" s="85" t="str">
        <s:f t="shared" si="6"/>
        <s:v/>
      </s:c>
      <s:c r="W1506" s="88" t="str">
        <s:f t="shared" si="7"/>
        <s:v/>
      </s:c>
      <s:c r="X1506" s="85" t="str">
        <s:f>IF(B1506="","",IF(W1506&lt;'04_Настройки'!$B$26,"",ROUND((IF(ISBLANK(T1506),0,T1506*'04_Настройки'!$B$16)+IF(ISBLANK(U1506),0,U1506*'04_Настройки'!$B$17)+IF(ISBLANK(V1506),0,V1506*'04_Настройки'!$B$18)+IF(ISBLANK(M1506),0,M1506/5*100*'04_Настройки'!$B$19)+IF(ISBLANK(N1506),0,N1506/5*100*'04_Настройки'!$B$20))/(IF(ISBLANK(T1506),0,'04_Настройки'!$B$16)+IF(ISBLANK(U1506),0,'04_Настройки'!$B$17)+IF(ISBLANK(V1506),0,'04_Настройки'!$B$18)+IF(ISBLANK(M1506),0,'04_Настройки'!$B$19)+IF(ISBLANK(N1506),0,'04_Настройки'!$B$20)),1)))</s:f>
        <s:v/>
      </s:c>
      <s:c r="Y1506" s="77" t="str">
        <s:f>IF(B1506="","",IF(ISBLANK(X1506),"Недостаточно данных",IF(X1506&gt;='04_Настройки'!$B$24,"Высокий",IF(X1506&gt;='04_Настройки'!$B$25,"Средний","Низкий"))))</s:f>
        <s:v/>
      </s:c>
      <s:c r="Z1506" s="80">
        <s:f t="shared" si="8"/>
        <s:v>1496</s:v>
      </s:c>
      <s:c r="AA1506" s="93" t="str">
        <s:f>IF(B1506="","",IF(S1506&gt;1,"Проверить и объединить дубли",IF(W1506&lt;'04_Настройки'!$B$26,"Дополнить исходные данные",IF(AND(M1506&lt;&gt;"",M1506&lt;=2),"Проверить соответствие запросу и бизнесу",IF(AND(G1506&lt;&gt;"",G1506&lt;=IF(J1506="",'04_Настройки'!$B$14,J1506)),"Удерживать позицию и обновлять контент",IF(Y1506="Высокий",IF(O1506="","Создать или назначить посадочную страницу","Оптимизировать страницу и усилить содержание"),IF(Y1506="Средний","Включить в контент-план","Наблюдать или отложить")))))))</s:f>
        <s:v/>
      </s:c>
    </s:row>
    <s:row r="1507" ht="22.5" customHeight="1">
      <s:c r="A1507" s="70" t="str">
        <s:f t="shared" si="1"/>
        <s:v/>
      </s:c>
      <s:c r="B1507" s="71"/>
      <s:c r="C1507" s="71"/>
      <s:c r="D1507" s="71"/>
      <s:c r="E1507" s="95"/>
      <s:c r="F1507" s="77" t="str">
        <s:f>IF(ISBLANK(E1507),"",IF(E1507&gt;='04_Настройки'!$B$11,"ВЧ",IF(E1507&gt;='04_Настройки'!$B$12,"СЧ","НЧ")))</s:f>
      </s:c>
      <s:c r="G1507" s="78"/>
      <s:c r="H1507" s="78"/>
      <s:c r="I1507" s="80" t="str">
        <s:f t="shared" si="2"/>
        <s:v/>
      </s:c>
      <s:c r="J1507" s="78"/>
      <s:c r="K1507" s="81"/>
      <s:c r="L1507" s="78"/>
      <s:c r="M1507" s="78"/>
      <s:c r="N1507" s="78"/>
      <s:c r="O1507" s="83"/>
      <s:c r="P1507" s="84"/>
      <s:c r="Q1507" s="84"/>
      <s:c r="R1507" s="77" t="str">
        <s:f t="shared" si="3"/>
        <s:v/>
      </s:c>
      <s:c r="S1507" s="85" t="str">
        <s:f t="shared" si="4"/>
        <s:v/>
      </s:c>
      <s:c r="T1507" s="85" t="str">
        <s:f t="shared" si="5"/>
        <s:v/>
      </s:c>
      <s:c r="U1507" s="85" t="str">
        <s:f>IF(OR(B1507="",G1507=""),"",ROUND(MAX(0,MIN(100,(G1507-IF(J1507="",'04_Настройки'!$B$14,J1507))/(100-IF(J1507="",'04_Настройки'!$B$14,J1507))*100)),1))</s:f>
        <s:v/>
      </s:c>
      <s:c r="V1507" s="85" t="str">
        <s:f t="shared" si="6"/>
        <s:v/>
      </s:c>
      <s:c r="W1507" s="88" t="str">
        <s:f t="shared" si="7"/>
        <s:v/>
      </s:c>
      <s:c r="X1507" s="85" t="str">
        <s:f>IF(B1507="","",IF(W1507&lt;'04_Настройки'!$B$26,"",ROUND((IF(ISBLANK(T1507),0,T1507*'04_Настройки'!$B$16)+IF(ISBLANK(U1507),0,U1507*'04_Настройки'!$B$17)+IF(ISBLANK(V1507),0,V1507*'04_Настройки'!$B$18)+IF(ISBLANK(M1507),0,M1507/5*100*'04_Настройки'!$B$19)+IF(ISBLANK(N1507),0,N1507/5*100*'04_Настройки'!$B$20))/(IF(ISBLANK(T1507),0,'04_Настройки'!$B$16)+IF(ISBLANK(U1507),0,'04_Настройки'!$B$17)+IF(ISBLANK(V1507),0,'04_Настройки'!$B$18)+IF(ISBLANK(M1507),0,'04_Настройки'!$B$19)+IF(ISBLANK(N1507),0,'04_Настройки'!$B$20)),1)))</s:f>
        <s:v/>
      </s:c>
      <s:c r="Y1507" s="77" t="str">
        <s:f>IF(B1507="","",IF(ISBLANK(X1507),"Недостаточно данных",IF(X1507&gt;='04_Настройки'!$B$24,"Высокий",IF(X1507&gt;='04_Настройки'!$B$25,"Средний","Низкий"))))</s:f>
        <s:v/>
      </s:c>
      <s:c r="Z1507" s="80">
        <s:f t="shared" si="8"/>
        <s:v>1497</s:v>
      </s:c>
      <s:c r="AA1507" s="93" t="str">
        <s:f>IF(B1507="","",IF(S1507&gt;1,"Проверить и объединить дубли",IF(W1507&lt;'04_Настройки'!$B$26,"Дополнить исходные данные",IF(AND(M1507&lt;&gt;"",M1507&lt;=2),"Проверить соответствие запросу и бизнесу",IF(AND(G1507&lt;&gt;"",G1507&lt;=IF(J1507="",'04_Настройки'!$B$14,J1507)),"Удерживать позицию и обновлять контент",IF(Y1507="Высокий",IF(O1507="","Создать или назначить посадочную страницу","Оптимизировать страницу и усилить содержание"),IF(Y1507="Средний","Включить в контент-план","Наблюдать или отложить")))))))</s:f>
        <s:v/>
      </s:c>
    </s:row>
    <s:row r="1508" ht="22.5" customHeight="1">
      <s:c r="A1508" s="70" t="str">
        <s:f t="shared" si="1"/>
        <s:v/>
      </s:c>
      <s:c r="B1508" s="71"/>
      <s:c r="C1508" s="71"/>
      <s:c r="D1508" s="71"/>
      <s:c r="E1508" s="95"/>
      <s:c r="F1508" s="77" t="str">
        <s:f>IF(ISBLANK(E1508),"",IF(E1508&gt;='04_Настройки'!$B$11,"ВЧ",IF(E1508&gt;='04_Настройки'!$B$12,"СЧ","НЧ")))</s:f>
      </s:c>
      <s:c r="G1508" s="78"/>
      <s:c r="H1508" s="78"/>
      <s:c r="I1508" s="80" t="str">
        <s:f t="shared" si="2"/>
        <s:v/>
      </s:c>
      <s:c r="J1508" s="78"/>
      <s:c r="K1508" s="81"/>
      <s:c r="L1508" s="78"/>
      <s:c r="M1508" s="78"/>
      <s:c r="N1508" s="78"/>
      <s:c r="O1508" s="83"/>
      <s:c r="P1508" s="84"/>
      <s:c r="Q1508" s="84"/>
      <s:c r="R1508" s="77" t="str">
        <s:f t="shared" si="3"/>
        <s:v/>
      </s:c>
      <s:c r="S1508" s="85" t="str">
        <s:f t="shared" si="4"/>
        <s:v/>
      </s:c>
      <s:c r="T1508" s="85" t="str">
        <s:f t="shared" si="5"/>
        <s:v/>
      </s:c>
      <s:c r="U1508" s="85" t="str">
        <s:f>IF(OR(B1508="",G1508=""),"",ROUND(MAX(0,MIN(100,(G1508-IF(J1508="",'04_Настройки'!$B$14,J1508))/(100-IF(J1508="",'04_Настройки'!$B$14,J1508))*100)),1))</s:f>
        <s:v/>
      </s:c>
      <s:c r="V1508" s="85" t="str">
        <s:f t="shared" si="6"/>
        <s:v/>
      </s:c>
      <s:c r="W1508" s="88" t="str">
        <s:f t="shared" si="7"/>
        <s:v/>
      </s:c>
      <s:c r="X1508" s="85" t="str">
        <s:f>IF(B1508="","",IF(W1508&lt;'04_Настройки'!$B$26,"",ROUND((IF(ISBLANK(T1508),0,T1508*'04_Настройки'!$B$16)+IF(ISBLANK(U1508),0,U1508*'04_Настройки'!$B$17)+IF(ISBLANK(V1508),0,V1508*'04_Настройки'!$B$18)+IF(ISBLANK(M1508),0,M1508/5*100*'04_Настройки'!$B$19)+IF(ISBLANK(N1508),0,N1508/5*100*'04_Настройки'!$B$20))/(IF(ISBLANK(T1508),0,'04_Настройки'!$B$16)+IF(ISBLANK(U1508),0,'04_Настройки'!$B$17)+IF(ISBLANK(V1508),0,'04_Настройки'!$B$18)+IF(ISBLANK(M1508),0,'04_Настройки'!$B$19)+IF(ISBLANK(N1508),0,'04_Настройки'!$B$20)),1)))</s:f>
        <s:v/>
      </s:c>
      <s:c r="Y1508" s="77" t="str">
        <s:f>IF(B1508="","",IF(ISBLANK(X1508),"Недостаточно данных",IF(X1508&gt;='04_Настройки'!$B$24,"Высокий",IF(X1508&gt;='04_Настройки'!$B$25,"Средний","Низкий"))))</s:f>
        <s:v/>
      </s:c>
      <s:c r="Z1508" s="80">
        <s:f t="shared" si="8"/>
        <s:v>1498</s:v>
      </s:c>
      <s:c r="AA1508" s="93" t="str">
        <s:f>IF(B1508="","",IF(S1508&gt;1,"Проверить и объединить дубли",IF(W1508&lt;'04_Настройки'!$B$26,"Дополнить исходные данные",IF(AND(M1508&lt;&gt;"",M1508&lt;=2),"Проверить соответствие запросу и бизнесу",IF(AND(G1508&lt;&gt;"",G1508&lt;=IF(J1508="",'04_Настройки'!$B$14,J1508)),"Удерживать позицию и обновлять контент",IF(Y1508="Высокий",IF(O1508="","Создать или назначить посадочную страницу","Оптимизировать страницу и усилить содержание"),IF(Y1508="Средний","Включить в контент-план","Наблюдать или отложить")))))))</s:f>
        <s:v/>
      </s:c>
    </s:row>
    <s:row r="1509" ht="22.5" customHeight="1">
      <s:c r="A1509" s="70" t="str">
        <s:f t="shared" si="1"/>
        <s:v/>
      </s:c>
      <s:c r="B1509" s="71"/>
      <s:c r="C1509" s="71"/>
      <s:c r="D1509" s="71"/>
      <s:c r="E1509" s="95"/>
      <s:c r="F1509" s="77" t="str">
        <s:f>IF(ISBLANK(E1509),"",IF(E1509&gt;='04_Настройки'!$B$11,"ВЧ",IF(E1509&gt;='04_Настройки'!$B$12,"СЧ","НЧ")))</s:f>
      </s:c>
      <s:c r="G1509" s="78"/>
      <s:c r="H1509" s="78"/>
      <s:c r="I1509" s="80" t="str">
        <s:f t="shared" si="2"/>
        <s:v/>
      </s:c>
      <s:c r="J1509" s="78"/>
      <s:c r="K1509" s="81"/>
      <s:c r="L1509" s="78"/>
      <s:c r="M1509" s="78"/>
      <s:c r="N1509" s="78"/>
      <s:c r="O1509" s="83"/>
      <s:c r="P1509" s="84"/>
      <s:c r="Q1509" s="84"/>
      <s:c r="R1509" s="77" t="str">
        <s:f t="shared" si="3"/>
        <s:v/>
      </s:c>
      <s:c r="S1509" s="85" t="str">
        <s:f t="shared" si="4"/>
        <s:v/>
      </s:c>
      <s:c r="T1509" s="85" t="str">
        <s:f t="shared" si="5"/>
        <s:v/>
      </s:c>
      <s:c r="U1509" s="85" t="str">
        <s:f>IF(OR(B1509="",G1509=""),"",ROUND(MAX(0,MIN(100,(G1509-IF(J1509="",'04_Настройки'!$B$14,J1509))/(100-IF(J1509="",'04_Настройки'!$B$14,J1509))*100)),1))</s:f>
        <s:v/>
      </s:c>
      <s:c r="V1509" s="85" t="str">
        <s:f t="shared" si="6"/>
        <s:v/>
      </s:c>
      <s:c r="W1509" s="88" t="str">
        <s:f t="shared" si="7"/>
        <s:v/>
      </s:c>
      <s:c r="X1509" s="85" t="str">
        <s:f>IF(B1509="","",IF(W1509&lt;'04_Настройки'!$B$26,"",ROUND((IF(ISBLANK(T1509),0,T1509*'04_Настройки'!$B$16)+IF(ISBLANK(U1509),0,U1509*'04_Настройки'!$B$17)+IF(ISBLANK(V1509),0,V1509*'04_Настройки'!$B$18)+IF(ISBLANK(M1509),0,M1509/5*100*'04_Настройки'!$B$19)+IF(ISBLANK(N1509),0,N1509/5*100*'04_Настройки'!$B$20))/(IF(ISBLANK(T1509),0,'04_Настройки'!$B$16)+IF(ISBLANK(U1509),0,'04_Настройки'!$B$17)+IF(ISBLANK(V1509),0,'04_Настройки'!$B$18)+IF(ISBLANK(M1509),0,'04_Настройки'!$B$19)+IF(ISBLANK(N1509),0,'04_Настройки'!$B$20)),1)))</s:f>
        <s:v/>
      </s:c>
      <s:c r="Y1509" s="77" t="str">
        <s:f>IF(B1509="","",IF(ISBLANK(X1509),"Недостаточно данных",IF(X1509&gt;='04_Настройки'!$B$24,"Высокий",IF(X1509&gt;='04_Настройки'!$B$25,"Средний","Низкий"))))</s:f>
        <s:v/>
      </s:c>
      <s:c r="Z1509" s="80">
        <s:f t="shared" si="8"/>
        <s:v>1499</s:v>
      </s:c>
      <s:c r="AA1509" s="93" t="str">
        <s:f>IF(B1509="","",IF(S1509&gt;1,"Проверить и объединить дубли",IF(W1509&lt;'04_Настройки'!$B$26,"Дополнить исходные данные",IF(AND(M1509&lt;&gt;"",M1509&lt;=2),"Проверить соответствие запросу и бизнесу",IF(AND(G1509&lt;&gt;"",G1509&lt;=IF(J1509="",'04_Настройки'!$B$14,J1509)),"Удерживать позицию и обновлять контент",IF(Y1509="Высокий",IF(O1509="","Создать или назначить посадочную страницу","Оптимизировать страницу и усилить содержание"),IF(Y1509="Средний","Включить в контент-план","Наблюдать или отложить")))))))</s:f>
        <s:v/>
      </s:c>
    </s:row>
    <s:row r="1510" ht="22.5" customHeight="1">
      <s:c r="A1510" s="70" t="str">
        <s:f t="shared" si="1"/>
        <s:v/>
      </s:c>
      <s:c r="B1510" s="71"/>
      <s:c r="C1510" s="71"/>
      <s:c r="D1510" s="71"/>
      <s:c r="E1510" s="95"/>
      <s:c r="F1510" s="77" t="str">
        <s:f>IF(ISBLANK(E1510),"",IF(E1510&gt;='04_Настройки'!$B$11,"ВЧ",IF(E1510&gt;='04_Настройки'!$B$12,"СЧ","НЧ")))</s:f>
      </s:c>
      <s:c r="G1510" s="78"/>
      <s:c r="H1510" s="78"/>
      <s:c r="I1510" s="80" t="str">
        <s:f t="shared" si="2"/>
        <s:v/>
      </s:c>
      <s:c r="J1510" s="78"/>
      <s:c r="K1510" s="81"/>
      <s:c r="L1510" s="78"/>
      <s:c r="M1510" s="78"/>
      <s:c r="N1510" s="78"/>
      <s:c r="O1510" s="83"/>
      <s:c r="P1510" s="84"/>
      <s:c r="Q1510" s="84"/>
      <s:c r="R1510" s="77" t="str">
        <s:f t="shared" si="3"/>
        <s:v/>
      </s:c>
      <s:c r="S1510" s="85" t="str">
        <s:f t="shared" si="4"/>
        <s:v/>
      </s:c>
      <s:c r="T1510" s="85" t="str">
        <s:f t="shared" si="5"/>
        <s:v/>
      </s:c>
      <s:c r="U1510" s="85" t="str">
        <s:f>IF(OR(B1510="",G1510=""),"",ROUND(MAX(0,MIN(100,(G1510-IF(J1510="",'04_Настройки'!$B$14,J1510))/(100-IF(J1510="",'04_Настройки'!$B$14,J1510))*100)),1))</s:f>
        <s:v/>
      </s:c>
      <s:c r="V1510" s="85" t="str">
        <s:f t="shared" si="6"/>
        <s:v/>
      </s:c>
      <s:c r="W1510" s="88" t="str">
        <s:f t="shared" si="7"/>
        <s:v/>
      </s:c>
      <s:c r="X1510" s="85" t="str">
        <s:f>IF(B1510="","",IF(W1510&lt;'04_Настройки'!$B$26,"",ROUND((IF(ISBLANK(T1510),0,T1510*'04_Настройки'!$B$16)+IF(ISBLANK(U1510),0,U1510*'04_Настройки'!$B$17)+IF(ISBLANK(V1510),0,V1510*'04_Настройки'!$B$18)+IF(ISBLANK(M1510),0,M1510/5*100*'04_Настройки'!$B$19)+IF(ISBLANK(N1510),0,N1510/5*100*'04_Настройки'!$B$20))/(IF(ISBLANK(T1510),0,'04_Настройки'!$B$16)+IF(ISBLANK(U1510),0,'04_Настройки'!$B$17)+IF(ISBLANK(V1510),0,'04_Настройки'!$B$18)+IF(ISBLANK(M1510),0,'04_Настройки'!$B$19)+IF(ISBLANK(N1510),0,'04_Настройки'!$B$20)),1)))</s:f>
        <s:v/>
      </s:c>
      <s:c r="Y1510" s="77" t="str">
        <s:f>IF(B1510="","",IF(ISBLANK(X1510),"Недостаточно данных",IF(X1510&gt;='04_Настройки'!$B$24,"Высокий",IF(X1510&gt;='04_Настройки'!$B$25,"Средний","Низкий"))))</s:f>
        <s:v/>
      </s:c>
      <s:c r="Z1510" s="80">
        <s:f t="shared" si="8"/>
        <s:v>1500</s:v>
      </s:c>
      <s:c r="AA1510" s="93" t="str">
        <s:f>IF(B1510="","",IF(S1510&gt;1,"Проверить и объединить дубли",IF(W1510&lt;'04_Настройки'!$B$26,"Дополнить исходные данные",IF(AND(M1510&lt;&gt;"",M1510&lt;=2),"Проверить соответствие запросу и бизнесу",IF(AND(G1510&lt;&gt;"",G1510&lt;=IF(J1510="",'04_Настройки'!$B$14,J1510)),"Удерживать позицию и обновлять контент",IF(Y1510="Высокий",IF(O1510="","Создать или назначить посадочную страницу","Оптимизировать страницу и усилить содержание"),IF(Y1510="Средний","Включить в контент-план","Наблюдать или отложить")))))))</s:f>
        <s:v/>
      </s:c>
    </s:row>
    <s:row r="1511" ht="22.5" customHeight="1">
      <s:c r="A1511" s="70" t="str">
        <s:f t="shared" si="1"/>
        <s:v/>
      </s:c>
      <s:c r="B1511" s="71"/>
      <s:c r="C1511" s="71"/>
      <s:c r="D1511" s="71"/>
      <s:c r="E1511" s="95"/>
      <s:c r="F1511" s="77" t="str">
        <s:f>IF(ISBLANK(E1511),"",IF(E1511&gt;='04_Настройки'!$B$11,"ВЧ",IF(E1511&gt;='04_Настройки'!$B$12,"СЧ","НЧ")))</s:f>
      </s:c>
      <s:c r="G1511" s="78"/>
      <s:c r="H1511" s="78"/>
      <s:c r="I1511" s="80" t="str">
        <s:f t="shared" si="2"/>
        <s:v/>
      </s:c>
      <s:c r="J1511" s="78"/>
      <s:c r="K1511" s="81"/>
      <s:c r="L1511" s="78"/>
      <s:c r="M1511" s="78"/>
      <s:c r="N1511" s="78"/>
      <s:c r="O1511" s="83"/>
      <s:c r="P1511" s="84"/>
      <s:c r="Q1511" s="84"/>
      <s:c r="R1511" s="77" t="str">
        <s:f t="shared" si="3"/>
        <s:v/>
      </s:c>
      <s:c r="S1511" s="85" t="str">
        <s:f t="shared" si="4"/>
        <s:v/>
      </s:c>
      <s:c r="T1511" s="85" t="str">
        <s:f t="shared" si="5"/>
        <s:v/>
      </s:c>
      <s:c r="U1511" s="85" t="str">
        <s:f>IF(OR(B1511="",G1511=""),"",ROUND(MAX(0,MIN(100,(G1511-IF(J1511="",'04_Настройки'!$B$14,J1511))/(100-IF(J1511="",'04_Настройки'!$B$14,J1511))*100)),1))</s:f>
        <s:v/>
      </s:c>
      <s:c r="V1511" s="85" t="str">
        <s:f t="shared" si="6"/>
        <s:v/>
      </s:c>
      <s:c r="W1511" s="88" t="str">
        <s:f t="shared" si="7"/>
        <s:v/>
      </s:c>
      <s:c r="X1511" s="85" t="str">
        <s:f>IF(B1511="","",IF(W1511&lt;'04_Настройки'!$B$26,"",ROUND((IF(ISBLANK(T1511),0,T1511*'04_Настройки'!$B$16)+IF(ISBLANK(U1511),0,U1511*'04_Настройки'!$B$17)+IF(ISBLANK(V1511),0,V1511*'04_Настройки'!$B$18)+IF(ISBLANK(M1511),0,M1511/5*100*'04_Настройки'!$B$19)+IF(ISBLANK(N1511),0,N1511/5*100*'04_Настройки'!$B$20))/(IF(ISBLANK(T1511),0,'04_Настройки'!$B$16)+IF(ISBLANK(U1511),0,'04_Настройки'!$B$17)+IF(ISBLANK(V1511),0,'04_Настройки'!$B$18)+IF(ISBLANK(M1511),0,'04_Настройки'!$B$19)+IF(ISBLANK(N1511),0,'04_Настройки'!$B$20)),1)))</s:f>
        <s:v/>
      </s:c>
      <s:c r="Y1511" s="77" t="str">
        <s:f>IF(B1511="","",IF(ISBLANK(X1511),"Недостаточно данных",IF(X1511&gt;='04_Настройки'!$B$24,"Высокий",IF(X1511&gt;='04_Настройки'!$B$25,"Средний","Низкий"))))</s:f>
        <s:v/>
      </s:c>
      <s:c r="Z1511" s="80">
        <s:f t="shared" si="8"/>
        <s:v>1501</s:v>
      </s:c>
      <s:c r="AA1511" s="93" t="str">
        <s:f>IF(B1511="","",IF(S1511&gt;1,"Проверить и объединить дубли",IF(W1511&lt;'04_Настройки'!$B$26,"Дополнить исходные данные",IF(AND(M1511&lt;&gt;"",M1511&lt;=2),"Проверить соответствие запросу и бизнесу",IF(AND(G1511&lt;&gt;"",G1511&lt;=IF(J1511="",'04_Настройки'!$B$14,J1511)),"Удерживать позицию и обновлять контент",IF(Y1511="Высокий",IF(O1511="","Создать или назначить посадочную страницу","Оптимизировать страницу и усилить содержание"),IF(Y1511="Средний","Включить в контент-план","Наблюдать или отложить")))))))</s:f>
        <s:v/>
      </s:c>
    </s:row>
    <s:row r="1512" ht="22.5" customHeight="1">
      <s:c r="A1512" s="70" t="str">
        <s:f t="shared" si="1"/>
        <s:v/>
      </s:c>
      <s:c r="B1512" s="71"/>
      <s:c r="C1512" s="71"/>
      <s:c r="D1512" s="71"/>
      <s:c r="E1512" s="95"/>
      <s:c r="F1512" s="77" t="str">
        <s:f>IF(ISBLANK(E1512),"",IF(E1512&gt;='04_Настройки'!$B$11,"ВЧ",IF(E1512&gt;='04_Настройки'!$B$12,"СЧ","НЧ")))</s:f>
      </s:c>
      <s:c r="G1512" s="78"/>
      <s:c r="H1512" s="78"/>
      <s:c r="I1512" s="80" t="str">
        <s:f t="shared" si="2"/>
        <s:v/>
      </s:c>
      <s:c r="J1512" s="78"/>
      <s:c r="K1512" s="81"/>
      <s:c r="L1512" s="78"/>
      <s:c r="M1512" s="78"/>
      <s:c r="N1512" s="78"/>
      <s:c r="O1512" s="83"/>
      <s:c r="P1512" s="84"/>
      <s:c r="Q1512" s="84"/>
      <s:c r="R1512" s="77" t="str">
        <s:f t="shared" si="3"/>
        <s:v/>
      </s:c>
      <s:c r="S1512" s="85" t="str">
        <s:f t="shared" si="4"/>
        <s:v/>
      </s:c>
      <s:c r="T1512" s="85" t="str">
        <s:f t="shared" si="5"/>
        <s:v/>
      </s:c>
      <s:c r="U1512" s="85" t="str">
        <s:f>IF(OR(B1512="",G1512=""),"",ROUND(MAX(0,MIN(100,(G1512-IF(J1512="",'04_Настройки'!$B$14,J1512))/(100-IF(J1512="",'04_Настройки'!$B$14,J1512))*100)),1))</s:f>
        <s:v/>
      </s:c>
      <s:c r="V1512" s="85" t="str">
        <s:f t="shared" si="6"/>
        <s:v/>
      </s:c>
      <s:c r="W1512" s="88" t="str">
        <s:f t="shared" si="7"/>
        <s:v/>
      </s:c>
      <s:c r="X1512" s="85" t="str">
        <s:f>IF(B1512="","",IF(W1512&lt;'04_Настройки'!$B$26,"",ROUND((IF(ISBLANK(T1512),0,T1512*'04_Настройки'!$B$16)+IF(ISBLANK(U1512),0,U1512*'04_Настройки'!$B$17)+IF(ISBLANK(V1512),0,V1512*'04_Настройки'!$B$18)+IF(ISBLANK(M1512),0,M1512/5*100*'04_Настройки'!$B$19)+IF(ISBLANK(N1512),0,N1512/5*100*'04_Настройки'!$B$20))/(IF(ISBLANK(T1512),0,'04_Настройки'!$B$16)+IF(ISBLANK(U1512),0,'04_Настройки'!$B$17)+IF(ISBLANK(V1512),0,'04_Настройки'!$B$18)+IF(ISBLANK(M1512),0,'04_Настройки'!$B$19)+IF(ISBLANK(N1512),0,'04_Настройки'!$B$20)),1)))</s:f>
        <s:v/>
      </s:c>
      <s:c r="Y1512" s="77" t="str">
        <s:f>IF(B1512="","",IF(ISBLANK(X1512),"Недостаточно данных",IF(X1512&gt;='04_Настройки'!$B$24,"Высокий",IF(X1512&gt;='04_Настройки'!$B$25,"Средний","Низкий"))))</s:f>
        <s:v/>
      </s:c>
      <s:c r="Z1512" s="80">
        <s:f t="shared" si="8"/>
        <s:v>1502</s:v>
      </s:c>
      <s:c r="AA1512" s="93" t="str">
        <s:f>IF(B1512="","",IF(S1512&gt;1,"Проверить и объединить дубли",IF(W1512&lt;'04_Настройки'!$B$26,"Дополнить исходные данные",IF(AND(M1512&lt;&gt;"",M1512&lt;=2),"Проверить соответствие запросу и бизнесу",IF(AND(G1512&lt;&gt;"",G1512&lt;=IF(J1512="",'04_Настройки'!$B$14,J1512)),"Удерживать позицию и обновлять контент",IF(Y1512="Высокий",IF(O1512="","Создать или назначить посадочную страницу","Оптимизировать страницу и усилить содержание"),IF(Y1512="Средний","Включить в контент-план","Наблюдать или отложить")))))))</s:f>
        <s:v/>
      </s:c>
    </s:row>
    <s:row r="1513" ht="22.5" customHeight="1">
      <s:c r="A1513" s="70" t="str">
        <s:f t="shared" si="1"/>
        <s:v/>
      </s:c>
      <s:c r="B1513" s="71"/>
      <s:c r="C1513" s="71"/>
      <s:c r="D1513" s="71"/>
      <s:c r="E1513" s="95"/>
      <s:c r="F1513" s="77" t="str">
        <s:f>IF(ISBLANK(E1513),"",IF(E1513&gt;='04_Настройки'!$B$11,"ВЧ",IF(E1513&gt;='04_Настройки'!$B$12,"СЧ","НЧ")))</s:f>
      </s:c>
      <s:c r="G1513" s="78"/>
      <s:c r="H1513" s="78"/>
      <s:c r="I1513" s="80" t="str">
        <s:f t="shared" si="2"/>
        <s:v/>
      </s:c>
      <s:c r="J1513" s="78"/>
      <s:c r="K1513" s="81"/>
      <s:c r="L1513" s="78"/>
      <s:c r="M1513" s="78"/>
      <s:c r="N1513" s="78"/>
      <s:c r="O1513" s="83"/>
      <s:c r="P1513" s="84"/>
      <s:c r="Q1513" s="84"/>
      <s:c r="R1513" s="77" t="str">
        <s:f t="shared" si="3"/>
        <s:v/>
      </s:c>
      <s:c r="S1513" s="85" t="str">
        <s:f t="shared" si="4"/>
        <s:v/>
      </s:c>
      <s:c r="T1513" s="85" t="str">
        <s:f t="shared" si="5"/>
        <s:v/>
      </s:c>
      <s:c r="U1513" s="85" t="str">
        <s:f>IF(OR(B1513="",G1513=""),"",ROUND(MAX(0,MIN(100,(G1513-IF(J1513="",'04_Настройки'!$B$14,J1513))/(100-IF(J1513="",'04_Настройки'!$B$14,J1513))*100)),1))</s:f>
        <s:v/>
      </s:c>
      <s:c r="V1513" s="85" t="str">
        <s:f t="shared" si="6"/>
        <s:v/>
      </s:c>
      <s:c r="W1513" s="88" t="str">
        <s:f t="shared" si="7"/>
        <s:v/>
      </s:c>
      <s:c r="X1513" s="85" t="str">
        <s:f>IF(B1513="","",IF(W1513&lt;'04_Настройки'!$B$26,"",ROUND((IF(ISBLANK(T1513),0,T1513*'04_Настройки'!$B$16)+IF(ISBLANK(U1513),0,U1513*'04_Настройки'!$B$17)+IF(ISBLANK(V1513),0,V1513*'04_Настройки'!$B$18)+IF(ISBLANK(M1513),0,M1513/5*100*'04_Настройки'!$B$19)+IF(ISBLANK(N1513),0,N1513/5*100*'04_Настройки'!$B$20))/(IF(ISBLANK(T1513),0,'04_Настройки'!$B$16)+IF(ISBLANK(U1513),0,'04_Настройки'!$B$17)+IF(ISBLANK(V1513),0,'04_Настройки'!$B$18)+IF(ISBLANK(M1513),0,'04_Настройки'!$B$19)+IF(ISBLANK(N1513),0,'04_Настройки'!$B$20)),1)))</s:f>
        <s:v/>
      </s:c>
      <s:c r="Y1513" s="77" t="str">
        <s:f>IF(B1513="","",IF(ISBLANK(X1513),"Недостаточно данных",IF(X1513&gt;='04_Настройки'!$B$24,"Высокий",IF(X1513&gt;='04_Настройки'!$B$25,"Средний","Низкий"))))</s:f>
        <s:v/>
      </s:c>
      <s:c r="Z1513" s="80">
        <s:f t="shared" si="8"/>
        <s:v>1503</s:v>
      </s:c>
      <s:c r="AA1513" s="93" t="str">
        <s:f>IF(B1513="","",IF(S1513&gt;1,"Проверить и объединить дубли",IF(W1513&lt;'04_Настройки'!$B$26,"Дополнить исходные данные",IF(AND(M1513&lt;&gt;"",M1513&lt;=2),"Проверить соответствие запросу и бизнесу",IF(AND(G1513&lt;&gt;"",G1513&lt;=IF(J1513="",'04_Настройки'!$B$14,J1513)),"Удерживать позицию и обновлять контент",IF(Y1513="Высокий",IF(O1513="","Создать или назначить посадочную страницу","Оптимизировать страницу и усилить содержание"),IF(Y1513="Средний","Включить в контент-план","Наблюдать или отложить")))))))</s:f>
        <s:v/>
      </s:c>
    </s:row>
    <s:row r="1514" ht="22.5" customHeight="1">
      <s:c r="A1514" s="70" t="str">
        <s:f t="shared" si="1"/>
        <s:v/>
      </s:c>
      <s:c r="B1514" s="71"/>
      <s:c r="C1514" s="71"/>
      <s:c r="D1514" s="71"/>
      <s:c r="E1514" s="95"/>
      <s:c r="F1514" s="77" t="str">
        <s:f>IF(ISBLANK(E1514),"",IF(E1514&gt;='04_Настройки'!$B$11,"ВЧ",IF(E1514&gt;='04_Настройки'!$B$12,"СЧ","НЧ")))</s:f>
      </s:c>
      <s:c r="G1514" s="78"/>
      <s:c r="H1514" s="78"/>
      <s:c r="I1514" s="80" t="str">
        <s:f t="shared" si="2"/>
        <s:v/>
      </s:c>
      <s:c r="J1514" s="78"/>
      <s:c r="K1514" s="81"/>
      <s:c r="L1514" s="78"/>
      <s:c r="M1514" s="78"/>
      <s:c r="N1514" s="78"/>
      <s:c r="O1514" s="83"/>
      <s:c r="P1514" s="84"/>
      <s:c r="Q1514" s="84"/>
      <s:c r="R1514" s="77" t="str">
        <s:f t="shared" si="3"/>
        <s:v/>
      </s:c>
      <s:c r="S1514" s="85" t="str">
        <s:f t="shared" si="4"/>
        <s:v/>
      </s:c>
      <s:c r="T1514" s="85" t="str">
        <s:f t="shared" si="5"/>
        <s:v/>
      </s:c>
      <s:c r="U1514" s="85" t="str">
        <s:f>IF(OR(B1514="",G1514=""),"",ROUND(MAX(0,MIN(100,(G1514-IF(J1514="",'04_Настройки'!$B$14,J1514))/(100-IF(J1514="",'04_Настройки'!$B$14,J1514))*100)),1))</s:f>
        <s:v/>
      </s:c>
      <s:c r="V1514" s="85" t="str">
        <s:f t="shared" si="6"/>
        <s:v/>
      </s:c>
      <s:c r="W1514" s="88" t="str">
        <s:f t="shared" si="7"/>
        <s:v/>
      </s:c>
      <s:c r="X1514" s="85" t="str">
        <s:f>IF(B1514="","",IF(W1514&lt;'04_Настройки'!$B$26,"",ROUND((IF(ISBLANK(T1514),0,T1514*'04_Настройки'!$B$16)+IF(ISBLANK(U1514),0,U1514*'04_Настройки'!$B$17)+IF(ISBLANK(V1514),0,V1514*'04_Настройки'!$B$18)+IF(ISBLANK(M1514),0,M1514/5*100*'04_Настройки'!$B$19)+IF(ISBLANK(N1514),0,N1514/5*100*'04_Настройки'!$B$20))/(IF(ISBLANK(T1514),0,'04_Настройки'!$B$16)+IF(ISBLANK(U1514),0,'04_Настройки'!$B$17)+IF(ISBLANK(V1514),0,'04_Настройки'!$B$18)+IF(ISBLANK(M1514),0,'04_Настройки'!$B$19)+IF(ISBLANK(N1514),0,'04_Настройки'!$B$20)),1)))</s:f>
        <s:v/>
      </s:c>
      <s:c r="Y1514" s="77" t="str">
        <s:f>IF(B1514="","",IF(ISBLANK(X1514),"Недостаточно данных",IF(X1514&gt;='04_Настройки'!$B$24,"Высокий",IF(X1514&gt;='04_Настройки'!$B$25,"Средний","Низкий"))))</s:f>
        <s:v/>
      </s:c>
      <s:c r="Z1514" s="80">
        <s:f t="shared" si="8"/>
        <s:v>1504</s:v>
      </s:c>
      <s:c r="AA1514" s="93" t="str">
        <s:f>IF(B1514="","",IF(S1514&gt;1,"Проверить и объединить дубли",IF(W1514&lt;'04_Настройки'!$B$26,"Дополнить исходные данные",IF(AND(M1514&lt;&gt;"",M1514&lt;=2),"Проверить соответствие запросу и бизнесу",IF(AND(G1514&lt;&gt;"",G1514&lt;=IF(J1514="",'04_Настройки'!$B$14,J1514)),"Удерживать позицию и обновлять контент",IF(Y1514="Высокий",IF(O1514="","Создать или назначить посадочную страницу","Оптимизировать страницу и усилить содержание"),IF(Y1514="Средний","Включить в контент-план","Наблюдать или отложить")))))))</s:f>
        <s:v/>
      </s:c>
    </s:row>
    <s:row r="1515" ht="22.5" customHeight="1">
      <s:c r="A1515" s="70" t="str">
        <s:f t="shared" si="1"/>
        <s:v/>
      </s:c>
      <s:c r="B1515" s="71"/>
      <s:c r="C1515" s="71"/>
      <s:c r="D1515" s="71"/>
      <s:c r="E1515" s="95"/>
      <s:c r="F1515" s="77" t="str">
        <s:f>IF(ISBLANK(E1515),"",IF(E1515&gt;='04_Настройки'!$B$11,"ВЧ",IF(E1515&gt;='04_Настройки'!$B$12,"СЧ","НЧ")))</s:f>
      </s:c>
      <s:c r="G1515" s="78"/>
      <s:c r="H1515" s="78"/>
      <s:c r="I1515" s="80" t="str">
        <s:f t="shared" si="2"/>
        <s:v/>
      </s:c>
      <s:c r="J1515" s="78"/>
      <s:c r="K1515" s="81"/>
      <s:c r="L1515" s="78"/>
      <s:c r="M1515" s="78"/>
      <s:c r="N1515" s="78"/>
      <s:c r="O1515" s="83"/>
      <s:c r="P1515" s="84"/>
      <s:c r="Q1515" s="84"/>
      <s:c r="R1515" s="77" t="str">
        <s:f t="shared" si="3"/>
        <s:v/>
      </s:c>
      <s:c r="S1515" s="85" t="str">
        <s:f t="shared" si="4"/>
        <s:v/>
      </s:c>
      <s:c r="T1515" s="85" t="str">
        <s:f t="shared" si="5"/>
        <s:v/>
      </s:c>
      <s:c r="U1515" s="85" t="str">
        <s:f>IF(OR(B1515="",G1515=""),"",ROUND(MAX(0,MIN(100,(G1515-IF(J1515="",'04_Настройки'!$B$14,J1515))/(100-IF(J1515="",'04_Настройки'!$B$14,J1515))*100)),1))</s:f>
        <s:v/>
      </s:c>
      <s:c r="V1515" s="85" t="str">
        <s:f t="shared" si="6"/>
        <s:v/>
      </s:c>
      <s:c r="W1515" s="88" t="str">
        <s:f t="shared" si="7"/>
        <s:v/>
      </s:c>
      <s:c r="X1515" s="85" t="str">
        <s:f>IF(B1515="","",IF(W1515&lt;'04_Настройки'!$B$26,"",ROUND((IF(ISBLANK(T1515),0,T1515*'04_Настройки'!$B$16)+IF(ISBLANK(U1515),0,U1515*'04_Настройки'!$B$17)+IF(ISBLANK(V1515),0,V1515*'04_Настройки'!$B$18)+IF(ISBLANK(M1515),0,M1515/5*100*'04_Настройки'!$B$19)+IF(ISBLANK(N1515),0,N1515/5*100*'04_Настройки'!$B$20))/(IF(ISBLANK(T1515),0,'04_Настройки'!$B$16)+IF(ISBLANK(U1515),0,'04_Настройки'!$B$17)+IF(ISBLANK(V1515),0,'04_Настройки'!$B$18)+IF(ISBLANK(M1515),0,'04_Настройки'!$B$19)+IF(ISBLANK(N1515),0,'04_Настройки'!$B$20)),1)))</s:f>
        <s:v/>
      </s:c>
      <s:c r="Y1515" s="77" t="str">
        <s:f>IF(B1515="","",IF(ISBLANK(X1515),"Недостаточно данных",IF(X1515&gt;='04_Настройки'!$B$24,"Высокий",IF(X1515&gt;='04_Настройки'!$B$25,"Средний","Низкий"))))</s:f>
        <s:v/>
      </s:c>
      <s:c r="Z1515" s="80">
        <s:f t="shared" si="8"/>
        <s:v>1505</s:v>
      </s:c>
      <s:c r="AA1515" s="93" t="str">
        <s:f>IF(B1515="","",IF(S1515&gt;1,"Проверить и объединить дубли",IF(W1515&lt;'04_Настройки'!$B$26,"Дополнить исходные данные",IF(AND(M1515&lt;&gt;"",M1515&lt;=2),"Проверить соответствие запросу и бизнесу",IF(AND(G1515&lt;&gt;"",G1515&lt;=IF(J1515="",'04_Настройки'!$B$14,J1515)),"Удерживать позицию и обновлять контент",IF(Y1515="Высокий",IF(O1515="","Создать или назначить посадочную страницу","Оптимизировать страницу и усилить содержание"),IF(Y1515="Средний","Включить в контент-план","Наблюдать или отложить")))))))</s:f>
        <s:v/>
      </s:c>
    </s:row>
    <s:row r="1516" ht="22.5" customHeight="1">
      <s:c r="A1516" s="70" t="str">
        <s:f t="shared" si="1"/>
        <s:v/>
      </s:c>
      <s:c r="B1516" s="71"/>
      <s:c r="C1516" s="71"/>
      <s:c r="D1516" s="71"/>
      <s:c r="E1516" s="95"/>
      <s:c r="F1516" s="77" t="str">
        <s:f>IF(ISBLANK(E1516),"",IF(E1516&gt;='04_Настройки'!$B$11,"ВЧ",IF(E1516&gt;='04_Настройки'!$B$12,"СЧ","НЧ")))</s:f>
      </s:c>
      <s:c r="G1516" s="78"/>
      <s:c r="H1516" s="78"/>
      <s:c r="I1516" s="80" t="str">
        <s:f t="shared" si="2"/>
        <s:v/>
      </s:c>
      <s:c r="J1516" s="78"/>
      <s:c r="K1516" s="81"/>
      <s:c r="L1516" s="78"/>
      <s:c r="M1516" s="78"/>
      <s:c r="N1516" s="78"/>
      <s:c r="O1516" s="83"/>
      <s:c r="P1516" s="84"/>
      <s:c r="Q1516" s="84"/>
      <s:c r="R1516" s="77" t="str">
        <s:f t="shared" si="3"/>
        <s:v/>
      </s:c>
      <s:c r="S1516" s="85" t="str">
        <s:f t="shared" si="4"/>
        <s:v/>
      </s:c>
      <s:c r="T1516" s="85" t="str">
        <s:f t="shared" si="5"/>
        <s:v/>
      </s:c>
      <s:c r="U1516" s="85" t="str">
        <s:f>IF(OR(B1516="",G1516=""),"",ROUND(MAX(0,MIN(100,(G1516-IF(J1516="",'04_Настройки'!$B$14,J1516))/(100-IF(J1516="",'04_Настройки'!$B$14,J1516))*100)),1))</s:f>
        <s:v/>
      </s:c>
      <s:c r="V1516" s="85" t="str">
        <s:f t="shared" si="6"/>
        <s:v/>
      </s:c>
      <s:c r="W1516" s="88" t="str">
        <s:f t="shared" si="7"/>
        <s:v/>
      </s:c>
      <s:c r="X1516" s="85" t="str">
        <s:f>IF(B1516="","",IF(W1516&lt;'04_Настройки'!$B$26,"",ROUND((IF(ISBLANK(T1516),0,T1516*'04_Настройки'!$B$16)+IF(ISBLANK(U1516),0,U1516*'04_Настройки'!$B$17)+IF(ISBLANK(V1516),0,V1516*'04_Настройки'!$B$18)+IF(ISBLANK(M1516),0,M1516/5*100*'04_Настройки'!$B$19)+IF(ISBLANK(N1516),0,N1516/5*100*'04_Настройки'!$B$20))/(IF(ISBLANK(T1516),0,'04_Настройки'!$B$16)+IF(ISBLANK(U1516),0,'04_Настройки'!$B$17)+IF(ISBLANK(V1516),0,'04_Настройки'!$B$18)+IF(ISBLANK(M1516),0,'04_Настройки'!$B$19)+IF(ISBLANK(N1516),0,'04_Настройки'!$B$20)),1)))</s:f>
        <s:v/>
      </s:c>
      <s:c r="Y1516" s="77" t="str">
        <s:f>IF(B1516="","",IF(ISBLANK(X1516),"Недостаточно данных",IF(X1516&gt;='04_Настройки'!$B$24,"Высокий",IF(X1516&gt;='04_Настройки'!$B$25,"Средний","Низкий"))))</s:f>
        <s:v/>
      </s:c>
      <s:c r="Z1516" s="80">
        <s:f t="shared" si="8"/>
        <s:v>1506</s:v>
      </s:c>
      <s:c r="AA1516" s="93" t="str">
        <s:f>IF(B1516="","",IF(S1516&gt;1,"Проверить и объединить дубли",IF(W1516&lt;'04_Настройки'!$B$26,"Дополнить исходные данные",IF(AND(M1516&lt;&gt;"",M1516&lt;=2),"Проверить соответствие запросу и бизнесу",IF(AND(G1516&lt;&gt;"",G1516&lt;=IF(J1516="",'04_Настройки'!$B$14,J1516)),"Удерживать позицию и обновлять контент",IF(Y1516="Высокий",IF(O1516="","Создать или назначить посадочную страницу","Оптимизировать страницу и усилить содержание"),IF(Y1516="Средний","Включить в контент-план","Наблюдать или отложить")))))))</s:f>
        <s:v/>
      </s:c>
    </s:row>
    <s:row r="1517" ht="22.5" customHeight="1">
      <s:c r="A1517" s="70" t="str">
        <s:f t="shared" si="1"/>
        <s:v/>
      </s:c>
      <s:c r="B1517" s="71"/>
      <s:c r="C1517" s="71"/>
      <s:c r="D1517" s="71"/>
      <s:c r="E1517" s="95"/>
      <s:c r="F1517" s="77" t="str">
        <s:f>IF(ISBLANK(E1517),"",IF(E1517&gt;='04_Настройки'!$B$11,"ВЧ",IF(E1517&gt;='04_Настройки'!$B$12,"СЧ","НЧ")))</s:f>
      </s:c>
      <s:c r="G1517" s="78"/>
      <s:c r="H1517" s="78"/>
      <s:c r="I1517" s="80" t="str">
        <s:f t="shared" si="2"/>
        <s:v/>
      </s:c>
      <s:c r="J1517" s="78"/>
      <s:c r="K1517" s="81"/>
      <s:c r="L1517" s="78"/>
      <s:c r="M1517" s="78"/>
      <s:c r="N1517" s="78"/>
      <s:c r="O1517" s="83"/>
      <s:c r="P1517" s="84"/>
      <s:c r="Q1517" s="84"/>
      <s:c r="R1517" s="77" t="str">
        <s:f t="shared" si="3"/>
        <s:v/>
      </s:c>
      <s:c r="S1517" s="85" t="str">
        <s:f t="shared" si="4"/>
        <s:v/>
      </s:c>
      <s:c r="T1517" s="85" t="str">
        <s:f t="shared" si="5"/>
        <s:v/>
      </s:c>
      <s:c r="U1517" s="85" t="str">
        <s:f>IF(OR(B1517="",G1517=""),"",ROUND(MAX(0,MIN(100,(G1517-IF(J1517="",'04_Настройки'!$B$14,J1517))/(100-IF(J1517="",'04_Настройки'!$B$14,J1517))*100)),1))</s:f>
        <s:v/>
      </s:c>
      <s:c r="V1517" s="85" t="str">
        <s:f t="shared" si="6"/>
        <s:v/>
      </s:c>
      <s:c r="W1517" s="88" t="str">
        <s:f t="shared" si="7"/>
        <s:v/>
      </s:c>
      <s:c r="X1517" s="85" t="str">
        <s:f>IF(B1517="","",IF(W1517&lt;'04_Настройки'!$B$26,"",ROUND((IF(ISBLANK(T1517),0,T1517*'04_Настройки'!$B$16)+IF(ISBLANK(U1517),0,U1517*'04_Настройки'!$B$17)+IF(ISBLANK(V1517),0,V1517*'04_Настройки'!$B$18)+IF(ISBLANK(M1517),0,M1517/5*100*'04_Настройки'!$B$19)+IF(ISBLANK(N1517),0,N1517/5*100*'04_Настройки'!$B$20))/(IF(ISBLANK(T1517),0,'04_Настройки'!$B$16)+IF(ISBLANK(U1517),0,'04_Настройки'!$B$17)+IF(ISBLANK(V1517),0,'04_Настройки'!$B$18)+IF(ISBLANK(M1517),0,'04_Настройки'!$B$19)+IF(ISBLANK(N1517),0,'04_Настройки'!$B$20)),1)))</s:f>
        <s:v/>
      </s:c>
      <s:c r="Y1517" s="77" t="str">
        <s:f>IF(B1517="","",IF(ISBLANK(X1517),"Недостаточно данных",IF(X1517&gt;='04_Настройки'!$B$24,"Высокий",IF(X1517&gt;='04_Настройки'!$B$25,"Средний","Низкий"))))</s:f>
        <s:v/>
      </s:c>
      <s:c r="Z1517" s="80">
        <s:f t="shared" si="8"/>
        <s:v>1507</s:v>
      </s:c>
      <s:c r="AA1517" s="93" t="str">
        <s:f>IF(B1517="","",IF(S1517&gt;1,"Проверить и объединить дубли",IF(W1517&lt;'04_Настройки'!$B$26,"Дополнить исходные данные",IF(AND(M1517&lt;&gt;"",M1517&lt;=2),"Проверить соответствие запросу и бизнесу",IF(AND(G1517&lt;&gt;"",G1517&lt;=IF(J1517="",'04_Настройки'!$B$14,J1517)),"Удерживать позицию и обновлять контент",IF(Y1517="Высокий",IF(O1517="","Создать или назначить посадочную страницу","Оптимизировать страницу и усилить содержание"),IF(Y1517="Средний","Включить в контент-план","Наблюдать или отложить")))))))</s:f>
        <s:v/>
      </s:c>
    </s:row>
    <s:row r="1518" ht="22.5" customHeight="1">
      <s:c r="A1518" s="70" t="str">
        <s:f t="shared" si="1"/>
        <s:v/>
      </s:c>
      <s:c r="B1518" s="71"/>
      <s:c r="C1518" s="71"/>
      <s:c r="D1518" s="71"/>
      <s:c r="E1518" s="95"/>
      <s:c r="F1518" s="77" t="str">
        <s:f>IF(ISBLANK(E1518),"",IF(E1518&gt;='04_Настройки'!$B$11,"ВЧ",IF(E1518&gt;='04_Настройки'!$B$12,"СЧ","НЧ")))</s:f>
      </s:c>
      <s:c r="G1518" s="78"/>
      <s:c r="H1518" s="78"/>
      <s:c r="I1518" s="80" t="str">
        <s:f t="shared" si="2"/>
        <s:v/>
      </s:c>
      <s:c r="J1518" s="78"/>
      <s:c r="K1518" s="81"/>
      <s:c r="L1518" s="78"/>
      <s:c r="M1518" s="78"/>
      <s:c r="N1518" s="78"/>
      <s:c r="O1518" s="83"/>
      <s:c r="P1518" s="84"/>
      <s:c r="Q1518" s="84"/>
      <s:c r="R1518" s="77" t="str">
        <s:f t="shared" si="3"/>
        <s:v/>
      </s:c>
      <s:c r="S1518" s="85" t="str">
        <s:f t="shared" si="4"/>
        <s:v/>
      </s:c>
      <s:c r="T1518" s="85" t="str">
        <s:f t="shared" si="5"/>
        <s:v/>
      </s:c>
      <s:c r="U1518" s="85" t="str">
        <s:f>IF(OR(B1518="",G1518=""),"",ROUND(MAX(0,MIN(100,(G1518-IF(J1518="",'04_Настройки'!$B$14,J1518))/(100-IF(J1518="",'04_Настройки'!$B$14,J1518))*100)),1))</s:f>
        <s:v/>
      </s:c>
      <s:c r="V1518" s="85" t="str">
        <s:f t="shared" si="6"/>
        <s:v/>
      </s:c>
      <s:c r="W1518" s="88" t="str">
        <s:f t="shared" si="7"/>
        <s:v/>
      </s:c>
      <s:c r="X1518" s="85" t="str">
        <s:f>IF(B1518="","",IF(W1518&lt;'04_Настройки'!$B$26,"",ROUND((IF(ISBLANK(T1518),0,T1518*'04_Настройки'!$B$16)+IF(ISBLANK(U1518),0,U1518*'04_Настройки'!$B$17)+IF(ISBLANK(V1518),0,V1518*'04_Настройки'!$B$18)+IF(ISBLANK(M1518),0,M1518/5*100*'04_Настройки'!$B$19)+IF(ISBLANK(N1518),0,N1518/5*100*'04_Настройки'!$B$20))/(IF(ISBLANK(T1518),0,'04_Настройки'!$B$16)+IF(ISBLANK(U1518),0,'04_Настройки'!$B$17)+IF(ISBLANK(V1518),0,'04_Настройки'!$B$18)+IF(ISBLANK(M1518),0,'04_Настройки'!$B$19)+IF(ISBLANK(N1518),0,'04_Настройки'!$B$20)),1)))</s:f>
        <s:v/>
      </s:c>
      <s:c r="Y1518" s="77" t="str">
        <s:f>IF(B1518="","",IF(ISBLANK(X1518),"Недостаточно данных",IF(X1518&gt;='04_Настройки'!$B$24,"Высокий",IF(X1518&gt;='04_Настройки'!$B$25,"Средний","Низкий"))))</s:f>
        <s:v/>
      </s:c>
      <s:c r="Z1518" s="80">
        <s:f t="shared" si="8"/>
        <s:v>1508</s:v>
      </s:c>
      <s:c r="AA1518" s="93" t="str">
        <s:f>IF(B1518="","",IF(S1518&gt;1,"Проверить и объединить дубли",IF(W1518&lt;'04_Настройки'!$B$26,"Дополнить исходные данные",IF(AND(M1518&lt;&gt;"",M1518&lt;=2),"Проверить соответствие запросу и бизнесу",IF(AND(G1518&lt;&gt;"",G1518&lt;=IF(J1518="",'04_Настройки'!$B$14,J1518)),"Удерживать позицию и обновлять контент",IF(Y1518="Высокий",IF(O1518="","Создать или назначить посадочную страницу","Оптимизировать страницу и усилить содержание"),IF(Y1518="Средний","Включить в контент-план","Наблюдать или отложить")))))))</s:f>
        <s:v/>
      </s:c>
    </s:row>
    <s:row r="1519" ht="22.5" customHeight="1">
      <s:c r="A1519" s="70" t="str">
        <s:f t="shared" si="1"/>
        <s:v/>
      </s:c>
      <s:c r="B1519" s="71"/>
      <s:c r="C1519" s="71"/>
      <s:c r="D1519" s="71"/>
      <s:c r="E1519" s="95"/>
      <s:c r="F1519" s="77" t="str">
        <s:f>IF(ISBLANK(E1519),"",IF(E1519&gt;='04_Настройки'!$B$11,"ВЧ",IF(E1519&gt;='04_Настройки'!$B$12,"СЧ","НЧ")))</s:f>
      </s:c>
      <s:c r="G1519" s="78"/>
      <s:c r="H1519" s="78"/>
      <s:c r="I1519" s="80" t="str">
        <s:f t="shared" si="2"/>
        <s:v/>
      </s:c>
      <s:c r="J1519" s="78"/>
      <s:c r="K1519" s="81"/>
      <s:c r="L1519" s="78"/>
      <s:c r="M1519" s="78"/>
      <s:c r="N1519" s="78"/>
      <s:c r="O1519" s="83"/>
      <s:c r="P1519" s="84"/>
      <s:c r="Q1519" s="84"/>
      <s:c r="R1519" s="77" t="str">
        <s:f t="shared" si="3"/>
        <s:v/>
      </s:c>
      <s:c r="S1519" s="85" t="str">
        <s:f t="shared" si="4"/>
        <s:v/>
      </s:c>
      <s:c r="T1519" s="85" t="str">
        <s:f t="shared" si="5"/>
        <s:v/>
      </s:c>
      <s:c r="U1519" s="85" t="str">
        <s:f>IF(OR(B1519="",G1519=""),"",ROUND(MAX(0,MIN(100,(G1519-IF(J1519="",'04_Настройки'!$B$14,J1519))/(100-IF(J1519="",'04_Настройки'!$B$14,J1519))*100)),1))</s:f>
        <s:v/>
      </s:c>
      <s:c r="V1519" s="85" t="str">
        <s:f t="shared" si="6"/>
        <s:v/>
      </s:c>
      <s:c r="W1519" s="88" t="str">
        <s:f t="shared" si="7"/>
        <s:v/>
      </s:c>
      <s:c r="X1519" s="85" t="str">
        <s:f>IF(B1519="","",IF(W1519&lt;'04_Настройки'!$B$26,"",ROUND((IF(ISBLANK(T1519),0,T1519*'04_Настройки'!$B$16)+IF(ISBLANK(U1519),0,U1519*'04_Настройки'!$B$17)+IF(ISBLANK(V1519),0,V1519*'04_Настройки'!$B$18)+IF(ISBLANK(M1519),0,M1519/5*100*'04_Настройки'!$B$19)+IF(ISBLANK(N1519),0,N1519/5*100*'04_Настройки'!$B$20))/(IF(ISBLANK(T1519),0,'04_Настройки'!$B$16)+IF(ISBLANK(U1519),0,'04_Настройки'!$B$17)+IF(ISBLANK(V1519),0,'04_Настройки'!$B$18)+IF(ISBLANK(M1519),0,'04_Настройки'!$B$19)+IF(ISBLANK(N1519),0,'04_Настройки'!$B$20)),1)))</s:f>
        <s:v/>
      </s:c>
      <s:c r="Y1519" s="77" t="str">
        <s:f>IF(B1519="","",IF(ISBLANK(X1519),"Недостаточно данных",IF(X1519&gt;='04_Настройки'!$B$24,"Высокий",IF(X1519&gt;='04_Настройки'!$B$25,"Средний","Низкий"))))</s:f>
        <s:v/>
      </s:c>
      <s:c r="Z1519" s="80">
        <s:f t="shared" si="8"/>
        <s:v>1509</s:v>
      </s:c>
      <s:c r="AA1519" s="93" t="str">
        <s:f>IF(B1519="","",IF(S1519&gt;1,"Проверить и объединить дубли",IF(W1519&lt;'04_Настройки'!$B$26,"Дополнить исходные данные",IF(AND(M1519&lt;&gt;"",M1519&lt;=2),"Проверить соответствие запросу и бизнесу",IF(AND(G1519&lt;&gt;"",G1519&lt;=IF(J1519="",'04_Настройки'!$B$14,J1519)),"Удерживать позицию и обновлять контент",IF(Y1519="Высокий",IF(O1519="","Создать или назначить посадочную страницу","Оптимизировать страницу и усилить содержание"),IF(Y1519="Средний","Включить в контент-план","Наблюдать или отложить")))))))</s:f>
        <s:v/>
      </s:c>
    </s:row>
    <s:row r="1520" ht="22.5" customHeight="1">
      <s:c r="A1520" s="70" t="str">
        <s:f t="shared" si="1"/>
        <s:v/>
      </s:c>
      <s:c r="B1520" s="71"/>
      <s:c r="C1520" s="71"/>
      <s:c r="D1520" s="71"/>
      <s:c r="E1520" s="95"/>
      <s:c r="F1520" s="77" t="str">
        <s:f>IF(ISBLANK(E1520),"",IF(E1520&gt;='04_Настройки'!$B$11,"ВЧ",IF(E1520&gt;='04_Настройки'!$B$12,"СЧ","НЧ")))</s:f>
      </s:c>
      <s:c r="G1520" s="78"/>
      <s:c r="H1520" s="78"/>
      <s:c r="I1520" s="80" t="str">
        <s:f t="shared" si="2"/>
        <s:v/>
      </s:c>
      <s:c r="J1520" s="78"/>
      <s:c r="K1520" s="81"/>
      <s:c r="L1520" s="78"/>
      <s:c r="M1520" s="78"/>
      <s:c r="N1520" s="78"/>
      <s:c r="O1520" s="83"/>
      <s:c r="P1520" s="84"/>
      <s:c r="Q1520" s="84"/>
      <s:c r="R1520" s="77" t="str">
        <s:f t="shared" si="3"/>
        <s:v/>
      </s:c>
      <s:c r="S1520" s="85" t="str">
        <s:f t="shared" si="4"/>
        <s:v/>
      </s:c>
      <s:c r="T1520" s="85" t="str">
        <s:f t="shared" si="5"/>
        <s:v/>
      </s:c>
      <s:c r="U1520" s="85" t="str">
        <s:f>IF(OR(B1520="",G1520=""),"",ROUND(MAX(0,MIN(100,(G1520-IF(J1520="",'04_Настройки'!$B$14,J1520))/(100-IF(J1520="",'04_Настройки'!$B$14,J1520))*100)),1))</s:f>
        <s:v/>
      </s:c>
      <s:c r="V1520" s="85" t="str">
        <s:f t="shared" si="6"/>
        <s:v/>
      </s:c>
      <s:c r="W1520" s="88" t="str">
        <s:f t="shared" si="7"/>
        <s:v/>
      </s:c>
      <s:c r="X1520" s="85" t="str">
        <s:f>IF(B1520="","",IF(W1520&lt;'04_Настройки'!$B$26,"",ROUND((IF(ISBLANK(T1520),0,T1520*'04_Настройки'!$B$16)+IF(ISBLANK(U1520),0,U1520*'04_Настройки'!$B$17)+IF(ISBLANK(V1520),0,V1520*'04_Настройки'!$B$18)+IF(ISBLANK(M1520),0,M1520/5*100*'04_Настройки'!$B$19)+IF(ISBLANK(N1520),0,N1520/5*100*'04_Настройки'!$B$20))/(IF(ISBLANK(T1520),0,'04_Настройки'!$B$16)+IF(ISBLANK(U1520),0,'04_Настройки'!$B$17)+IF(ISBLANK(V1520),0,'04_Настройки'!$B$18)+IF(ISBLANK(M1520),0,'04_Настройки'!$B$19)+IF(ISBLANK(N1520),0,'04_Настройки'!$B$20)),1)))</s:f>
        <s:v/>
      </s:c>
      <s:c r="Y1520" s="77" t="str">
        <s:f>IF(B1520="","",IF(ISBLANK(X1520),"Недостаточно данных",IF(X1520&gt;='04_Настройки'!$B$24,"Высокий",IF(X1520&gt;='04_Настройки'!$B$25,"Средний","Низкий"))))</s:f>
        <s:v/>
      </s:c>
      <s:c r="Z1520" s="80">
        <s:f t="shared" si="8"/>
        <s:v>1510</s:v>
      </s:c>
      <s:c r="AA1520" s="93" t="str">
        <s:f>IF(B1520="","",IF(S1520&gt;1,"Проверить и объединить дубли",IF(W1520&lt;'04_Настройки'!$B$26,"Дополнить исходные данные",IF(AND(M1520&lt;&gt;"",M1520&lt;=2),"Проверить соответствие запросу и бизнесу",IF(AND(G1520&lt;&gt;"",G1520&lt;=IF(J1520="",'04_Настройки'!$B$14,J1520)),"Удерживать позицию и обновлять контент",IF(Y1520="Высокий",IF(O1520="","Создать или назначить посадочную страницу","Оптимизировать страницу и усилить содержание"),IF(Y1520="Средний","Включить в контент-план","Наблюдать или отложить")))))))</s:f>
        <s:v/>
      </s:c>
    </s:row>
    <s:row r="1521" ht="22.5" customHeight="1">
      <s:c r="A1521" s="70" t="str">
        <s:f t="shared" si="1"/>
        <s:v/>
      </s:c>
      <s:c r="B1521" s="71"/>
      <s:c r="C1521" s="71"/>
      <s:c r="D1521" s="71"/>
      <s:c r="E1521" s="95"/>
      <s:c r="F1521" s="77" t="str">
        <s:f>IF(ISBLANK(E1521),"",IF(E1521&gt;='04_Настройки'!$B$11,"ВЧ",IF(E1521&gt;='04_Настройки'!$B$12,"СЧ","НЧ")))</s:f>
      </s:c>
      <s:c r="G1521" s="78"/>
      <s:c r="H1521" s="78"/>
      <s:c r="I1521" s="80" t="str">
        <s:f t="shared" si="2"/>
        <s:v/>
      </s:c>
      <s:c r="J1521" s="78"/>
      <s:c r="K1521" s="81"/>
      <s:c r="L1521" s="78"/>
      <s:c r="M1521" s="78"/>
      <s:c r="N1521" s="78"/>
      <s:c r="O1521" s="83"/>
      <s:c r="P1521" s="84"/>
      <s:c r="Q1521" s="84"/>
      <s:c r="R1521" s="77" t="str">
        <s:f t="shared" si="3"/>
        <s:v/>
      </s:c>
      <s:c r="S1521" s="85" t="str">
        <s:f t="shared" si="4"/>
        <s:v/>
      </s:c>
      <s:c r="T1521" s="85" t="str">
        <s:f t="shared" si="5"/>
        <s:v/>
      </s:c>
      <s:c r="U1521" s="85" t="str">
        <s:f>IF(OR(B1521="",G1521=""),"",ROUND(MAX(0,MIN(100,(G1521-IF(J1521="",'04_Настройки'!$B$14,J1521))/(100-IF(J1521="",'04_Настройки'!$B$14,J1521))*100)),1))</s:f>
        <s:v/>
      </s:c>
      <s:c r="V1521" s="85" t="str">
        <s:f t="shared" si="6"/>
        <s:v/>
      </s:c>
      <s:c r="W1521" s="88" t="str">
        <s:f t="shared" si="7"/>
        <s:v/>
      </s:c>
      <s:c r="X1521" s="85" t="str">
        <s:f>IF(B1521="","",IF(W1521&lt;'04_Настройки'!$B$26,"",ROUND((IF(ISBLANK(T1521),0,T1521*'04_Настройки'!$B$16)+IF(ISBLANK(U1521),0,U1521*'04_Настройки'!$B$17)+IF(ISBLANK(V1521),0,V1521*'04_Настройки'!$B$18)+IF(ISBLANK(M1521),0,M1521/5*100*'04_Настройки'!$B$19)+IF(ISBLANK(N1521),0,N1521/5*100*'04_Настройки'!$B$20))/(IF(ISBLANK(T1521),0,'04_Настройки'!$B$16)+IF(ISBLANK(U1521),0,'04_Настройки'!$B$17)+IF(ISBLANK(V1521),0,'04_Настройки'!$B$18)+IF(ISBLANK(M1521),0,'04_Настройки'!$B$19)+IF(ISBLANK(N1521),0,'04_Настройки'!$B$20)),1)))</s:f>
        <s:v/>
      </s:c>
      <s:c r="Y1521" s="77" t="str">
        <s:f>IF(B1521="","",IF(ISBLANK(X1521),"Недостаточно данных",IF(X1521&gt;='04_Настройки'!$B$24,"Высокий",IF(X1521&gt;='04_Настройки'!$B$25,"Средний","Низкий"))))</s:f>
        <s:v/>
      </s:c>
      <s:c r="Z1521" s="80">
        <s:f t="shared" si="8"/>
        <s:v>1511</s:v>
      </s:c>
      <s:c r="AA1521" s="93" t="str">
        <s:f>IF(B1521="","",IF(S1521&gt;1,"Проверить и объединить дубли",IF(W1521&lt;'04_Настройки'!$B$26,"Дополнить исходные данные",IF(AND(M1521&lt;&gt;"",M1521&lt;=2),"Проверить соответствие запросу и бизнесу",IF(AND(G1521&lt;&gt;"",G1521&lt;=IF(J1521="",'04_Настройки'!$B$14,J1521)),"Удерживать позицию и обновлять контент",IF(Y1521="Высокий",IF(O1521="","Создать или назначить посадочную страницу","Оптимизировать страницу и усилить содержание"),IF(Y1521="Средний","Включить в контент-план","Наблюдать или отложить")))))))</s:f>
        <s:v/>
      </s:c>
    </s:row>
    <s:row r="1522" ht="22.5" customHeight="1">
      <s:c r="A1522" s="70" t="str">
        <s:f t="shared" si="1"/>
        <s:v/>
      </s:c>
      <s:c r="B1522" s="71"/>
      <s:c r="C1522" s="71"/>
      <s:c r="D1522" s="71"/>
      <s:c r="E1522" s="95"/>
      <s:c r="F1522" s="77" t="str">
        <s:f>IF(ISBLANK(E1522),"",IF(E1522&gt;='04_Настройки'!$B$11,"ВЧ",IF(E1522&gt;='04_Настройки'!$B$12,"СЧ","НЧ")))</s:f>
      </s:c>
      <s:c r="G1522" s="78"/>
      <s:c r="H1522" s="78"/>
      <s:c r="I1522" s="80" t="str">
        <s:f t="shared" si="2"/>
        <s:v/>
      </s:c>
      <s:c r="J1522" s="78"/>
      <s:c r="K1522" s="81"/>
      <s:c r="L1522" s="78"/>
      <s:c r="M1522" s="78"/>
      <s:c r="N1522" s="78"/>
      <s:c r="O1522" s="83"/>
      <s:c r="P1522" s="84"/>
      <s:c r="Q1522" s="84"/>
      <s:c r="R1522" s="77" t="str">
        <s:f t="shared" si="3"/>
        <s:v/>
      </s:c>
      <s:c r="S1522" s="85" t="str">
        <s:f t="shared" si="4"/>
        <s:v/>
      </s:c>
      <s:c r="T1522" s="85" t="str">
        <s:f t="shared" si="5"/>
        <s:v/>
      </s:c>
      <s:c r="U1522" s="85" t="str">
        <s:f>IF(OR(B1522="",G1522=""),"",ROUND(MAX(0,MIN(100,(G1522-IF(J1522="",'04_Настройки'!$B$14,J1522))/(100-IF(J1522="",'04_Настройки'!$B$14,J1522))*100)),1))</s:f>
        <s:v/>
      </s:c>
      <s:c r="V1522" s="85" t="str">
        <s:f t="shared" si="6"/>
        <s:v/>
      </s:c>
      <s:c r="W1522" s="88" t="str">
        <s:f t="shared" si="7"/>
        <s:v/>
      </s:c>
      <s:c r="X1522" s="85" t="str">
        <s:f>IF(B1522="","",IF(W1522&lt;'04_Настройки'!$B$26,"",ROUND((IF(ISBLANK(T1522),0,T1522*'04_Настройки'!$B$16)+IF(ISBLANK(U1522),0,U1522*'04_Настройки'!$B$17)+IF(ISBLANK(V1522),0,V1522*'04_Настройки'!$B$18)+IF(ISBLANK(M1522),0,M1522/5*100*'04_Настройки'!$B$19)+IF(ISBLANK(N1522),0,N1522/5*100*'04_Настройки'!$B$20))/(IF(ISBLANK(T1522),0,'04_Настройки'!$B$16)+IF(ISBLANK(U1522),0,'04_Настройки'!$B$17)+IF(ISBLANK(V1522),0,'04_Настройки'!$B$18)+IF(ISBLANK(M1522),0,'04_Настройки'!$B$19)+IF(ISBLANK(N1522),0,'04_Настройки'!$B$20)),1)))</s:f>
        <s:v/>
      </s:c>
      <s:c r="Y1522" s="77" t="str">
        <s:f>IF(B1522="","",IF(ISBLANK(X1522),"Недостаточно данных",IF(X1522&gt;='04_Настройки'!$B$24,"Высокий",IF(X1522&gt;='04_Настройки'!$B$25,"Средний","Низкий"))))</s:f>
        <s:v/>
      </s:c>
      <s:c r="Z1522" s="80">
        <s:f t="shared" si="8"/>
        <s:v>1512</s:v>
      </s:c>
      <s:c r="AA1522" s="93" t="str">
        <s:f>IF(B1522="","",IF(S1522&gt;1,"Проверить и объединить дубли",IF(W1522&lt;'04_Настройки'!$B$26,"Дополнить исходные данные",IF(AND(M1522&lt;&gt;"",M1522&lt;=2),"Проверить соответствие запросу и бизнесу",IF(AND(G1522&lt;&gt;"",G1522&lt;=IF(J1522="",'04_Настройки'!$B$14,J1522)),"Удерживать позицию и обновлять контент",IF(Y1522="Высокий",IF(O1522="","Создать или назначить посадочную страницу","Оптимизировать страницу и усилить содержание"),IF(Y1522="Средний","Включить в контент-план","Наблюдать или отложить")))))))</s:f>
        <s:v/>
      </s:c>
    </s:row>
    <s:row r="1523" ht="22.5" customHeight="1">
      <s:c r="A1523" s="70" t="str">
        <s:f t="shared" si="1"/>
        <s:v/>
      </s:c>
      <s:c r="B1523" s="71"/>
      <s:c r="C1523" s="71"/>
      <s:c r="D1523" s="71"/>
      <s:c r="E1523" s="95"/>
      <s:c r="F1523" s="77" t="str">
        <s:f>IF(ISBLANK(E1523),"",IF(E1523&gt;='04_Настройки'!$B$11,"ВЧ",IF(E1523&gt;='04_Настройки'!$B$12,"СЧ","НЧ")))</s:f>
      </s:c>
      <s:c r="G1523" s="78"/>
      <s:c r="H1523" s="78"/>
      <s:c r="I1523" s="80" t="str">
        <s:f t="shared" si="2"/>
        <s:v/>
      </s:c>
      <s:c r="J1523" s="78"/>
      <s:c r="K1523" s="81"/>
      <s:c r="L1523" s="78"/>
      <s:c r="M1523" s="78"/>
      <s:c r="N1523" s="78"/>
      <s:c r="O1523" s="83"/>
      <s:c r="P1523" s="84"/>
      <s:c r="Q1523" s="84"/>
      <s:c r="R1523" s="77" t="str">
        <s:f t="shared" si="3"/>
        <s:v/>
      </s:c>
      <s:c r="S1523" s="85" t="str">
        <s:f t="shared" si="4"/>
        <s:v/>
      </s:c>
      <s:c r="T1523" s="85" t="str">
        <s:f t="shared" si="5"/>
        <s:v/>
      </s:c>
      <s:c r="U1523" s="85" t="str">
        <s:f>IF(OR(B1523="",G1523=""),"",ROUND(MAX(0,MIN(100,(G1523-IF(J1523="",'04_Настройки'!$B$14,J1523))/(100-IF(J1523="",'04_Настройки'!$B$14,J1523))*100)),1))</s:f>
        <s:v/>
      </s:c>
      <s:c r="V1523" s="85" t="str">
        <s:f t="shared" si="6"/>
        <s:v/>
      </s:c>
      <s:c r="W1523" s="88" t="str">
        <s:f t="shared" si="7"/>
        <s:v/>
      </s:c>
      <s:c r="X1523" s="85" t="str">
        <s:f>IF(B1523="","",IF(W1523&lt;'04_Настройки'!$B$26,"",ROUND((IF(ISBLANK(T1523),0,T1523*'04_Настройки'!$B$16)+IF(ISBLANK(U1523),0,U1523*'04_Настройки'!$B$17)+IF(ISBLANK(V1523),0,V1523*'04_Настройки'!$B$18)+IF(ISBLANK(M1523),0,M1523/5*100*'04_Настройки'!$B$19)+IF(ISBLANK(N1523),0,N1523/5*100*'04_Настройки'!$B$20))/(IF(ISBLANK(T1523),0,'04_Настройки'!$B$16)+IF(ISBLANK(U1523),0,'04_Настройки'!$B$17)+IF(ISBLANK(V1523),0,'04_Настройки'!$B$18)+IF(ISBLANK(M1523),0,'04_Настройки'!$B$19)+IF(ISBLANK(N1523),0,'04_Настройки'!$B$20)),1)))</s:f>
        <s:v/>
      </s:c>
      <s:c r="Y1523" s="77" t="str">
        <s:f>IF(B1523="","",IF(ISBLANK(X1523),"Недостаточно данных",IF(X1523&gt;='04_Настройки'!$B$24,"Высокий",IF(X1523&gt;='04_Настройки'!$B$25,"Средний","Низкий"))))</s:f>
        <s:v/>
      </s:c>
      <s:c r="Z1523" s="80">
        <s:f t="shared" si="8"/>
        <s:v>1513</s:v>
      </s:c>
      <s:c r="AA1523" s="93" t="str">
        <s:f>IF(B1523="","",IF(S1523&gt;1,"Проверить и объединить дубли",IF(W1523&lt;'04_Настройки'!$B$26,"Дополнить исходные данные",IF(AND(M1523&lt;&gt;"",M1523&lt;=2),"Проверить соответствие запросу и бизнесу",IF(AND(G1523&lt;&gt;"",G1523&lt;=IF(J1523="",'04_Настройки'!$B$14,J1523)),"Удерживать позицию и обновлять контент",IF(Y1523="Высокий",IF(O1523="","Создать или назначить посадочную страницу","Оптимизировать страницу и усилить содержание"),IF(Y1523="Средний","Включить в контент-план","Наблюдать или отложить")))))))</s:f>
        <s:v/>
      </s:c>
    </s:row>
    <s:row r="1524" ht="22.5" customHeight="1">
      <s:c r="A1524" s="70" t="str">
        <s:f t="shared" si="1"/>
        <s:v/>
      </s:c>
      <s:c r="B1524" s="71"/>
      <s:c r="C1524" s="71"/>
      <s:c r="D1524" s="71"/>
      <s:c r="E1524" s="95"/>
      <s:c r="F1524" s="77" t="str">
        <s:f>IF(ISBLANK(E1524),"",IF(E1524&gt;='04_Настройки'!$B$11,"ВЧ",IF(E1524&gt;='04_Настройки'!$B$12,"СЧ","НЧ")))</s:f>
      </s:c>
      <s:c r="G1524" s="78"/>
      <s:c r="H1524" s="78"/>
      <s:c r="I1524" s="80" t="str">
        <s:f t="shared" si="2"/>
        <s:v/>
      </s:c>
      <s:c r="J1524" s="78"/>
      <s:c r="K1524" s="81"/>
      <s:c r="L1524" s="78"/>
      <s:c r="M1524" s="78"/>
      <s:c r="N1524" s="78"/>
      <s:c r="O1524" s="83"/>
      <s:c r="P1524" s="84"/>
      <s:c r="Q1524" s="84"/>
      <s:c r="R1524" s="77" t="str">
        <s:f t="shared" si="3"/>
        <s:v/>
      </s:c>
      <s:c r="S1524" s="85" t="str">
        <s:f t="shared" si="4"/>
        <s:v/>
      </s:c>
      <s:c r="T1524" s="85" t="str">
        <s:f t="shared" si="5"/>
        <s:v/>
      </s:c>
      <s:c r="U1524" s="85" t="str">
        <s:f>IF(OR(B1524="",G1524=""),"",ROUND(MAX(0,MIN(100,(G1524-IF(J1524="",'04_Настройки'!$B$14,J1524))/(100-IF(J1524="",'04_Настройки'!$B$14,J1524))*100)),1))</s:f>
        <s:v/>
      </s:c>
      <s:c r="V1524" s="85" t="str">
        <s:f t="shared" si="6"/>
        <s:v/>
      </s:c>
      <s:c r="W1524" s="88" t="str">
        <s:f t="shared" si="7"/>
        <s:v/>
      </s:c>
      <s:c r="X1524" s="85" t="str">
        <s:f>IF(B1524="","",IF(W1524&lt;'04_Настройки'!$B$26,"",ROUND((IF(ISBLANK(T1524),0,T1524*'04_Настройки'!$B$16)+IF(ISBLANK(U1524),0,U1524*'04_Настройки'!$B$17)+IF(ISBLANK(V1524),0,V1524*'04_Настройки'!$B$18)+IF(ISBLANK(M1524),0,M1524/5*100*'04_Настройки'!$B$19)+IF(ISBLANK(N1524),0,N1524/5*100*'04_Настройки'!$B$20))/(IF(ISBLANK(T1524),0,'04_Настройки'!$B$16)+IF(ISBLANK(U1524),0,'04_Настройки'!$B$17)+IF(ISBLANK(V1524),0,'04_Настройки'!$B$18)+IF(ISBLANK(M1524),0,'04_Настройки'!$B$19)+IF(ISBLANK(N1524),0,'04_Настройки'!$B$20)),1)))</s:f>
        <s:v/>
      </s:c>
      <s:c r="Y1524" s="77" t="str">
        <s:f>IF(B1524="","",IF(ISBLANK(X1524),"Недостаточно данных",IF(X1524&gt;='04_Настройки'!$B$24,"Высокий",IF(X1524&gt;='04_Настройки'!$B$25,"Средний","Низкий"))))</s:f>
        <s:v/>
      </s:c>
      <s:c r="Z1524" s="80">
        <s:f t="shared" si="8"/>
        <s:v>1514</s:v>
      </s:c>
      <s:c r="AA1524" s="93" t="str">
        <s:f>IF(B1524="","",IF(S1524&gt;1,"Проверить и объединить дубли",IF(W1524&lt;'04_Настройки'!$B$26,"Дополнить исходные данные",IF(AND(M1524&lt;&gt;"",M1524&lt;=2),"Проверить соответствие запросу и бизнесу",IF(AND(G1524&lt;&gt;"",G1524&lt;=IF(J1524="",'04_Настройки'!$B$14,J1524)),"Удерживать позицию и обновлять контент",IF(Y1524="Высокий",IF(O1524="","Создать или назначить посадочную страницу","Оптимизировать страницу и усилить содержание"),IF(Y1524="Средний","Включить в контент-план","Наблюдать или отложить")))))))</s:f>
        <s:v/>
      </s:c>
    </s:row>
    <s:row r="1525" ht="22.5" customHeight="1">
      <s:c r="A1525" s="70" t="str">
        <s:f t="shared" si="1"/>
        <s:v/>
      </s:c>
      <s:c r="B1525" s="71"/>
      <s:c r="C1525" s="71"/>
      <s:c r="D1525" s="71"/>
      <s:c r="E1525" s="95"/>
      <s:c r="F1525" s="77" t="str">
        <s:f>IF(ISBLANK(E1525),"",IF(E1525&gt;='04_Настройки'!$B$11,"ВЧ",IF(E1525&gt;='04_Настройки'!$B$12,"СЧ","НЧ")))</s:f>
      </s:c>
      <s:c r="G1525" s="78"/>
      <s:c r="H1525" s="78"/>
      <s:c r="I1525" s="80" t="str">
        <s:f t="shared" si="2"/>
        <s:v/>
      </s:c>
      <s:c r="J1525" s="78"/>
      <s:c r="K1525" s="81"/>
      <s:c r="L1525" s="78"/>
      <s:c r="M1525" s="78"/>
      <s:c r="N1525" s="78"/>
      <s:c r="O1525" s="83"/>
      <s:c r="P1525" s="84"/>
      <s:c r="Q1525" s="84"/>
      <s:c r="R1525" s="77" t="str">
        <s:f t="shared" si="3"/>
        <s:v/>
      </s:c>
      <s:c r="S1525" s="85" t="str">
        <s:f t="shared" si="4"/>
        <s:v/>
      </s:c>
      <s:c r="T1525" s="85" t="str">
        <s:f t="shared" si="5"/>
        <s:v/>
      </s:c>
      <s:c r="U1525" s="85" t="str">
        <s:f>IF(OR(B1525="",G1525=""),"",ROUND(MAX(0,MIN(100,(G1525-IF(J1525="",'04_Настройки'!$B$14,J1525))/(100-IF(J1525="",'04_Настройки'!$B$14,J1525))*100)),1))</s:f>
        <s:v/>
      </s:c>
      <s:c r="V1525" s="85" t="str">
        <s:f t="shared" si="6"/>
        <s:v/>
      </s:c>
      <s:c r="W1525" s="88" t="str">
        <s:f t="shared" si="7"/>
        <s:v/>
      </s:c>
      <s:c r="X1525" s="85" t="str">
        <s:f>IF(B1525="","",IF(W1525&lt;'04_Настройки'!$B$26,"",ROUND((IF(ISBLANK(T1525),0,T1525*'04_Настройки'!$B$16)+IF(ISBLANK(U1525),0,U1525*'04_Настройки'!$B$17)+IF(ISBLANK(V1525),0,V1525*'04_Настройки'!$B$18)+IF(ISBLANK(M1525),0,M1525/5*100*'04_Настройки'!$B$19)+IF(ISBLANK(N1525),0,N1525/5*100*'04_Настройки'!$B$20))/(IF(ISBLANK(T1525),0,'04_Настройки'!$B$16)+IF(ISBLANK(U1525),0,'04_Настройки'!$B$17)+IF(ISBLANK(V1525),0,'04_Настройки'!$B$18)+IF(ISBLANK(M1525),0,'04_Настройки'!$B$19)+IF(ISBLANK(N1525),0,'04_Настройки'!$B$20)),1)))</s:f>
        <s:v/>
      </s:c>
      <s:c r="Y1525" s="77" t="str">
        <s:f>IF(B1525="","",IF(ISBLANK(X1525),"Недостаточно данных",IF(X1525&gt;='04_Настройки'!$B$24,"Высокий",IF(X1525&gt;='04_Настройки'!$B$25,"Средний","Низкий"))))</s:f>
        <s:v/>
      </s:c>
      <s:c r="Z1525" s="80">
        <s:f t="shared" si="8"/>
        <s:v>1515</s:v>
      </s:c>
      <s:c r="AA1525" s="93" t="str">
        <s:f>IF(B1525="","",IF(S1525&gt;1,"Проверить и объединить дубли",IF(W1525&lt;'04_Настройки'!$B$26,"Дополнить исходные данные",IF(AND(M1525&lt;&gt;"",M1525&lt;=2),"Проверить соответствие запросу и бизнесу",IF(AND(G1525&lt;&gt;"",G1525&lt;=IF(J1525="",'04_Настройки'!$B$14,J1525)),"Удерживать позицию и обновлять контент",IF(Y1525="Высокий",IF(O1525="","Создать или назначить посадочную страницу","Оптимизировать страницу и усилить содержание"),IF(Y1525="Средний","Включить в контент-план","Наблюдать или отложить")))))))</s:f>
        <s:v/>
      </s:c>
    </s:row>
    <s:row r="1526" ht="22.5" customHeight="1">
      <s:c r="A1526" s="70" t="str">
        <s:f t="shared" si="1"/>
        <s:v/>
      </s:c>
      <s:c r="B1526" s="71"/>
      <s:c r="C1526" s="71"/>
      <s:c r="D1526" s="71"/>
      <s:c r="E1526" s="95"/>
      <s:c r="F1526" s="77" t="str">
        <s:f>IF(ISBLANK(E1526),"",IF(E1526&gt;='04_Настройки'!$B$11,"ВЧ",IF(E1526&gt;='04_Настройки'!$B$12,"СЧ","НЧ")))</s:f>
      </s:c>
      <s:c r="G1526" s="78"/>
      <s:c r="H1526" s="78"/>
      <s:c r="I1526" s="80" t="str">
        <s:f t="shared" si="2"/>
        <s:v/>
      </s:c>
      <s:c r="J1526" s="78"/>
      <s:c r="K1526" s="81"/>
      <s:c r="L1526" s="78"/>
      <s:c r="M1526" s="78"/>
      <s:c r="N1526" s="78"/>
      <s:c r="O1526" s="83"/>
      <s:c r="P1526" s="84"/>
      <s:c r="Q1526" s="84"/>
      <s:c r="R1526" s="77" t="str">
        <s:f t="shared" si="3"/>
        <s:v/>
      </s:c>
      <s:c r="S1526" s="85" t="str">
        <s:f t="shared" si="4"/>
        <s:v/>
      </s:c>
      <s:c r="T1526" s="85" t="str">
        <s:f t="shared" si="5"/>
        <s:v/>
      </s:c>
      <s:c r="U1526" s="85" t="str">
        <s:f>IF(OR(B1526="",G1526=""),"",ROUND(MAX(0,MIN(100,(G1526-IF(J1526="",'04_Настройки'!$B$14,J1526))/(100-IF(J1526="",'04_Настройки'!$B$14,J1526))*100)),1))</s:f>
        <s:v/>
      </s:c>
      <s:c r="V1526" s="85" t="str">
        <s:f t="shared" si="6"/>
        <s:v/>
      </s:c>
      <s:c r="W1526" s="88" t="str">
        <s:f t="shared" si="7"/>
        <s:v/>
      </s:c>
      <s:c r="X1526" s="85" t="str">
        <s:f>IF(B1526="","",IF(W1526&lt;'04_Настройки'!$B$26,"",ROUND((IF(ISBLANK(T1526),0,T1526*'04_Настройки'!$B$16)+IF(ISBLANK(U1526),0,U1526*'04_Настройки'!$B$17)+IF(ISBLANK(V1526),0,V1526*'04_Настройки'!$B$18)+IF(ISBLANK(M1526),0,M1526/5*100*'04_Настройки'!$B$19)+IF(ISBLANK(N1526),0,N1526/5*100*'04_Настройки'!$B$20))/(IF(ISBLANK(T1526),0,'04_Настройки'!$B$16)+IF(ISBLANK(U1526),0,'04_Настройки'!$B$17)+IF(ISBLANK(V1526),0,'04_Настройки'!$B$18)+IF(ISBLANK(M1526),0,'04_Настройки'!$B$19)+IF(ISBLANK(N1526),0,'04_Настройки'!$B$20)),1)))</s:f>
        <s:v/>
      </s:c>
      <s:c r="Y1526" s="77" t="str">
        <s:f>IF(B1526="","",IF(ISBLANK(X1526),"Недостаточно данных",IF(X1526&gt;='04_Настройки'!$B$24,"Высокий",IF(X1526&gt;='04_Настройки'!$B$25,"Средний","Низкий"))))</s:f>
        <s:v/>
      </s:c>
      <s:c r="Z1526" s="80">
        <s:f t="shared" si="8"/>
        <s:v>1516</s:v>
      </s:c>
      <s:c r="AA1526" s="93" t="str">
        <s:f>IF(B1526="","",IF(S1526&gt;1,"Проверить и объединить дубли",IF(W1526&lt;'04_Настройки'!$B$26,"Дополнить исходные данные",IF(AND(M1526&lt;&gt;"",M1526&lt;=2),"Проверить соответствие запросу и бизнесу",IF(AND(G1526&lt;&gt;"",G1526&lt;=IF(J1526="",'04_Настройки'!$B$14,J1526)),"Удерживать позицию и обновлять контент",IF(Y1526="Высокий",IF(O1526="","Создать или назначить посадочную страницу","Оптимизировать страницу и усилить содержание"),IF(Y1526="Средний","Включить в контент-план","Наблюдать или отложить")))))))</s:f>
        <s:v/>
      </s:c>
    </s:row>
    <s:row r="1527" ht="22.5" customHeight="1">
      <s:c r="A1527" s="70" t="str">
        <s:f t="shared" si="1"/>
        <s:v/>
      </s:c>
      <s:c r="B1527" s="71"/>
      <s:c r="C1527" s="71"/>
      <s:c r="D1527" s="71"/>
      <s:c r="E1527" s="95"/>
      <s:c r="F1527" s="77" t="str">
        <s:f>IF(ISBLANK(E1527),"",IF(E1527&gt;='04_Настройки'!$B$11,"ВЧ",IF(E1527&gt;='04_Настройки'!$B$12,"СЧ","НЧ")))</s:f>
      </s:c>
      <s:c r="G1527" s="78"/>
      <s:c r="H1527" s="78"/>
      <s:c r="I1527" s="80" t="str">
        <s:f t="shared" si="2"/>
        <s:v/>
      </s:c>
      <s:c r="J1527" s="78"/>
      <s:c r="K1527" s="81"/>
      <s:c r="L1527" s="78"/>
      <s:c r="M1527" s="78"/>
      <s:c r="N1527" s="78"/>
      <s:c r="O1527" s="83"/>
      <s:c r="P1527" s="84"/>
      <s:c r="Q1527" s="84"/>
      <s:c r="R1527" s="77" t="str">
        <s:f t="shared" si="3"/>
        <s:v/>
      </s:c>
      <s:c r="S1527" s="85" t="str">
        <s:f t="shared" si="4"/>
        <s:v/>
      </s:c>
      <s:c r="T1527" s="85" t="str">
        <s:f t="shared" si="5"/>
        <s:v/>
      </s:c>
      <s:c r="U1527" s="85" t="str">
        <s:f>IF(OR(B1527="",G1527=""),"",ROUND(MAX(0,MIN(100,(G1527-IF(J1527="",'04_Настройки'!$B$14,J1527))/(100-IF(J1527="",'04_Настройки'!$B$14,J1527))*100)),1))</s:f>
        <s:v/>
      </s:c>
      <s:c r="V1527" s="85" t="str">
        <s:f t="shared" si="6"/>
        <s:v/>
      </s:c>
      <s:c r="W1527" s="88" t="str">
        <s:f t="shared" si="7"/>
        <s:v/>
      </s:c>
      <s:c r="X1527" s="85" t="str">
        <s:f>IF(B1527="","",IF(W1527&lt;'04_Настройки'!$B$26,"",ROUND((IF(ISBLANK(T1527),0,T1527*'04_Настройки'!$B$16)+IF(ISBLANK(U1527),0,U1527*'04_Настройки'!$B$17)+IF(ISBLANK(V1527),0,V1527*'04_Настройки'!$B$18)+IF(ISBLANK(M1527),0,M1527/5*100*'04_Настройки'!$B$19)+IF(ISBLANK(N1527),0,N1527/5*100*'04_Настройки'!$B$20))/(IF(ISBLANK(T1527),0,'04_Настройки'!$B$16)+IF(ISBLANK(U1527),0,'04_Настройки'!$B$17)+IF(ISBLANK(V1527),0,'04_Настройки'!$B$18)+IF(ISBLANK(M1527),0,'04_Настройки'!$B$19)+IF(ISBLANK(N1527),0,'04_Настройки'!$B$20)),1)))</s:f>
        <s:v/>
      </s:c>
      <s:c r="Y1527" s="77" t="str">
        <s:f>IF(B1527="","",IF(ISBLANK(X1527),"Недостаточно данных",IF(X1527&gt;='04_Настройки'!$B$24,"Высокий",IF(X1527&gt;='04_Настройки'!$B$25,"Средний","Низкий"))))</s:f>
        <s:v/>
      </s:c>
      <s:c r="Z1527" s="80">
        <s:f t="shared" si="8"/>
        <s:v>1517</s:v>
      </s:c>
      <s:c r="AA1527" s="93" t="str">
        <s:f>IF(B1527="","",IF(S1527&gt;1,"Проверить и объединить дубли",IF(W1527&lt;'04_Настройки'!$B$26,"Дополнить исходные данные",IF(AND(M1527&lt;&gt;"",M1527&lt;=2),"Проверить соответствие запросу и бизнесу",IF(AND(G1527&lt;&gt;"",G1527&lt;=IF(J1527="",'04_Настройки'!$B$14,J1527)),"Удерживать позицию и обновлять контент",IF(Y1527="Высокий",IF(O1527="","Создать или назначить посадочную страницу","Оптимизировать страницу и усилить содержание"),IF(Y1527="Средний","Включить в контент-план","Наблюдать или отложить")))))))</s:f>
        <s:v/>
      </s:c>
    </s:row>
    <s:row r="1528" ht="22.5" customHeight="1">
      <s:c r="A1528" s="70" t="str">
        <s:f t="shared" si="1"/>
        <s:v/>
      </s:c>
      <s:c r="B1528" s="71"/>
      <s:c r="C1528" s="71"/>
      <s:c r="D1528" s="71"/>
      <s:c r="E1528" s="95"/>
      <s:c r="F1528" s="77" t="str">
        <s:f>IF(ISBLANK(E1528),"",IF(E1528&gt;='04_Настройки'!$B$11,"ВЧ",IF(E1528&gt;='04_Настройки'!$B$12,"СЧ","НЧ")))</s:f>
      </s:c>
      <s:c r="G1528" s="78"/>
      <s:c r="H1528" s="78"/>
      <s:c r="I1528" s="80" t="str">
        <s:f t="shared" si="2"/>
        <s:v/>
      </s:c>
      <s:c r="J1528" s="78"/>
      <s:c r="K1528" s="81"/>
      <s:c r="L1528" s="78"/>
      <s:c r="M1528" s="78"/>
      <s:c r="N1528" s="78"/>
      <s:c r="O1528" s="83"/>
      <s:c r="P1528" s="84"/>
      <s:c r="Q1528" s="84"/>
      <s:c r="R1528" s="77" t="str">
        <s:f t="shared" si="3"/>
        <s:v/>
      </s:c>
      <s:c r="S1528" s="85" t="str">
        <s:f t="shared" si="4"/>
        <s:v/>
      </s:c>
      <s:c r="T1528" s="85" t="str">
        <s:f t="shared" si="5"/>
        <s:v/>
      </s:c>
      <s:c r="U1528" s="85" t="str">
        <s:f>IF(OR(B1528="",G1528=""),"",ROUND(MAX(0,MIN(100,(G1528-IF(J1528="",'04_Настройки'!$B$14,J1528))/(100-IF(J1528="",'04_Настройки'!$B$14,J1528))*100)),1))</s:f>
        <s:v/>
      </s:c>
      <s:c r="V1528" s="85" t="str">
        <s:f t="shared" si="6"/>
        <s:v/>
      </s:c>
      <s:c r="W1528" s="88" t="str">
        <s:f t="shared" si="7"/>
        <s:v/>
      </s:c>
      <s:c r="X1528" s="85" t="str">
        <s:f>IF(B1528="","",IF(W1528&lt;'04_Настройки'!$B$26,"",ROUND((IF(ISBLANK(T1528),0,T1528*'04_Настройки'!$B$16)+IF(ISBLANK(U1528),0,U1528*'04_Настройки'!$B$17)+IF(ISBLANK(V1528),0,V1528*'04_Настройки'!$B$18)+IF(ISBLANK(M1528),0,M1528/5*100*'04_Настройки'!$B$19)+IF(ISBLANK(N1528),0,N1528/5*100*'04_Настройки'!$B$20))/(IF(ISBLANK(T1528),0,'04_Настройки'!$B$16)+IF(ISBLANK(U1528),0,'04_Настройки'!$B$17)+IF(ISBLANK(V1528),0,'04_Настройки'!$B$18)+IF(ISBLANK(M1528),0,'04_Настройки'!$B$19)+IF(ISBLANK(N1528),0,'04_Настройки'!$B$20)),1)))</s:f>
        <s:v/>
      </s:c>
      <s:c r="Y1528" s="77" t="str">
        <s:f>IF(B1528="","",IF(ISBLANK(X1528),"Недостаточно данных",IF(X1528&gt;='04_Настройки'!$B$24,"Высокий",IF(X1528&gt;='04_Настройки'!$B$25,"Средний","Низкий"))))</s:f>
        <s:v/>
      </s:c>
      <s:c r="Z1528" s="80">
        <s:f t="shared" si="8"/>
        <s:v>1518</s:v>
      </s:c>
      <s:c r="AA1528" s="93" t="str">
        <s:f>IF(B1528="","",IF(S1528&gt;1,"Проверить и объединить дубли",IF(W1528&lt;'04_Настройки'!$B$26,"Дополнить исходные данные",IF(AND(M1528&lt;&gt;"",M1528&lt;=2),"Проверить соответствие запросу и бизнесу",IF(AND(G1528&lt;&gt;"",G1528&lt;=IF(J1528="",'04_Настройки'!$B$14,J1528)),"Удерживать позицию и обновлять контент",IF(Y1528="Высокий",IF(O1528="","Создать или назначить посадочную страницу","Оптимизировать страницу и усилить содержание"),IF(Y1528="Средний","Включить в контент-план","Наблюдать или отложить")))))))</s:f>
        <s:v/>
      </s:c>
    </s:row>
    <s:row r="1529" ht="22.5" customHeight="1">
      <s:c r="A1529" s="70" t="str">
        <s:f t="shared" si="1"/>
        <s:v/>
      </s:c>
      <s:c r="B1529" s="71"/>
      <s:c r="C1529" s="71"/>
      <s:c r="D1529" s="71"/>
      <s:c r="E1529" s="95"/>
      <s:c r="F1529" s="77" t="str">
        <s:f>IF(ISBLANK(E1529),"",IF(E1529&gt;='04_Настройки'!$B$11,"ВЧ",IF(E1529&gt;='04_Настройки'!$B$12,"СЧ","НЧ")))</s:f>
      </s:c>
      <s:c r="G1529" s="78"/>
      <s:c r="H1529" s="78"/>
      <s:c r="I1529" s="80" t="str">
        <s:f t="shared" si="2"/>
        <s:v/>
      </s:c>
      <s:c r="J1529" s="78"/>
      <s:c r="K1529" s="81"/>
      <s:c r="L1529" s="78"/>
      <s:c r="M1529" s="78"/>
      <s:c r="N1529" s="78"/>
      <s:c r="O1529" s="83"/>
      <s:c r="P1529" s="84"/>
      <s:c r="Q1529" s="84"/>
      <s:c r="R1529" s="77" t="str">
        <s:f t="shared" si="3"/>
        <s:v/>
      </s:c>
      <s:c r="S1529" s="85" t="str">
        <s:f t="shared" si="4"/>
        <s:v/>
      </s:c>
      <s:c r="T1529" s="85" t="str">
        <s:f t="shared" si="5"/>
        <s:v/>
      </s:c>
      <s:c r="U1529" s="85" t="str">
        <s:f>IF(OR(B1529="",G1529=""),"",ROUND(MAX(0,MIN(100,(G1529-IF(J1529="",'04_Настройки'!$B$14,J1529))/(100-IF(J1529="",'04_Настройки'!$B$14,J1529))*100)),1))</s:f>
        <s:v/>
      </s:c>
      <s:c r="V1529" s="85" t="str">
        <s:f t="shared" si="6"/>
        <s:v/>
      </s:c>
      <s:c r="W1529" s="88" t="str">
        <s:f t="shared" si="7"/>
        <s:v/>
      </s:c>
      <s:c r="X1529" s="85" t="str">
        <s:f>IF(B1529="","",IF(W1529&lt;'04_Настройки'!$B$26,"",ROUND((IF(ISBLANK(T1529),0,T1529*'04_Настройки'!$B$16)+IF(ISBLANK(U1529),0,U1529*'04_Настройки'!$B$17)+IF(ISBLANK(V1529),0,V1529*'04_Настройки'!$B$18)+IF(ISBLANK(M1529),0,M1529/5*100*'04_Настройки'!$B$19)+IF(ISBLANK(N1529),0,N1529/5*100*'04_Настройки'!$B$20))/(IF(ISBLANK(T1529),0,'04_Настройки'!$B$16)+IF(ISBLANK(U1529),0,'04_Настройки'!$B$17)+IF(ISBLANK(V1529),0,'04_Настройки'!$B$18)+IF(ISBLANK(M1529),0,'04_Настройки'!$B$19)+IF(ISBLANK(N1529),0,'04_Настройки'!$B$20)),1)))</s:f>
        <s:v/>
      </s:c>
      <s:c r="Y1529" s="77" t="str">
        <s:f>IF(B1529="","",IF(ISBLANK(X1529),"Недостаточно данных",IF(X1529&gt;='04_Настройки'!$B$24,"Высокий",IF(X1529&gt;='04_Настройки'!$B$25,"Средний","Низкий"))))</s:f>
        <s:v/>
      </s:c>
      <s:c r="Z1529" s="80">
        <s:f t="shared" si="8"/>
        <s:v>1519</s:v>
      </s:c>
      <s:c r="AA1529" s="93" t="str">
        <s:f>IF(B1529="","",IF(S1529&gt;1,"Проверить и объединить дубли",IF(W1529&lt;'04_Настройки'!$B$26,"Дополнить исходные данные",IF(AND(M1529&lt;&gt;"",M1529&lt;=2),"Проверить соответствие запросу и бизнесу",IF(AND(G1529&lt;&gt;"",G1529&lt;=IF(J1529="",'04_Настройки'!$B$14,J1529)),"Удерживать позицию и обновлять контент",IF(Y1529="Высокий",IF(O1529="","Создать или назначить посадочную страницу","Оптимизировать страницу и усилить содержание"),IF(Y1529="Средний","Включить в контент-план","Наблюдать или отложить")))))))</s:f>
        <s:v/>
      </s:c>
    </s:row>
    <s:row r="1530" ht="22.5" customHeight="1">
      <s:c r="A1530" s="70" t="str">
        <s:f t="shared" si="1"/>
        <s:v/>
      </s:c>
      <s:c r="B1530" s="71"/>
      <s:c r="C1530" s="71"/>
      <s:c r="D1530" s="71"/>
      <s:c r="E1530" s="95"/>
      <s:c r="F1530" s="77" t="str">
        <s:f>IF(ISBLANK(E1530),"",IF(E1530&gt;='04_Настройки'!$B$11,"ВЧ",IF(E1530&gt;='04_Настройки'!$B$12,"СЧ","НЧ")))</s:f>
      </s:c>
      <s:c r="G1530" s="78"/>
      <s:c r="H1530" s="78"/>
      <s:c r="I1530" s="80" t="str">
        <s:f t="shared" si="2"/>
        <s:v/>
      </s:c>
      <s:c r="J1530" s="78"/>
      <s:c r="K1530" s="81"/>
      <s:c r="L1530" s="78"/>
      <s:c r="M1530" s="78"/>
      <s:c r="N1530" s="78"/>
      <s:c r="O1530" s="83"/>
      <s:c r="P1530" s="84"/>
      <s:c r="Q1530" s="84"/>
      <s:c r="R1530" s="77" t="str">
        <s:f t="shared" si="3"/>
        <s:v/>
      </s:c>
      <s:c r="S1530" s="85" t="str">
        <s:f t="shared" si="4"/>
        <s:v/>
      </s:c>
      <s:c r="T1530" s="85" t="str">
        <s:f t="shared" si="5"/>
        <s:v/>
      </s:c>
      <s:c r="U1530" s="85" t="str">
        <s:f>IF(OR(B1530="",G1530=""),"",ROUND(MAX(0,MIN(100,(G1530-IF(J1530="",'04_Настройки'!$B$14,J1530))/(100-IF(J1530="",'04_Настройки'!$B$14,J1530))*100)),1))</s:f>
        <s:v/>
      </s:c>
      <s:c r="V1530" s="85" t="str">
        <s:f t="shared" si="6"/>
        <s:v/>
      </s:c>
      <s:c r="W1530" s="88" t="str">
        <s:f t="shared" si="7"/>
        <s:v/>
      </s:c>
      <s:c r="X1530" s="85" t="str">
        <s:f>IF(B1530="","",IF(W1530&lt;'04_Настройки'!$B$26,"",ROUND((IF(ISBLANK(T1530),0,T1530*'04_Настройки'!$B$16)+IF(ISBLANK(U1530),0,U1530*'04_Настройки'!$B$17)+IF(ISBLANK(V1530),0,V1530*'04_Настройки'!$B$18)+IF(ISBLANK(M1530),0,M1530/5*100*'04_Настройки'!$B$19)+IF(ISBLANK(N1530),0,N1530/5*100*'04_Настройки'!$B$20))/(IF(ISBLANK(T1530),0,'04_Настройки'!$B$16)+IF(ISBLANK(U1530),0,'04_Настройки'!$B$17)+IF(ISBLANK(V1530),0,'04_Настройки'!$B$18)+IF(ISBLANK(M1530),0,'04_Настройки'!$B$19)+IF(ISBLANK(N1530),0,'04_Настройки'!$B$20)),1)))</s:f>
        <s:v/>
      </s:c>
      <s:c r="Y1530" s="77" t="str">
        <s:f>IF(B1530="","",IF(ISBLANK(X1530),"Недостаточно данных",IF(X1530&gt;='04_Настройки'!$B$24,"Высокий",IF(X1530&gt;='04_Настройки'!$B$25,"Средний","Низкий"))))</s:f>
        <s:v/>
      </s:c>
      <s:c r="Z1530" s="80">
        <s:f t="shared" si="8"/>
        <s:v>1520</s:v>
      </s:c>
      <s:c r="AA1530" s="93" t="str">
        <s:f>IF(B1530="","",IF(S1530&gt;1,"Проверить и объединить дубли",IF(W1530&lt;'04_Настройки'!$B$26,"Дополнить исходные данные",IF(AND(M1530&lt;&gt;"",M1530&lt;=2),"Проверить соответствие запросу и бизнесу",IF(AND(G1530&lt;&gt;"",G1530&lt;=IF(J1530="",'04_Настройки'!$B$14,J1530)),"Удерживать позицию и обновлять контент",IF(Y1530="Высокий",IF(O1530="","Создать или назначить посадочную страницу","Оптимизировать страницу и усилить содержание"),IF(Y1530="Средний","Включить в контент-план","Наблюдать или отложить")))))))</s:f>
        <s:v/>
      </s:c>
    </s:row>
    <s:row r="1531" ht="22.5" customHeight="1">
      <s:c r="A1531" s="70" t="str">
        <s:f t="shared" si="1"/>
        <s:v/>
      </s:c>
      <s:c r="B1531" s="71"/>
      <s:c r="C1531" s="71"/>
      <s:c r="D1531" s="71"/>
      <s:c r="E1531" s="95"/>
      <s:c r="F1531" s="77" t="str">
        <s:f>IF(ISBLANK(E1531),"",IF(E1531&gt;='04_Настройки'!$B$11,"ВЧ",IF(E1531&gt;='04_Настройки'!$B$12,"СЧ","НЧ")))</s:f>
      </s:c>
      <s:c r="G1531" s="78"/>
      <s:c r="H1531" s="78"/>
      <s:c r="I1531" s="80" t="str">
        <s:f t="shared" si="2"/>
        <s:v/>
      </s:c>
      <s:c r="J1531" s="78"/>
      <s:c r="K1531" s="81"/>
      <s:c r="L1531" s="78"/>
      <s:c r="M1531" s="78"/>
      <s:c r="N1531" s="78"/>
      <s:c r="O1531" s="83"/>
      <s:c r="P1531" s="84"/>
      <s:c r="Q1531" s="84"/>
      <s:c r="R1531" s="77" t="str">
        <s:f t="shared" si="3"/>
        <s:v/>
      </s:c>
      <s:c r="S1531" s="85" t="str">
        <s:f t="shared" si="4"/>
        <s:v/>
      </s:c>
      <s:c r="T1531" s="85" t="str">
        <s:f t="shared" si="5"/>
        <s:v/>
      </s:c>
      <s:c r="U1531" s="85" t="str">
        <s:f>IF(OR(B1531="",G1531=""),"",ROUND(MAX(0,MIN(100,(G1531-IF(J1531="",'04_Настройки'!$B$14,J1531))/(100-IF(J1531="",'04_Настройки'!$B$14,J1531))*100)),1))</s:f>
        <s:v/>
      </s:c>
      <s:c r="V1531" s="85" t="str">
        <s:f t="shared" si="6"/>
        <s:v/>
      </s:c>
      <s:c r="W1531" s="88" t="str">
        <s:f t="shared" si="7"/>
        <s:v/>
      </s:c>
      <s:c r="X1531" s="85" t="str">
        <s:f>IF(B1531="","",IF(W1531&lt;'04_Настройки'!$B$26,"",ROUND((IF(ISBLANK(T1531),0,T1531*'04_Настройки'!$B$16)+IF(ISBLANK(U1531),0,U1531*'04_Настройки'!$B$17)+IF(ISBLANK(V1531),0,V1531*'04_Настройки'!$B$18)+IF(ISBLANK(M1531),0,M1531/5*100*'04_Настройки'!$B$19)+IF(ISBLANK(N1531),0,N1531/5*100*'04_Настройки'!$B$20))/(IF(ISBLANK(T1531),0,'04_Настройки'!$B$16)+IF(ISBLANK(U1531),0,'04_Настройки'!$B$17)+IF(ISBLANK(V1531),0,'04_Настройки'!$B$18)+IF(ISBLANK(M1531),0,'04_Настройки'!$B$19)+IF(ISBLANK(N1531),0,'04_Настройки'!$B$20)),1)))</s:f>
        <s:v/>
      </s:c>
      <s:c r="Y1531" s="77" t="str">
        <s:f>IF(B1531="","",IF(ISBLANK(X1531),"Недостаточно данных",IF(X1531&gt;='04_Настройки'!$B$24,"Высокий",IF(X1531&gt;='04_Настройки'!$B$25,"Средний","Низкий"))))</s:f>
        <s:v/>
      </s:c>
      <s:c r="Z1531" s="80">
        <s:f t="shared" si="8"/>
        <s:v>1521</s:v>
      </s:c>
      <s:c r="AA1531" s="93" t="str">
        <s:f>IF(B1531="","",IF(S1531&gt;1,"Проверить и объединить дубли",IF(W1531&lt;'04_Настройки'!$B$26,"Дополнить исходные данные",IF(AND(M1531&lt;&gt;"",M1531&lt;=2),"Проверить соответствие запросу и бизнесу",IF(AND(G1531&lt;&gt;"",G1531&lt;=IF(J1531="",'04_Настройки'!$B$14,J1531)),"Удерживать позицию и обновлять контент",IF(Y1531="Высокий",IF(O1531="","Создать или назначить посадочную страницу","Оптимизировать страницу и усилить содержание"),IF(Y1531="Средний","Включить в контент-план","Наблюдать или отложить")))))))</s:f>
        <s:v/>
      </s:c>
    </s:row>
    <s:row r="1532" ht="22.5" customHeight="1">
      <s:c r="A1532" s="70" t="str">
        <s:f t="shared" si="1"/>
        <s:v/>
      </s:c>
      <s:c r="B1532" s="71"/>
      <s:c r="C1532" s="71"/>
      <s:c r="D1532" s="71"/>
      <s:c r="E1532" s="95"/>
      <s:c r="F1532" s="77" t="str">
        <s:f>IF(ISBLANK(E1532),"",IF(E1532&gt;='04_Настройки'!$B$11,"ВЧ",IF(E1532&gt;='04_Настройки'!$B$12,"СЧ","НЧ")))</s:f>
      </s:c>
      <s:c r="G1532" s="78"/>
      <s:c r="H1532" s="78"/>
      <s:c r="I1532" s="80" t="str">
        <s:f t="shared" si="2"/>
        <s:v/>
      </s:c>
      <s:c r="J1532" s="78"/>
      <s:c r="K1532" s="81"/>
      <s:c r="L1532" s="78"/>
      <s:c r="M1532" s="78"/>
      <s:c r="N1532" s="78"/>
      <s:c r="O1532" s="83"/>
      <s:c r="P1532" s="84"/>
      <s:c r="Q1532" s="84"/>
      <s:c r="R1532" s="77" t="str">
        <s:f t="shared" si="3"/>
        <s:v/>
      </s:c>
      <s:c r="S1532" s="85" t="str">
        <s:f t="shared" si="4"/>
        <s:v/>
      </s:c>
      <s:c r="T1532" s="85" t="str">
        <s:f t="shared" si="5"/>
        <s:v/>
      </s:c>
      <s:c r="U1532" s="85" t="str">
        <s:f>IF(OR(B1532="",G1532=""),"",ROUND(MAX(0,MIN(100,(G1532-IF(J1532="",'04_Настройки'!$B$14,J1532))/(100-IF(J1532="",'04_Настройки'!$B$14,J1532))*100)),1))</s:f>
        <s:v/>
      </s:c>
      <s:c r="V1532" s="85" t="str">
        <s:f t="shared" si="6"/>
        <s:v/>
      </s:c>
      <s:c r="W1532" s="88" t="str">
        <s:f t="shared" si="7"/>
        <s:v/>
      </s:c>
      <s:c r="X1532" s="85" t="str">
        <s:f>IF(B1532="","",IF(W1532&lt;'04_Настройки'!$B$26,"",ROUND((IF(ISBLANK(T1532),0,T1532*'04_Настройки'!$B$16)+IF(ISBLANK(U1532),0,U1532*'04_Настройки'!$B$17)+IF(ISBLANK(V1532),0,V1532*'04_Настройки'!$B$18)+IF(ISBLANK(M1532),0,M1532/5*100*'04_Настройки'!$B$19)+IF(ISBLANK(N1532),0,N1532/5*100*'04_Настройки'!$B$20))/(IF(ISBLANK(T1532),0,'04_Настройки'!$B$16)+IF(ISBLANK(U1532),0,'04_Настройки'!$B$17)+IF(ISBLANK(V1532),0,'04_Настройки'!$B$18)+IF(ISBLANK(M1532),0,'04_Настройки'!$B$19)+IF(ISBLANK(N1532),0,'04_Настройки'!$B$20)),1)))</s:f>
        <s:v/>
      </s:c>
      <s:c r="Y1532" s="77" t="str">
        <s:f>IF(B1532="","",IF(ISBLANK(X1532),"Недостаточно данных",IF(X1532&gt;='04_Настройки'!$B$24,"Высокий",IF(X1532&gt;='04_Настройки'!$B$25,"Средний","Низкий"))))</s:f>
        <s:v/>
      </s:c>
      <s:c r="Z1532" s="80">
        <s:f t="shared" si="8"/>
        <s:v>1522</s:v>
      </s:c>
      <s:c r="AA1532" s="93" t="str">
        <s:f>IF(B1532="","",IF(S1532&gt;1,"Проверить и объединить дубли",IF(W1532&lt;'04_Настройки'!$B$26,"Дополнить исходные данные",IF(AND(M1532&lt;&gt;"",M1532&lt;=2),"Проверить соответствие запросу и бизнесу",IF(AND(G1532&lt;&gt;"",G1532&lt;=IF(J1532="",'04_Настройки'!$B$14,J1532)),"Удерживать позицию и обновлять контент",IF(Y1532="Высокий",IF(O1532="","Создать или назначить посадочную страницу","Оптимизировать страницу и усилить содержание"),IF(Y1532="Средний","Включить в контент-план","Наблюдать или отложить")))))))</s:f>
        <s:v/>
      </s:c>
    </s:row>
    <s:row r="1533" ht="22.5" customHeight="1">
      <s:c r="A1533" s="70" t="str">
        <s:f t="shared" si="1"/>
        <s:v/>
      </s:c>
      <s:c r="B1533" s="71"/>
      <s:c r="C1533" s="71"/>
      <s:c r="D1533" s="71"/>
      <s:c r="E1533" s="95"/>
      <s:c r="F1533" s="77" t="str">
        <s:f>IF(ISBLANK(E1533),"",IF(E1533&gt;='04_Настройки'!$B$11,"ВЧ",IF(E1533&gt;='04_Настройки'!$B$12,"СЧ","НЧ")))</s:f>
      </s:c>
      <s:c r="G1533" s="78"/>
      <s:c r="H1533" s="78"/>
      <s:c r="I1533" s="80" t="str">
        <s:f t="shared" si="2"/>
        <s:v/>
      </s:c>
      <s:c r="J1533" s="78"/>
      <s:c r="K1533" s="81"/>
      <s:c r="L1533" s="78"/>
      <s:c r="M1533" s="78"/>
      <s:c r="N1533" s="78"/>
      <s:c r="O1533" s="83"/>
      <s:c r="P1533" s="84"/>
      <s:c r="Q1533" s="84"/>
      <s:c r="R1533" s="77" t="str">
        <s:f t="shared" si="3"/>
        <s:v/>
      </s:c>
      <s:c r="S1533" s="85" t="str">
        <s:f t="shared" si="4"/>
        <s:v/>
      </s:c>
      <s:c r="T1533" s="85" t="str">
        <s:f t="shared" si="5"/>
        <s:v/>
      </s:c>
      <s:c r="U1533" s="85" t="str">
        <s:f>IF(OR(B1533="",G1533=""),"",ROUND(MAX(0,MIN(100,(G1533-IF(J1533="",'04_Настройки'!$B$14,J1533))/(100-IF(J1533="",'04_Настройки'!$B$14,J1533))*100)),1))</s:f>
        <s:v/>
      </s:c>
      <s:c r="V1533" s="85" t="str">
        <s:f t="shared" si="6"/>
        <s:v/>
      </s:c>
      <s:c r="W1533" s="88" t="str">
        <s:f t="shared" si="7"/>
        <s:v/>
      </s:c>
      <s:c r="X1533" s="85" t="str">
        <s:f>IF(B1533="","",IF(W1533&lt;'04_Настройки'!$B$26,"",ROUND((IF(ISBLANK(T1533),0,T1533*'04_Настройки'!$B$16)+IF(ISBLANK(U1533),0,U1533*'04_Настройки'!$B$17)+IF(ISBLANK(V1533),0,V1533*'04_Настройки'!$B$18)+IF(ISBLANK(M1533),0,M1533/5*100*'04_Настройки'!$B$19)+IF(ISBLANK(N1533),0,N1533/5*100*'04_Настройки'!$B$20))/(IF(ISBLANK(T1533),0,'04_Настройки'!$B$16)+IF(ISBLANK(U1533),0,'04_Настройки'!$B$17)+IF(ISBLANK(V1533),0,'04_Настройки'!$B$18)+IF(ISBLANK(M1533),0,'04_Настройки'!$B$19)+IF(ISBLANK(N1533),0,'04_Настройки'!$B$20)),1)))</s:f>
        <s:v/>
      </s:c>
      <s:c r="Y1533" s="77" t="str">
        <s:f>IF(B1533="","",IF(ISBLANK(X1533),"Недостаточно данных",IF(X1533&gt;='04_Настройки'!$B$24,"Высокий",IF(X1533&gt;='04_Настройки'!$B$25,"Средний","Низкий"))))</s:f>
        <s:v/>
      </s:c>
      <s:c r="Z1533" s="80">
        <s:f t="shared" si="8"/>
        <s:v>1523</s:v>
      </s:c>
      <s:c r="AA1533" s="93" t="str">
        <s:f>IF(B1533="","",IF(S1533&gt;1,"Проверить и объединить дубли",IF(W1533&lt;'04_Настройки'!$B$26,"Дополнить исходные данные",IF(AND(M1533&lt;&gt;"",M1533&lt;=2),"Проверить соответствие запросу и бизнесу",IF(AND(G1533&lt;&gt;"",G1533&lt;=IF(J1533="",'04_Настройки'!$B$14,J1533)),"Удерживать позицию и обновлять контент",IF(Y1533="Высокий",IF(O1533="","Создать или назначить посадочную страницу","Оптимизировать страницу и усилить содержание"),IF(Y1533="Средний","Включить в контент-план","Наблюдать или отложить")))))))</s:f>
        <s:v/>
      </s:c>
    </s:row>
    <s:row r="1534" ht="22.5" customHeight="1">
      <s:c r="A1534" s="70" t="str">
        <s:f t="shared" si="1"/>
        <s:v/>
      </s:c>
      <s:c r="B1534" s="71"/>
      <s:c r="C1534" s="71"/>
      <s:c r="D1534" s="71"/>
      <s:c r="E1534" s="95"/>
      <s:c r="F1534" s="77" t="str">
        <s:f>IF(ISBLANK(E1534),"",IF(E1534&gt;='04_Настройки'!$B$11,"ВЧ",IF(E1534&gt;='04_Настройки'!$B$12,"СЧ","НЧ")))</s:f>
      </s:c>
      <s:c r="G1534" s="78"/>
      <s:c r="H1534" s="78"/>
      <s:c r="I1534" s="80" t="str">
        <s:f t="shared" si="2"/>
        <s:v/>
      </s:c>
      <s:c r="J1534" s="78"/>
      <s:c r="K1534" s="81"/>
      <s:c r="L1534" s="78"/>
      <s:c r="M1534" s="78"/>
      <s:c r="N1534" s="78"/>
      <s:c r="O1534" s="83"/>
      <s:c r="P1534" s="84"/>
      <s:c r="Q1534" s="84"/>
      <s:c r="R1534" s="77" t="str">
        <s:f t="shared" si="3"/>
        <s:v/>
      </s:c>
      <s:c r="S1534" s="85" t="str">
        <s:f t="shared" si="4"/>
        <s:v/>
      </s:c>
      <s:c r="T1534" s="85" t="str">
        <s:f t="shared" si="5"/>
        <s:v/>
      </s:c>
      <s:c r="U1534" s="85" t="str">
        <s:f>IF(OR(B1534="",G1534=""),"",ROUND(MAX(0,MIN(100,(G1534-IF(J1534="",'04_Настройки'!$B$14,J1534))/(100-IF(J1534="",'04_Настройки'!$B$14,J1534))*100)),1))</s:f>
        <s:v/>
      </s:c>
      <s:c r="V1534" s="85" t="str">
        <s:f t="shared" si="6"/>
        <s:v/>
      </s:c>
      <s:c r="W1534" s="88" t="str">
        <s:f t="shared" si="7"/>
        <s:v/>
      </s:c>
      <s:c r="X1534" s="85" t="str">
        <s:f>IF(B1534="","",IF(W1534&lt;'04_Настройки'!$B$26,"",ROUND((IF(ISBLANK(T1534),0,T1534*'04_Настройки'!$B$16)+IF(ISBLANK(U1534),0,U1534*'04_Настройки'!$B$17)+IF(ISBLANK(V1534),0,V1534*'04_Настройки'!$B$18)+IF(ISBLANK(M1534),0,M1534/5*100*'04_Настройки'!$B$19)+IF(ISBLANK(N1534),0,N1534/5*100*'04_Настройки'!$B$20))/(IF(ISBLANK(T1534),0,'04_Настройки'!$B$16)+IF(ISBLANK(U1534),0,'04_Настройки'!$B$17)+IF(ISBLANK(V1534),0,'04_Настройки'!$B$18)+IF(ISBLANK(M1534),0,'04_Настройки'!$B$19)+IF(ISBLANK(N1534),0,'04_Настройки'!$B$20)),1)))</s:f>
        <s:v/>
      </s:c>
      <s:c r="Y1534" s="77" t="str">
        <s:f>IF(B1534="","",IF(ISBLANK(X1534),"Недостаточно данных",IF(X1534&gt;='04_Настройки'!$B$24,"Высокий",IF(X1534&gt;='04_Настройки'!$B$25,"Средний","Низкий"))))</s:f>
        <s:v/>
      </s:c>
      <s:c r="Z1534" s="80">
        <s:f t="shared" si="8"/>
        <s:v>1524</s:v>
      </s:c>
      <s:c r="AA1534" s="93" t="str">
        <s:f>IF(B1534="","",IF(S1534&gt;1,"Проверить и объединить дубли",IF(W1534&lt;'04_Настройки'!$B$26,"Дополнить исходные данные",IF(AND(M1534&lt;&gt;"",M1534&lt;=2),"Проверить соответствие запросу и бизнесу",IF(AND(G1534&lt;&gt;"",G1534&lt;=IF(J1534="",'04_Настройки'!$B$14,J1534)),"Удерживать позицию и обновлять контент",IF(Y1534="Высокий",IF(O1534="","Создать или назначить посадочную страницу","Оптимизировать страницу и усилить содержание"),IF(Y1534="Средний","Включить в контент-план","Наблюдать или отложить")))))))</s:f>
        <s:v/>
      </s:c>
    </s:row>
    <s:row r="1535" ht="22.5" customHeight="1">
      <s:c r="A1535" s="70" t="str">
        <s:f t="shared" si="1"/>
        <s:v/>
      </s:c>
      <s:c r="B1535" s="71"/>
      <s:c r="C1535" s="71"/>
      <s:c r="D1535" s="71"/>
      <s:c r="E1535" s="95"/>
      <s:c r="F1535" s="77" t="str">
        <s:f>IF(ISBLANK(E1535),"",IF(E1535&gt;='04_Настройки'!$B$11,"ВЧ",IF(E1535&gt;='04_Настройки'!$B$12,"СЧ","НЧ")))</s:f>
      </s:c>
      <s:c r="G1535" s="78"/>
      <s:c r="H1535" s="78"/>
      <s:c r="I1535" s="80" t="str">
        <s:f t="shared" si="2"/>
        <s:v/>
      </s:c>
      <s:c r="J1535" s="78"/>
      <s:c r="K1535" s="81"/>
      <s:c r="L1535" s="78"/>
      <s:c r="M1535" s="78"/>
      <s:c r="N1535" s="78"/>
      <s:c r="O1535" s="83"/>
      <s:c r="P1535" s="84"/>
      <s:c r="Q1535" s="84"/>
      <s:c r="R1535" s="77" t="str">
        <s:f t="shared" si="3"/>
        <s:v/>
      </s:c>
      <s:c r="S1535" s="85" t="str">
        <s:f t="shared" si="4"/>
        <s:v/>
      </s:c>
      <s:c r="T1535" s="85" t="str">
        <s:f t="shared" si="5"/>
        <s:v/>
      </s:c>
      <s:c r="U1535" s="85" t="str">
        <s:f>IF(OR(B1535="",G1535=""),"",ROUND(MAX(0,MIN(100,(G1535-IF(J1535="",'04_Настройки'!$B$14,J1535))/(100-IF(J1535="",'04_Настройки'!$B$14,J1535))*100)),1))</s:f>
        <s:v/>
      </s:c>
      <s:c r="V1535" s="85" t="str">
        <s:f t="shared" si="6"/>
        <s:v/>
      </s:c>
      <s:c r="W1535" s="88" t="str">
        <s:f t="shared" si="7"/>
        <s:v/>
      </s:c>
      <s:c r="X1535" s="85" t="str">
        <s:f>IF(B1535="","",IF(W1535&lt;'04_Настройки'!$B$26,"",ROUND((IF(ISBLANK(T1535),0,T1535*'04_Настройки'!$B$16)+IF(ISBLANK(U1535),0,U1535*'04_Настройки'!$B$17)+IF(ISBLANK(V1535),0,V1535*'04_Настройки'!$B$18)+IF(ISBLANK(M1535),0,M1535/5*100*'04_Настройки'!$B$19)+IF(ISBLANK(N1535),0,N1535/5*100*'04_Настройки'!$B$20))/(IF(ISBLANK(T1535),0,'04_Настройки'!$B$16)+IF(ISBLANK(U1535),0,'04_Настройки'!$B$17)+IF(ISBLANK(V1535),0,'04_Настройки'!$B$18)+IF(ISBLANK(M1535),0,'04_Настройки'!$B$19)+IF(ISBLANK(N1535),0,'04_Настройки'!$B$20)),1)))</s:f>
        <s:v/>
      </s:c>
      <s:c r="Y1535" s="77" t="str">
        <s:f>IF(B1535="","",IF(ISBLANK(X1535),"Недостаточно данных",IF(X1535&gt;='04_Настройки'!$B$24,"Высокий",IF(X1535&gt;='04_Настройки'!$B$25,"Средний","Низкий"))))</s:f>
        <s:v/>
      </s:c>
      <s:c r="Z1535" s="80">
        <s:f t="shared" si="8"/>
        <s:v>1525</s:v>
      </s:c>
      <s:c r="AA1535" s="93" t="str">
        <s:f>IF(B1535="","",IF(S1535&gt;1,"Проверить и объединить дубли",IF(W1535&lt;'04_Настройки'!$B$26,"Дополнить исходные данные",IF(AND(M1535&lt;&gt;"",M1535&lt;=2),"Проверить соответствие запросу и бизнесу",IF(AND(G1535&lt;&gt;"",G1535&lt;=IF(J1535="",'04_Настройки'!$B$14,J1535)),"Удерживать позицию и обновлять контент",IF(Y1535="Высокий",IF(O1535="","Создать или назначить посадочную страницу","Оптимизировать страницу и усилить содержание"),IF(Y1535="Средний","Включить в контент-план","Наблюдать или отложить")))))))</s:f>
        <s:v/>
      </s:c>
    </s:row>
    <s:row r="1536" ht="22.5" customHeight="1">
      <s:c r="A1536" s="70" t="str">
        <s:f t="shared" si="1"/>
        <s:v/>
      </s:c>
      <s:c r="B1536" s="71"/>
      <s:c r="C1536" s="71"/>
      <s:c r="D1536" s="71"/>
      <s:c r="E1536" s="95"/>
      <s:c r="F1536" s="77" t="str">
        <s:f>IF(ISBLANK(E1536),"",IF(E1536&gt;='04_Настройки'!$B$11,"ВЧ",IF(E1536&gt;='04_Настройки'!$B$12,"СЧ","НЧ")))</s:f>
      </s:c>
      <s:c r="G1536" s="78"/>
      <s:c r="H1536" s="78"/>
      <s:c r="I1536" s="80" t="str">
        <s:f t="shared" si="2"/>
        <s:v/>
      </s:c>
      <s:c r="J1536" s="78"/>
      <s:c r="K1536" s="81"/>
      <s:c r="L1536" s="78"/>
      <s:c r="M1536" s="78"/>
      <s:c r="N1536" s="78"/>
      <s:c r="O1536" s="83"/>
      <s:c r="P1536" s="84"/>
      <s:c r="Q1536" s="84"/>
      <s:c r="R1536" s="77" t="str">
        <s:f t="shared" si="3"/>
        <s:v/>
      </s:c>
      <s:c r="S1536" s="85" t="str">
        <s:f t="shared" si="4"/>
        <s:v/>
      </s:c>
      <s:c r="T1536" s="85" t="str">
        <s:f t="shared" si="5"/>
        <s:v/>
      </s:c>
      <s:c r="U1536" s="85" t="str">
        <s:f>IF(OR(B1536="",G1536=""),"",ROUND(MAX(0,MIN(100,(G1536-IF(J1536="",'04_Настройки'!$B$14,J1536))/(100-IF(J1536="",'04_Настройки'!$B$14,J1536))*100)),1))</s:f>
        <s:v/>
      </s:c>
      <s:c r="V1536" s="85" t="str">
        <s:f t="shared" si="6"/>
        <s:v/>
      </s:c>
      <s:c r="W1536" s="88" t="str">
        <s:f t="shared" si="7"/>
        <s:v/>
      </s:c>
      <s:c r="X1536" s="85" t="str">
        <s:f>IF(B1536="","",IF(W1536&lt;'04_Настройки'!$B$26,"",ROUND((IF(ISBLANK(T1536),0,T1536*'04_Настройки'!$B$16)+IF(ISBLANK(U1536),0,U1536*'04_Настройки'!$B$17)+IF(ISBLANK(V1536),0,V1536*'04_Настройки'!$B$18)+IF(ISBLANK(M1536),0,M1536/5*100*'04_Настройки'!$B$19)+IF(ISBLANK(N1536),0,N1536/5*100*'04_Настройки'!$B$20))/(IF(ISBLANK(T1536),0,'04_Настройки'!$B$16)+IF(ISBLANK(U1536),0,'04_Настройки'!$B$17)+IF(ISBLANK(V1536),0,'04_Настройки'!$B$18)+IF(ISBLANK(M1536),0,'04_Настройки'!$B$19)+IF(ISBLANK(N1536),0,'04_Настройки'!$B$20)),1)))</s:f>
        <s:v/>
      </s:c>
      <s:c r="Y1536" s="77" t="str">
        <s:f>IF(B1536="","",IF(ISBLANK(X1536),"Недостаточно данных",IF(X1536&gt;='04_Настройки'!$B$24,"Высокий",IF(X1536&gt;='04_Настройки'!$B$25,"Средний","Низкий"))))</s:f>
        <s:v/>
      </s:c>
      <s:c r="Z1536" s="80">
        <s:f t="shared" si="8"/>
        <s:v>1526</s:v>
      </s:c>
      <s:c r="AA1536" s="93" t="str">
        <s:f>IF(B1536="","",IF(S1536&gt;1,"Проверить и объединить дубли",IF(W1536&lt;'04_Настройки'!$B$26,"Дополнить исходные данные",IF(AND(M1536&lt;&gt;"",M1536&lt;=2),"Проверить соответствие запросу и бизнесу",IF(AND(G1536&lt;&gt;"",G1536&lt;=IF(J1536="",'04_Настройки'!$B$14,J1536)),"Удерживать позицию и обновлять контент",IF(Y1536="Высокий",IF(O1536="","Создать или назначить посадочную страницу","Оптимизировать страницу и усилить содержание"),IF(Y1536="Средний","Включить в контент-план","Наблюдать или отложить")))))))</s:f>
        <s:v/>
      </s:c>
    </s:row>
    <s:row r="1537" ht="22.5" customHeight="1">
      <s:c r="A1537" s="70" t="str">
        <s:f t="shared" si="1"/>
        <s:v/>
      </s:c>
      <s:c r="B1537" s="71"/>
      <s:c r="C1537" s="71"/>
      <s:c r="D1537" s="71"/>
      <s:c r="E1537" s="95"/>
      <s:c r="F1537" s="77" t="str">
        <s:f>IF(ISBLANK(E1537),"",IF(E1537&gt;='04_Настройки'!$B$11,"ВЧ",IF(E1537&gt;='04_Настройки'!$B$12,"СЧ","НЧ")))</s:f>
      </s:c>
      <s:c r="G1537" s="78"/>
      <s:c r="H1537" s="78"/>
      <s:c r="I1537" s="80" t="str">
        <s:f t="shared" si="2"/>
        <s:v/>
      </s:c>
      <s:c r="J1537" s="78"/>
      <s:c r="K1537" s="81"/>
      <s:c r="L1537" s="78"/>
      <s:c r="M1537" s="78"/>
      <s:c r="N1537" s="78"/>
      <s:c r="O1537" s="83"/>
      <s:c r="P1537" s="84"/>
      <s:c r="Q1537" s="84"/>
      <s:c r="R1537" s="77" t="str">
        <s:f t="shared" si="3"/>
        <s:v/>
      </s:c>
      <s:c r="S1537" s="85" t="str">
        <s:f t="shared" si="4"/>
        <s:v/>
      </s:c>
      <s:c r="T1537" s="85" t="str">
        <s:f t="shared" si="5"/>
        <s:v/>
      </s:c>
      <s:c r="U1537" s="85" t="str">
        <s:f>IF(OR(B1537="",G1537=""),"",ROUND(MAX(0,MIN(100,(G1537-IF(J1537="",'04_Настройки'!$B$14,J1537))/(100-IF(J1537="",'04_Настройки'!$B$14,J1537))*100)),1))</s:f>
        <s:v/>
      </s:c>
      <s:c r="V1537" s="85" t="str">
        <s:f t="shared" si="6"/>
        <s:v/>
      </s:c>
      <s:c r="W1537" s="88" t="str">
        <s:f t="shared" si="7"/>
        <s:v/>
      </s:c>
      <s:c r="X1537" s="85" t="str">
        <s:f>IF(B1537="","",IF(W1537&lt;'04_Настройки'!$B$26,"",ROUND((IF(ISBLANK(T1537),0,T1537*'04_Настройки'!$B$16)+IF(ISBLANK(U1537),0,U1537*'04_Настройки'!$B$17)+IF(ISBLANK(V1537),0,V1537*'04_Настройки'!$B$18)+IF(ISBLANK(M1537),0,M1537/5*100*'04_Настройки'!$B$19)+IF(ISBLANK(N1537),0,N1537/5*100*'04_Настройки'!$B$20))/(IF(ISBLANK(T1537),0,'04_Настройки'!$B$16)+IF(ISBLANK(U1537),0,'04_Настройки'!$B$17)+IF(ISBLANK(V1537),0,'04_Настройки'!$B$18)+IF(ISBLANK(M1537),0,'04_Настройки'!$B$19)+IF(ISBLANK(N1537),0,'04_Настройки'!$B$20)),1)))</s:f>
        <s:v/>
      </s:c>
      <s:c r="Y1537" s="77" t="str">
        <s:f>IF(B1537="","",IF(ISBLANK(X1537),"Недостаточно данных",IF(X1537&gt;='04_Настройки'!$B$24,"Высокий",IF(X1537&gt;='04_Настройки'!$B$25,"Средний","Низкий"))))</s:f>
        <s:v/>
      </s:c>
      <s:c r="Z1537" s="80">
        <s:f t="shared" si="8"/>
        <s:v>1527</s:v>
      </s:c>
      <s:c r="AA1537" s="93" t="str">
        <s:f>IF(B1537="","",IF(S1537&gt;1,"Проверить и объединить дубли",IF(W1537&lt;'04_Настройки'!$B$26,"Дополнить исходные данные",IF(AND(M1537&lt;&gt;"",M1537&lt;=2),"Проверить соответствие запросу и бизнесу",IF(AND(G1537&lt;&gt;"",G1537&lt;=IF(J1537="",'04_Настройки'!$B$14,J1537)),"Удерживать позицию и обновлять контент",IF(Y1537="Высокий",IF(O1537="","Создать или назначить посадочную страницу","Оптимизировать страницу и усилить содержание"),IF(Y1537="Средний","Включить в контент-план","Наблюдать или отложить")))))))</s:f>
        <s:v/>
      </s:c>
    </s:row>
    <s:row r="1538" ht="22.5" customHeight="1">
      <s:c r="A1538" s="70" t="str">
        <s:f t="shared" si="1"/>
        <s:v/>
      </s:c>
      <s:c r="B1538" s="71"/>
      <s:c r="C1538" s="71"/>
      <s:c r="D1538" s="71"/>
      <s:c r="E1538" s="95"/>
      <s:c r="F1538" s="77" t="str">
        <s:f>IF(ISBLANK(E1538),"",IF(E1538&gt;='04_Настройки'!$B$11,"ВЧ",IF(E1538&gt;='04_Настройки'!$B$12,"СЧ","НЧ")))</s:f>
      </s:c>
      <s:c r="G1538" s="78"/>
      <s:c r="H1538" s="78"/>
      <s:c r="I1538" s="80" t="str">
        <s:f t="shared" si="2"/>
        <s:v/>
      </s:c>
      <s:c r="J1538" s="78"/>
      <s:c r="K1538" s="81"/>
      <s:c r="L1538" s="78"/>
      <s:c r="M1538" s="78"/>
      <s:c r="N1538" s="78"/>
      <s:c r="O1538" s="83"/>
      <s:c r="P1538" s="84"/>
      <s:c r="Q1538" s="84"/>
      <s:c r="R1538" s="77" t="str">
        <s:f t="shared" si="3"/>
        <s:v/>
      </s:c>
      <s:c r="S1538" s="85" t="str">
        <s:f t="shared" si="4"/>
        <s:v/>
      </s:c>
      <s:c r="T1538" s="85" t="str">
        <s:f t="shared" si="5"/>
        <s:v/>
      </s:c>
      <s:c r="U1538" s="85" t="str">
        <s:f>IF(OR(B1538="",G1538=""),"",ROUND(MAX(0,MIN(100,(G1538-IF(J1538="",'04_Настройки'!$B$14,J1538))/(100-IF(J1538="",'04_Настройки'!$B$14,J1538))*100)),1))</s:f>
        <s:v/>
      </s:c>
      <s:c r="V1538" s="85" t="str">
        <s:f t="shared" si="6"/>
        <s:v/>
      </s:c>
      <s:c r="W1538" s="88" t="str">
        <s:f t="shared" si="7"/>
        <s:v/>
      </s:c>
      <s:c r="X1538" s="85" t="str">
        <s:f>IF(B1538="","",IF(W1538&lt;'04_Настройки'!$B$26,"",ROUND((IF(ISBLANK(T1538),0,T1538*'04_Настройки'!$B$16)+IF(ISBLANK(U1538),0,U1538*'04_Настройки'!$B$17)+IF(ISBLANK(V1538),0,V1538*'04_Настройки'!$B$18)+IF(ISBLANK(M1538),0,M1538/5*100*'04_Настройки'!$B$19)+IF(ISBLANK(N1538),0,N1538/5*100*'04_Настройки'!$B$20))/(IF(ISBLANK(T1538),0,'04_Настройки'!$B$16)+IF(ISBLANK(U1538),0,'04_Настройки'!$B$17)+IF(ISBLANK(V1538),0,'04_Настройки'!$B$18)+IF(ISBLANK(M1538),0,'04_Настройки'!$B$19)+IF(ISBLANK(N1538),0,'04_Настройки'!$B$20)),1)))</s:f>
        <s:v/>
      </s:c>
      <s:c r="Y1538" s="77" t="str">
        <s:f>IF(B1538="","",IF(ISBLANK(X1538),"Недостаточно данных",IF(X1538&gt;='04_Настройки'!$B$24,"Высокий",IF(X1538&gt;='04_Настройки'!$B$25,"Средний","Низкий"))))</s:f>
        <s:v/>
      </s:c>
      <s:c r="Z1538" s="80">
        <s:f t="shared" si="8"/>
        <s:v>1528</s:v>
      </s:c>
      <s:c r="AA1538" s="93" t="str">
        <s:f>IF(B1538="","",IF(S1538&gt;1,"Проверить и объединить дубли",IF(W1538&lt;'04_Настройки'!$B$26,"Дополнить исходные данные",IF(AND(M1538&lt;&gt;"",M1538&lt;=2),"Проверить соответствие запросу и бизнесу",IF(AND(G1538&lt;&gt;"",G1538&lt;=IF(J1538="",'04_Настройки'!$B$14,J1538)),"Удерживать позицию и обновлять контент",IF(Y1538="Высокий",IF(O1538="","Создать или назначить посадочную страницу","Оптимизировать страницу и усилить содержание"),IF(Y1538="Средний","Включить в контент-план","Наблюдать или отложить")))))))</s:f>
        <s:v/>
      </s:c>
    </s:row>
    <s:row r="1539" ht="22.5" customHeight="1">
      <s:c r="A1539" s="70" t="str">
        <s:f t="shared" si="1"/>
        <s:v/>
      </s:c>
      <s:c r="B1539" s="71"/>
      <s:c r="C1539" s="71"/>
      <s:c r="D1539" s="71"/>
      <s:c r="E1539" s="95"/>
      <s:c r="F1539" s="77" t="str">
        <s:f>IF(ISBLANK(E1539),"",IF(E1539&gt;='04_Настройки'!$B$11,"ВЧ",IF(E1539&gt;='04_Настройки'!$B$12,"СЧ","НЧ")))</s:f>
      </s:c>
      <s:c r="G1539" s="78"/>
      <s:c r="H1539" s="78"/>
      <s:c r="I1539" s="80" t="str">
        <s:f t="shared" si="2"/>
        <s:v/>
      </s:c>
      <s:c r="J1539" s="78"/>
      <s:c r="K1539" s="81"/>
      <s:c r="L1539" s="78"/>
      <s:c r="M1539" s="78"/>
      <s:c r="N1539" s="78"/>
      <s:c r="O1539" s="83"/>
      <s:c r="P1539" s="84"/>
      <s:c r="Q1539" s="84"/>
      <s:c r="R1539" s="77" t="str">
        <s:f t="shared" si="3"/>
        <s:v/>
      </s:c>
      <s:c r="S1539" s="85" t="str">
        <s:f t="shared" si="4"/>
        <s:v/>
      </s:c>
      <s:c r="T1539" s="85" t="str">
        <s:f t="shared" si="5"/>
        <s:v/>
      </s:c>
      <s:c r="U1539" s="85" t="str">
        <s:f>IF(OR(B1539="",G1539=""),"",ROUND(MAX(0,MIN(100,(G1539-IF(J1539="",'04_Настройки'!$B$14,J1539))/(100-IF(J1539="",'04_Настройки'!$B$14,J1539))*100)),1))</s:f>
        <s:v/>
      </s:c>
      <s:c r="V1539" s="85" t="str">
        <s:f t="shared" si="6"/>
        <s:v/>
      </s:c>
      <s:c r="W1539" s="88" t="str">
        <s:f t="shared" si="7"/>
        <s:v/>
      </s:c>
      <s:c r="X1539" s="85" t="str">
        <s:f>IF(B1539="","",IF(W1539&lt;'04_Настройки'!$B$26,"",ROUND((IF(ISBLANK(T1539),0,T1539*'04_Настройки'!$B$16)+IF(ISBLANK(U1539),0,U1539*'04_Настройки'!$B$17)+IF(ISBLANK(V1539),0,V1539*'04_Настройки'!$B$18)+IF(ISBLANK(M1539),0,M1539/5*100*'04_Настройки'!$B$19)+IF(ISBLANK(N1539),0,N1539/5*100*'04_Настройки'!$B$20))/(IF(ISBLANK(T1539),0,'04_Настройки'!$B$16)+IF(ISBLANK(U1539),0,'04_Настройки'!$B$17)+IF(ISBLANK(V1539),0,'04_Настройки'!$B$18)+IF(ISBLANK(M1539),0,'04_Настройки'!$B$19)+IF(ISBLANK(N1539),0,'04_Настройки'!$B$20)),1)))</s:f>
        <s:v/>
      </s:c>
      <s:c r="Y1539" s="77" t="str">
        <s:f>IF(B1539="","",IF(ISBLANK(X1539),"Недостаточно данных",IF(X1539&gt;='04_Настройки'!$B$24,"Высокий",IF(X1539&gt;='04_Настройки'!$B$25,"Средний","Низкий"))))</s:f>
        <s:v/>
      </s:c>
      <s:c r="Z1539" s="80">
        <s:f t="shared" si="8"/>
        <s:v>1529</s:v>
      </s:c>
      <s:c r="AA1539" s="93" t="str">
        <s:f>IF(B1539="","",IF(S1539&gt;1,"Проверить и объединить дубли",IF(W1539&lt;'04_Настройки'!$B$26,"Дополнить исходные данные",IF(AND(M1539&lt;&gt;"",M1539&lt;=2),"Проверить соответствие запросу и бизнесу",IF(AND(G1539&lt;&gt;"",G1539&lt;=IF(J1539="",'04_Настройки'!$B$14,J1539)),"Удерживать позицию и обновлять контент",IF(Y1539="Высокий",IF(O1539="","Создать или назначить посадочную страницу","Оптимизировать страницу и усилить содержание"),IF(Y1539="Средний","Включить в контент-план","Наблюдать или отложить")))))))</s:f>
        <s:v/>
      </s:c>
    </s:row>
    <s:row r="1540" ht="22.5" customHeight="1">
      <s:c r="A1540" s="70" t="str">
        <s:f t="shared" si="1"/>
        <s:v/>
      </s:c>
      <s:c r="B1540" s="71"/>
      <s:c r="C1540" s="71"/>
      <s:c r="D1540" s="71"/>
      <s:c r="E1540" s="95"/>
      <s:c r="F1540" s="77" t="str">
        <s:f>IF(ISBLANK(E1540),"",IF(E1540&gt;='04_Настройки'!$B$11,"ВЧ",IF(E1540&gt;='04_Настройки'!$B$12,"СЧ","НЧ")))</s:f>
      </s:c>
      <s:c r="G1540" s="78"/>
      <s:c r="H1540" s="78"/>
      <s:c r="I1540" s="80" t="str">
        <s:f t="shared" si="2"/>
        <s:v/>
      </s:c>
      <s:c r="J1540" s="78"/>
      <s:c r="K1540" s="81"/>
      <s:c r="L1540" s="78"/>
      <s:c r="M1540" s="78"/>
      <s:c r="N1540" s="78"/>
      <s:c r="O1540" s="83"/>
      <s:c r="P1540" s="84"/>
      <s:c r="Q1540" s="84"/>
      <s:c r="R1540" s="77" t="str">
        <s:f t="shared" si="3"/>
        <s:v/>
      </s:c>
      <s:c r="S1540" s="85" t="str">
        <s:f t="shared" si="4"/>
        <s:v/>
      </s:c>
      <s:c r="T1540" s="85" t="str">
        <s:f t="shared" si="5"/>
        <s:v/>
      </s:c>
      <s:c r="U1540" s="85" t="str">
        <s:f>IF(OR(B1540="",G1540=""),"",ROUND(MAX(0,MIN(100,(G1540-IF(J1540="",'04_Настройки'!$B$14,J1540))/(100-IF(J1540="",'04_Настройки'!$B$14,J1540))*100)),1))</s:f>
        <s:v/>
      </s:c>
      <s:c r="V1540" s="85" t="str">
        <s:f t="shared" si="6"/>
        <s:v/>
      </s:c>
      <s:c r="W1540" s="88" t="str">
        <s:f t="shared" si="7"/>
        <s:v/>
      </s:c>
      <s:c r="X1540" s="85" t="str">
        <s:f>IF(B1540="","",IF(W1540&lt;'04_Настройки'!$B$26,"",ROUND((IF(ISBLANK(T1540),0,T1540*'04_Настройки'!$B$16)+IF(ISBLANK(U1540),0,U1540*'04_Настройки'!$B$17)+IF(ISBLANK(V1540),0,V1540*'04_Настройки'!$B$18)+IF(ISBLANK(M1540),0,M1540/5*100*'04_Настройки'!$B$19)+IF(ISBLANK(N1540),0,N1540/5*100*'04_Настройки'!$B$20))/(IF(ISBLANK(T1540),0,'04_Настройки'!$B$16)+IF(ISBLANK(U1540),0,'04_Настройки'!$B$17)+IF(ISBLANK(V1540),0,'04_Настройки'!$B$18)+IF(ISBLANK(M1540),0,'04_Настройки'!$B$19)+IF(ISBLANK(N1540),0,'04_Настройки'!$B$20)),1)))</s:f>
        <s:v/>
      </s:c>
      <s:c r="Y1540" s="77" t="str">
        <s:f>IF(B1540="","",IF(ISBLANK(X1540),"Недостаточно данных",IF(X1540&gt;='04_Настройки'!$B$24,"Высокий",IF(X1540&gt;='04_Настройки'!$B$25,"Средний","Низкий"))))</s:f>
        <s:v/>
      </s:c>
      <s:c r="Z1540" s="80">
        <s:f t="shared" si="8"/>
        <s:v>1530</s:v>
      </s:c>
      <s:c r="AA1540" s="93" t="str">
        <s:f>IF(B1540="","",IF(S1540&gt;1,"Проверить и объединить дубли",IF(W1540&lt;'04_Настройки'!$B$26,"Дополнить исходные данные",IF(AND(M1540&lt;&gt;"",M1540&lt;=2),"Проверить соответствие запросу и бизнесу",IF(AND(G1540&lt;&gt;"",G1540&lt;=IF(J1540="",'04_Настройки'!$B$14,J1540)),"Удерживать позицию и обновлять контент",IF(Y1540="Высокий",IF(O1540="","Создать или назначить посадочную страницу","Оптимизировать страницу и усилить содержание"),IF(Y1540="Средний","Включить в контент-план","Наблюдать или отложить")))))))</s:f>
        <s:v/>
      </s:c>
    </s:row>
    <s:row r="1541" ht="22.5" customHeight="1">
      <s:c r="A1541" s="70" t="str">
        <s:f t="shared" si="1"/>
        <s:v/>
      </s:c>
      <s:c r="B1541" s="71"/>
      <s:c r="C1541" s="71"/>
      <s:c r="D1541" s="71"/>
      <s:c r="E1541" s="95"/>
      <s:c r="F1541" s="77" t="str">
        <s:f>IF(ISBLANK(E1541),"",IF(E1541&gt;='04_Настройки'!$B$11,"ВЧ",IF(E1541&gt;='04_Настройки'!$B$12,"СЧ","НЧ")))</s:f>
      </s:c>
      <s:c r="G1541" s="78"/>
      <s:c r="H1541" s="78"/>
      <s:c r="I1541" s="80" t="str">
        <s:f t="shared" si="2"/>
        <s:v/>
      </s:c>
      <s:c r="J1541" s="78"/>
      <s:c r="K1541" s="81"/>
      <s:c r="L1541" s="78"/>
      <s:c r="M1541" s="78"/>
      <s:c r="N1541" s="78"/>
      <s:c r="O1541" s="83"/>
      <s:c r="P1541" s="84"/>
      <s:c r="Q1541" s="84"/>
      <s:c r="R1541" s="77" t="str">
        <s:f t="shared" si="3"/>
        <s:v/>
      </s:c>
      <s:c r="S1541" s="85" t="str">
        <s:f t="shared" si="4"/>
        <s:v/>
      </s:c>
      <s:c r="T1541" s="85" t="str">
        <s:f t="shared" si="5"/>
        <s:v/>
      </s:c>
      <s:c r="U1541" s="85" t="str">
        <s:f>IF(OR(B1541="",G1541=""),"",ROUND(MAX(0,MIN(100,(G1541-IF(J1541="",'04_Настройки'!$B$14,J1541))/(100-IF(J1541="",'04_Настройки'!$B$14,J1541))*100)),1))</s:f>
        <s:v/>
      </s:c>
      <s:c r="V1541" s="85" t="str">
        <s:f t="shared" si="6"/>
        <s:v/>
      </s:c>
      <s:c r="W1541" s="88" t="str">
        <s:f t="shared" si="7"/>
        <s:v/>
      </s:c>
      <s:c r="X1541" s="85" t="str">
        <s:f>IF(B1541="","",IF(W1541&lt;'04_Настройки'!$B$26,"",ROUND((IF(ISBLANK(T1541),0,T1541*'04_Настройки'!$B$16)+IF(ISBLANK(U1541),0,U1541*'04_Настройки'!$B$17)+IF(ISBLANK(V1541),0,V1541*'04_Настройки'!$B$18)+IF(ISBLANK(M1541),0,M1541/5*100*'04_Настройки'!$B$19)+IF(ISBLANK(N1541),0,N1541/5*100*'04_Настройки'!$B$20))/(IF(ISBLANK(T1541),0,'04_Настройки'!$B$16)+IF(ISBLANK(U1541),0,'04_Настройки'!$B$17)+IF(ISBLANK(V1541),0,'04_Настройки'!$B$18)+IF(ISBLANK(M1541),0,'04_Настройки'!$B$19)+IF(ISBLANK(N1541),0,'04_Настройки'!$B$20)),1)))</s:f>
        <s:v/>
      </s:c>
      <s:c r="Y1541" s="77" t="str">
        <s:f>IF(B1541="","",IF(ISBLANK(X1541),"Недостаточно данных",IF(X1541&gt;='04_Настройки'!$B$24,"Высокий",IF(X1541&gt;='04_Настройки'!$B$25,"Средний","Низкий"))))</s:f>
        <s:v/>
      </s:c>
      <s:c r="Z1541" s="80">
        <s:f t="shared" si="8"/>
        <s:v>1531</s:v>
      </s:c>
      <s:c r="AA1541" s="93" t="str">
        <s:f>IF(B1541="","",IF(S1541&gt;1,"Проверить и объединить дубли",IF(W1541&lt;'04_Настройки'!$B$26,"Дополнить исходные данные",IF(AND(M1541&lt;&gt;"",M1541&lt;=2),"Проверить соответствие запросу и бизнесу",IF(AND(G1541&lt;&gt;"",G1541&lt;=IF(J1541="",'04_Настройки'!$B$14,J1541)),"Удерживать позицию и обновлять контент",IF(Y1541="Высокий",IF(O1541="","Создать или назначить посадочную страницу","Оптимизировать страницу и усилить содержание"),IF(Y1541="Средний","Включить в контент-план","Наблюдать или отложить")))))))</s:f>
        <s:v/>
      </s:c>
    </s:row>
    <s:row r="1542" ht="22.5" customHeight="1">
      <s:c r="A1542" s="70" t="str">
        <s:f t="shared" si="1"/>
        <s:v/>
      </s:c>
      <s:c r="B1542" s="71"/>
      <s:c r="C1542" s="71"/>
      <s:c r="D1542" s="71"/>
      <s:c r="E1542" s="95"/>
      <s:c r="F1542" s="77" t="str">
        <s:f>IF(ISBLANK(E1542),"",IF(E1542&gt;='04_Настройки'!$B$11,"ВЧ",IF(E1542&gt;='04_Настройки'!$B$12,"СЧ","НЧ")))</s:f>
      </s:c>
      <s:c r="G1542" s="78"/>
      <s:c r="H1542" s="78"/>
      <s:c r="I1542" s="80" t="str">
        <s:f t="shared" si="2"/>
        <s:v/>
      </s:c>
      <s:c r="J1542" s="78"/>
      <s:c r="K1542" s="81"/>
      <s:c r="L1542" s="78"/>
      <s:c r="M1542" s="78"/>
      <s:c r="N1542" s="78"/>
      <s:c r="O1542" s="83"/>
      <s:c r="P1542" s="84"/>
      <s:c r="Q1542" s="84"/>
      <s:c r="R1542" s="77" t="str">
        <s:f t="shared" si="3"/>
        <s:v/>
      </s:c>
      <s:c r="S1542" s="85" t="str">
        <s:f t="shared" si="4"/>
        <s:v/>
      </s:c>
      <s:c r="T1542" s="85" t="str">
        <s:f t="shared" si="5"/>
        <s:v/>
      </s:c>
      <s:c r="U1542" s="85" t="str">
        <s:f>IF(OR(B1542="",G1542=""),"",ROUND(MAX(0,MIN(100,(G1542-IF(J1542="",'04_Настройки'!$B$14,J1542))/(100-IF(J1542="",'04_Настройки'!$B$14,J1542))*100)),1))</s:f>
        <s:v/>
      </s:c>
      <s:c r="V1542" s="85" t="str">
        <s:f t="shared" si="6"/>
        <s:v/>
      </s:c>
      <s:c r="W1542" s="88" t="str">
        <s:f t="shared" si="7"/>
        <s:v/>
      </s:c>
      <s:c r="X1542" s="85" t="str">
        <s:f>IF(B1542="","",IF(W1542&lt;'04_Настройки'!$B$26,"",ROUND((IF(ISBLANK(T1542),0,T1542*'04_Настройки'!$B$16)+IF(ISBLANK(U1542),0,U1542*'04_Настройки'!$B$17)+IF(ISBLANK(V1542),0,V1542*'04_Настройки'!$B$18)+IF(ISBLANK(M1542),0,M1542/5*100*'04_Настройки'!$B$19)+IF(ISBLANK(N1542),0,N1542/5*100*'04_Настройки'!$B$20))/(IF(ISBLANK(T1542),0,'04_Настройки'!$B$16)+IF(ISBLANK(U1542),0,'04_Настройки'!$B$17)+IF(ISBLANK(V1542),0,'04_Настройки'!$B$18)+IF(ISBLANK(M1542),0,'04_Настройки'!$B$19)+IF(ISBLANK(N1542),0,'04_Настройки'!$B$20)),1)))</s:f>
        <s:v/>
      </s:c>
      <s:c r="Y1542" s="77" t="str">
        <s:f>IF(B1542="","",IF(ISBLANK(X1542),"Недостаточно данных",IF(X1542&gt;='04_Настройки'!$B$24,"Высокий",IF(X1542&gt;='04_Настройки'!$B$25,"Средний","Низкий"))))</s:f>
        <s:v/>
      </s:c>
      <s:c r="Z1542" s="80">
        <s:f t="shared" si="8"/>
        <s:v>1532</s:v>
      </s:c>
      <s:c r="AA1542" s="93" t="str">
        <s:f>IF(B1542="","",IF(S1542&gt;1,"Проверить и объединить дубли",IF(W1542&lt;'04_Настройки'!$B$26,"Дополнить исходные данные",IF(AND(M1542&lt;&gt;"",M1542&lt;=2),"Проверить соответствие запросу и бизнесу",IF(AND(G1542&lt;&gt;"",G1542&lt;=IF(J1542="",'04_Настройки'!$B$14,J1542)),"Удерживать позицию и обновлять контент",IF(Y1542="Высокий",IF(O1542="","Создать или назначить посадочную страницу","Оптимизировать страницу и усилить содержание"),IF(Y1542="Средний","Включить в контент-план","Наблюдать или отложить")))))))</s:f>
        <s:v/>
      </s:c>
    </s:row>
    <s:row r="1543" ht="22.5" customHeight="1">
      <s:c r="A1543" s="70" t="str">
        <s:f t="shared" si="1"/>
        <s:v/>
      </s:c>
      <s:c r="B1543" s="71"/>
      <s:c r="C1543" s="71"/>
      <s:c r="D1543" s="71"/>
      <s:c r="E1543" s="95"/>
      <s:c r="F1543" s="77" t="str">
        <s:f>IF(ISBLANK(E1543),"",IF(E1543&gt;='04_Настройки'!$B$11,"ВЧ",IF(E1543&gt;='04_Настройки'!$B$12,"СЧ","НЧ")))</s:f>
      </s:c>
      <s:c r="G1543" s="78"/>
      <s:c r="H1543" s="78"/>
      <s:c r="I1543" s="80" t="str">
        <s:f t="shared" si="2"/>
        <s:v/>
      </s:c>
      <s:c r="J1543" s="78"/>
      <s:c r="K1543" s="81"/>
      <s:c r="L1543" s="78"/>
      <s:c r="M1543" s="78"/>
      <s:c r="N1543" s="78"/>
      <s:c r="O1543" s="83"/>
      <s:c r="P1543" s="84"/>
      <s:c r="Q1543" s="84"/>
      <s:c r="R1543" s="77" t="str">
        <s:f t="shared" si="3"/>
        <s:v/>
      </s:c>
      <s:c r="S1543" s="85" t="str">
        <s:f t="shared" si="4"/>
        <s:v/>
      </s:c>
      <s:c r="T1543" s="85" t="str">
        <s:f t="shared" si="5"/>
        <s:v/>
      </s:c>
      <s:c r="U1543" s="85" t="str">
        <s:f>IF(OR(B1543="",G1543=""),"",ROUND(MAX(0,MIN(100,(G1543-IF(J1543="",'04_Настройки'!$B$14,J1543))/(100-IF(J1543="",'04_Настройки'!$B$14,J1543))*100)),1))</s:f>
        <s:v/>
      </s:c>
      <s:c r="V1543" s="85" t="str">
        <s:f t="shared" si="6"/>
        <s:v/>
      </s:c>
      <s:c r="W1543" s="88" t="str">
        <s:f t="shared" si="7"/>
        <s:v/>
      </s:c>
      <s:c r="X1543" s="85" t="str">
        <s:f>IF(B1543="","",IF(W1543&lt;'04_Настройки'!$B$26,"",ROUND((IF(ISBLANK(T1543),0,T1543*'04_Настройки'!$B$16)+IF(ISBLANK(U1543),0,U1543*'04_Настройки'!$B$17)+IF(ISBLANK(V1543),0,V1543*'04_Настройки'!$B$18)+IF(ISBLANK(M1543),0,M1543/5*100*'04_Настройки'!$B$19)+IF(ISBLANK(N1543),0,N1543/5*100*'04_Настройки'!$B$20))/(IF(ISBLANK(T1543),0,'04_Настройки'!$B$16)+IF(ISBLANK(U1543),0,'04_Настройки'!$B$17)+IF(ISBLANK(V1543),0,'04_Настройки'!$B$18)+IF(ISBLANK(M1543),0,'04_Настройки'!$B$19)+IF(ISBLANK(N1543),0,'04_Настройки'!$B$20)),1)))</s:f>
        <s:v/>
      </s:c>
      <s:c r="Y1543" s="77" t="str">
        <s:f>IF(B1543="","",IF(ISBLANK(X1543),"Недостаточно данных",IF(X1543&gt;='04_Настройки'!$B$24,"Высокий",IF(X1543&gt;='04_Настройки'!$B$25,"Средний","Низкий"))))</s:f>
        <s:v/>
      </s:c>
      <s:c r="Z1543" s="80">
        <s:f t="shared" si="8"/>
        <s:v>1533</s:v>
      </s:c>
      <s:c r="AA1543" s="93" t="str">
        <s:f>IF(B1543="","",IF(S1543&gt;1,"Проверить и объединить дубли",IF(W1543&lt;'04_Настройки'!$B$26,"Дополнить исходные данные",IF(AND(M1543&lt;&gt;"",M1543&lt;=2),"Проверить соответствие запросу и бизнесу",IF(AND(G1543&lt;&gt;"",G1543&lt;=IF(J1543="",'04_Настройки'!$B$14,J1543)),"Удерживать позицию и обновлять контент",IF(Y1543="Высокий",IF(O1543="","Создать или назначить посадочную страницу","Оптимизировать страницу и усилить содержание"),IF(Y1543="Средний","Включить в контент-план","Наблюдать или отложить")))))))</s:f>
        <s:v/>
      </s:c>
    </s:row>
    <s:row r="1544" ht="22.5" customHeight="1">
      <s:c r="A1544" s="70" t="str">
        <s:f t="shared" si="1"/>
        <s:v/>
      </s:c>
      <s:c r="B1544" s="71"/>
      <s:c r="C1544" s="71"/>
      <s:c r="D1544" s="71"/>
      <s:c r="E1544" s="95"/>
      <s:c r="F1544" s="77" t="str">
        <s:f>IF(ISBLANK(E1544),"",IF(E1544&gt;='04_Настройки'!$B$11,"ВЧ",IF(E1544&gt;='04_Настройки'!$B$12,"СЧ","НЧ")))</s:f>
      </s:c>
      <s:c r="G1544" s="78"/>
      <s:c r="H1544" s="78"/>
      <s:c r="I1544" s="80" t="str">
        <s:f t="shared" si="2"/>
        <s:v/>
      </s:c>
      <s:c r="J1544" s="78"/>
      <s:c r="K1544" s="81"/>
      <s:c r="L1544" s="78"/>
      <s:c r="M1544" s="78"/>
      <s:c r="N1544" s="78"/>
      <s:c r="O1544" s="83"/>
      <s:c r="P1544" s="84"/>
      <s:c r="Q1544" s="84"/>
      <s:c r="R1544" s="77" t="str">
        <s:f t="shared" si="3"/>
        <s:v/>
      </s:c>
      <s:c r="S1544" s="85" t="str">
        <s:f t="shared" si="4"/>
        <s:v/>
      </s:c>
      <s:c r="T1544" s="85" t="str">
        <s:f t="shared" si="5"/>
        <s:v/>
      </s:c>
      <s:c r="U1544" s="85" t="str">
        <s:f>IF(OR(B1544="",G1544=""),"",ROUND(MAX(0,MIN(100,(G1544-IF(J1544="",'04_Настройки'!$B$14,J1544))/(100-IF(J1544="",'04_Настройки'!$B$14,J1544))*100)),1))</s:f>
        <s:v/>
      </s:c>
      <s:c r="V1544" s="85" t="str">
        <s:f t="shared" si="6"/>
        <s:v/>
      </s:c>
      <s:c r="W1544" s="88" t="str">
        <s:f t="shared" si="7"/>
        <s:v/>
      </s:c>
      <s:c r="X1544" s="85" t="str">
        <s:f>IF(B1544="","",IF(W1544&lt;'04_Настройки'!$B$26,"",ROUND((IF(ISBLANK(T1544),0,T1544*'04_Настройки'!$B$16)+IF(ISBLANK(U1544),0,U1544*'04_Настройки'!$B$17)+IF(ISBLANK(V1544),0,V1544*'04_Настройки'!$B$18)+IF(ISBLANK(M1544),0,M1544/5*100*'04_Настройки'!$B$19)+IF(ISBLANK(N1544),0,N1544/5*100*'04_Настройки'!$B$20))/(IF(ISBLANK(T1544),0,'04_Настройки'!$B$16)+IF(ISBLANK(U1544),0,'04_Настройки'!$B$17)+IF(ISBLANK(V1544),0,'04_Настройки'!$B$18)+IF(ISBLANK(M1544),0,'04_Настройки'!$B$19)+IF(ISBLANK(N1544),0,'04_Настройки'!$B$20)),1)))</s:f>
        <s:v/>
      </s:c>
      <s:c r="Y1544" s="77" t="str">
        <s:f>IF(B1544="","",IF(ISBLANK(X1544),"Недостаточно данных",IF(X1544&gt;='04_Настройки'!$B$24,"Высокий",IF(X1544&gt;='04_Настройки'!$B$25,"Средний","Низкий"))))</s:f>
        <s:v/>
      </s:c>
      <s:c r="Z1544" s="80">
        <s:f t="shared" si="8"/>
        <s:v>1534</s:v>
      </s:c>
      <s:c r="AA1544" s="93" t="str">
        <s:f>IF(B1544="","",IF(S1544&gt;1,"Проверить и объединить дубли",IF(W1544&lt;'04_Настройки'!$B$26,"Дополнить исходные данные",IF(AND(M1544&lt;&gt;"",M1544&lt;=2),"Проверить соответствие запросу и бизнесу",IF(AND(G1544&lt;&gt;"",G1544&lt;=IF(J1544="",'04_Настройки'!$B$14,J1544)),"Удерживать позицию и обновлять контент",IF(Y1544="Высокий",IF(O1544="","Создать или назначить посадочную страницу","Оптимизировать страницу и усилить содержание"),IF(Y1544="Средний","Включить в контент-план","Наблюдать или отложить")))))))</s:f>
        <s:v/>
      </s:c>
    </s:row>
    <s:row r="1545" ht="22.5" customHeight="1">
      <s:c r="A1545" s="70" t="str">
        <s:f t="shared" si="1"/>
        <s:v/>
      </s:c>
      <s:c r="B1545" s="71"/>
      <s:c r="C1545" s="71"/>
      <s:c r="D1545" s="71"/>
      <s:c r="E1545" s="95"/>
      <s:c r="F1545" s="77" t="str">
        <s:f>IF(ISBLANK(E1545),"",IF(E1545&gt;='04_Настройки'!$B$11,"ВЧ",IF(E1545&gt;='04_Настройки'!$B$12,"СЧ","НЧ")))</s:f>
      </s:c>
      <s:c r="G1545" s="78"/>
      <s:c r="H1545" s="78"/>
      <s:c r="I1545" s="80" t="str">
        <s:f t="shared" si="2"/>
        <s:v/>
      </s:c>
      <s:c r="J1545" s="78"/>
      <s:c r="K1545" s="81"/>
      <s:c r="L1545" s="78"/>
      <s:c r="M1545" s="78"/>
      <s:c r="N1545" s="78"/>
      <s:c r="O1545" s="83"/>
      <s:c r="P1545" s="84"/>
      <s:c r="Q1545" s="84"/>
      <s:c r="R1545" s="77" t="str">
        <s:f t="shared" si="3"/>
        <s:v/>
      </s:c>
      <s:c r="S1545" s="85" t="str">
        <s:f t="shared" si="4"/>
        <s:v/>
      </s:c>
      <s:c r="T1545" s="85" t="str">
        <s:f t="shared" si="5"/>
        <s:v/>
      </s:c>
      <s:c r="U1545" s="85" t="str">
        <s:f>IF(OR(B1545="",G1545=""),"",ROUND(MAX(0,MIN(100,(G1545-IF(J1545="",'04_Настройки'!$B$14,J1545))/(100-IF(J1545="",'04_Настройки'!$B$14,J1545))*100)),1))</s:f>
        <s:v/>
      </s:c>
      <s:c r="V1545" s="85" t="str">
        <s:f t="shared" si="6"/>
        <s:v/>
      </s:c>
      <s:c r="W1545" s="88" t="str">
        <s:f t="shared" si="7"/>
        <s:v/>
      </s:c>
      <s:c r="X1545" s="85" t="str">
        <s:f>IF(B1545="","",IF(W1545&lt;'04_Настройки'!$B$26,"",ROUND((IF(ISBLANK(T1545),0,T1545*'04_Настройки'!$B$16)+IF(ISBLANK(U1545),0,U1545*'04_Настройки'!$B$17)+IF(ISBLANK(V1545),0,V1545*'04_Настройки'!$B$18)+IF(ISBLANK(M1545),0,M1545/5*100*'04_Настройки'!$B$19)+IF(ISBLANK(N1545),0,N1545/5*100*'04_Настройки'!$B$20))/(IF(ISBLANK(T1545),0,'04_Настройки'!$B$16)+IF(ISBLANK(U1545),0,'04_Настройки'!$B$17)+IF(ISBLANK(V1545),0,'04_Настройки'!$B$18)+IF(ISBLANK(M1545),0,'04_Настройки'!$B$19)+IF(ISBLANK(N1545),0,'04_Настройки'!$B$20)),1)))</s:f>
        <s:v/>
      </s:c>
      <s:c r="Y1545" s="77" t="str">
        <s:f>IF(B1545="","",IF(ISBLANK(X1545),"Недостаточно данных",IF(X1545&gt;='04_Настройки'!$B$24,"Высокий",IF(X1545&gt;='04_Настройки'!$B$25,"Средний","Низкий"))))</s:f>
        <s:v/>
      </s:c>
      <s:c r="Z1545" s="80">
        <s:f t="shared" si="8"/>
        <s:v>1535</s:v>
      </s:c>
      <s:c r="AA1545" s="93" t="str">
        <s:f>IF(B1545="","",IF(S1545&gt;1,"Проверить и объединить дубли",IF(W1545&lt;'04_Настройки'!$B$26,"Дополнить исходные данные",IF(AND(M1545&lt;&gt;"",M1545&lt;=2),"Проверить соответствие запросу и бизнесу",IF(AND(G1545&lt;&gt;"",G1545&lt;=IF(J1545="",'04_Настройки'!$B$14,J1545)),"Удерживать позицию и обновлять контент",IF(Y1545="Высокий",IF(O1545="","Создать или назначить посадочную страницу","Оптимизировать страницу и усилить содержание"),IF(Y1545="Средний","Включить в контент-план","Наблюдать или отложить")))))))</s:f>
        <s:v/>
      </s:c>
    </s:row>
    <s:row r="1546" ht="22.5" customHeight="1">
      <s:c r="A1546" s="70" t="str">
        <s:f t="shared" si="1"/>
        <s:v/>
      </s:c>
      <s:c r="B1546" s="71"/>
      <s:c r="C1546" s="71"/>
      <s:c r="D1546" s="71"/>
      <s:c r="E1546" s="95"/>
      <s:c r="F1546" s="77" t="str">
        <s:f>IF(ISBLANK(E1546),"",IF(E1546&gt;='04_Настройки'!$B$11,"ВЧ",IF(E1546&gt;='04_Настройки'!$B$12,"СЧ","НЧ")))</s:f>
      </s:c>
      <s:c r="G1546" s="78"/>
      <s:c r="H1546" s="78"/>
      <s:c r="I1546" s="80" t="str">
        <s:f t="shared" si="2"/>
        <s:v/>
      </s:c>
      <s:c r="J1546" s="78"/>
      <s:c r="K1546" s="81"/>
      <s:c r="L1546" s="78"/>
      <s:c r="M1546" s="78"/>
      <s:c r="N1546" s="78"/>
      <s:c r="O1546" s="83"/>
      <s:c r="P1546" s="84"/>
      <s:c r="Q1546" s="84"/>
      <s:c r="R1546" s="77" t="str">
        <s:f t="shared" si="3"/>
        <s:v/>
      </s:c>
      <s:c r="S1546" s="85" t="str">
        <s:f t="shared" si="4"/>
        <s:v/>
      </s:c>
      <s:c r="T1546" s="85" t="str">
        <s:f t="shared" si="5"/>
        <s:v/>
      </s:c>
      <s:c r="U1546" s="85" t="str">
        <s:f>IF(OR(B1546="",G1546=""),"",ROUND(MAX(0,MIN(100,(G1546-IF(J1546="",'04_Настройки'!$B$14,J1546))/(100-IF(J1546="",'04_Настройки'!$B$14,J1546))*100)),1))</s:f>
        <s:v/>
      </s:c>
      <s:c r="V1546" s="85" t="str">
        <s:f t="shared" si="6"/>
        <s:v/>
      </s:c>
      <s:c r="W1546" s="88" t="str">
        <s:f t="shared" si="7"/>
        <s:v/>
      </s:c>
      <s:c r="X1546" s="85" t="str">
        <s:f>IF(B1546="","",IF(W1546&lt;'04_Настройки'!$B$26,"",ROUND((IF(ISBLANK(T1546),0,T1546*'04_Настройки'!$B$16)+IF(ISBLANK(U1546),0,U1546*'04_Настройки'!$B$17)+IF(ISBLANK(V1546),0,V1546*'04_Настройки'!$B$18)+IF(ISBLANK(M1546),0,M1546/5*100*'04_Настройки'!$B$19)+IF(ISBLANK(N1546),0,N1546/5*100*'04_Настройки'!$B$20))/(IF(ISBLANK(T1546),0,'04_Настройки'!$B$16)+IF(ISBLANK(U1546),0,'04_Настройки'!$B$17)+IF(ISBLANK(V1546),0,'04_Настройки'!$B$18)+IF(ISBLANK(M1546),0,'04_Настройки'!$B$19)+IF(ISBLANK(N1546),0,'04_Настройки'!$B$20)),1)))</s:f>
        <s:v/>
      </s:c>
      <s:c r="Y1546" s="77" t="str">
        <s:f>IF(B1546="","",IF(ISBLANK(X1546),"Недостаточно данных",IF(X1546&gt;='04_Настройки'!$B$24,"Высокий",IF(X1546&gt;='04_Настройки'!$B$25,"Средний","Низкий"))))</s:f>
        <s:v/>
      </s:c>
      <s:c r="Z1546" s="80">
        <s:f t="shared" si="8"/>
        <s:v>1536</s:v>
      </s:c>
      <s:c r="AA1546" s="93" t="str">
        <s:f>IF(B1546="","",IF(S1546&gt;1,"Проверить и объединить дубли",IF(W1546&lt;'04_Настройки'!$B$26,"Дополнить исходные данные",IF(AND(M1546&lt;&gt;"",M1546&lt;=2),"Проверить соответствие запросу и бизнесу",IF(AND(G1546&lt;&gt;"",G1546&lt;=IF(J1546="",'04_Настройки'!$B$14,J1546)),"Удерживать позицию и обновлять контент",IF(Y1546="Высокий",IF(O1546="","Создать или назначить посадочную страницу","Оптимизировать страницу и усилить содержание"),IF(Y1546="Средний","Включить в контент-план","Наблюдать или отложить")))))))</s:f>
        <s:v/>
      </s:c>
    </s:row>
    <s:row r="1547" ht="22.5" customHeight="1">
      <s:c r="A1547" s="70" t="str">
        <s:f t="shared" si="1"/>
        <s:v/>
      </s:c>
      <s:c r="B1547" s="71"/>
      <s:c r="C1547" s="71"/>
      <s:c r="D1547" s="71"/>
      <s:c r="E1547" s="95"/>
      <s:c r="F1547" s="77" t="str">
        <s:f>IF(ISBLANK(E1547),"",IF(E1547&gt;='04_Настройки'!$B$11,"ВЧ",IF(E1547&gt;='04_Настройки'!$B$12,"СЧ","НЧ")))</s:f>
      </s:c>
      <s:c r="G1547" s="78"/>
      <s:c r="H1547" s="78"/>
      <s:c r="I1547" s="80" t="str">
        <s:f t="shared" si="2"/>
        <s:v/>
      </s:c>
      <s:c r="J1547" s="78"/>
      <s:c r="K1547" s="81"/>
      <s:c r="L1547" s="78"/>
      <s:c r="M1547" s="78"/>
      <s:c r="N1547" s="78"/>
      <s:c r="O1547" s="83"/>
      <s:c r="P1547" s="84"/>
      <s:c r="Q1547" s="84"/>
      <s:c r="R1547" s="77" t="str">
        <s:f t="shared" si="3"/>
        <s:v/>
      </s:c>
      <s:c r="S1547" s="85" t="str">
        <s:f t="shared" si="4"/>
        <s:v/>
      </s:c>
      <s:c r="T1547" s="85" t="str">
        <s:f t="shared" si="5"/>
        <s:v/>
      </s:c>
      <s:c r="U1547" s="85" t="str">
        <s:f>IF(OR(B1547="",G1547=""),"",ROUND(MAX(0,MIN(100,(G1547-IF(J1547="",'04_Настройки'!$B$14,J1547))/(100-IF(J1547="",'04_Настройки'!$B$14,J1547))*100)),1))</s:f>
        <s:v/>
      </s:c>
      <s:c r="V1547" s="85" t="str">
        <s:f t="shared" si="6"/>
        <s:v/>
      </s:c>
      <s:c r="W1547" s="88" t="str">
        <s:f t="shared" si="7"/>
        <s:v/>
      </s:c>
      <s:c r="X1547" s="85" t="str">
        <s:f>IF(B1547="","",IF(W1547&lt;'04_Настройки'!$B$26,"",ROUND((IF(ISBLANK(T1547),0,T1547*'04_Настройки'!$B$16)+IF(ISBLANK(U1547),0,U1547*'04_Настройки'!$B$17)+IF(ISBLANK(V1547),0,V1547*'04_Настройки'!$B$18)+IF(ISBLANK(M1547),0,M1547/5*100*'04_Настройки'!$B$19)+IF(ISBLANK(N1547),0,N1547/5*100*'04_Настройки'!$B$20))/(IF(ISBLANK(T1547),0,'04_Настройки'!$B$16)+IF(ISBLANK(U1547),0,'04_Настройки'!$B$17)+IF(ISBLANK(V1547),0,'04_Настройки'!$B$18)+IF(ISBLANK(M1547),0,'04_Настройки'!$B$19)+IF(ISBLANK(N1547),0,'04_Настройки'!$B$20)),1)))</s:f>
        <s:v/>
      </s:c>
      <s:c r="Y1547" s="77" t="str">
        <s:f>IF(B1547="","",IF(ISBLANK(X1547),"Недостаточно данных",IF(X1547&gt;='04_Настройки'!$B$24,"Высокий",IF(X1547&gt;='04_Настройки'!$B$25,"Средний","Низкий"))))</s:f>
        <s:v/>
      </s:c>
      <s:c r="Z1547" s="80">
        <s:f t="shared" si="8"/>
        <s:v>1537</s:v>
      </s:c>
      <s:c r="AA1547" s="93" t="str">
        <s:f>IF(B1547="","",IF(S1547&gt;1,"Проверить и объединить дубли",IF(W1547&lt;'04_Настройки'!$B$26,"Дополнить исходные данные",IF(AND(M1547&lt;&gt;"",M1547&lt;=2),"Проверить соответствие запросу и бизнесу",IF(AND(G1547&lt;&gt;"",G1547&lt;=IF(J1547="",'04_Настройки'!$B$14,J1547)),"Удерживать позицию и обновлять контент",IF(Y1547="Высокий",IF(O1547="","Создать или назначить посадочную страницу","Оптимизировать страницу и усилить содержание"),IF(Y1547="Средний","Включить в контент-план","Наблюдать или отложить")))))))</s:f>
        <s:v/>
      </s:c>
    </s:row>
    <s:row r="1548" ht="22.5" customHeight="1">
      <s:c r="A1548" s="70" t="str">
        <s:f t="shared" si="1"/>
        <s:v/>
      </s:c>
      <s:c r="B1548" s="71"/>
      <s:c r="C1548" s="71"/>
      <s:c r="D1548" s="71"/>
      <s:c r="E1548" s="95"/>
      <s:c r="F1548" s="77" t="str">
        <s:f>IF(ISBLANK(E1548),"",IF(E1548&gt;='04_Настройки'!$B$11,"ВЧ",IF(E1548&gt;='04_Настройки'!$B$12,"СЧ","НЧ")))</s:f>
      </s:c>
      <s:c r="G1548" s="78"/>
      <s:c r="H1548" s="78"/>
      <s:c r="I1548" s="80" t="str">
        <s:f t="shared" si="2"/>
        <s:v/>
      </s:c>
      <s:c r="J1548" s="78"/>
      <s:c r="K1548" s="81"/>
      <s:c r="L1548" s="78"/>
      <s:c r="M1548" s="78"/>
      <s:c r="N1548" s="78"/>
      <s:c r="O1548" s="83"/>
      <s:c r="P1548" s="84"/>
      <s:c r="Q1548" s="84"/>
      <s:c r="R1548" s="77" t="str">
        <s:f t="shared" si="3"/>
        <s:v/>
      </s:c>
      <s:c r="S1548" s="85" t="str">
        <s:f t="shared" si="4"/>
        <s:v/>
      </s:c>
      <s:c r="T1548" s="85" t="str">
        <s:f t="shared" si="5"/>
        <s:v/>
      </s:c>
      <s:c r="U1548" s="85" t="str">
        <s:f>IF(OR(B1548="",G1548=""),"",ROUND(MAX(0,MIN(100,(G1548-IF(J1548="",'04_Настройки'!$B$14,J1548))/(100-IF(J1548="",'04_Настройки'!$B$14,J1548))*100)),1))</s:f>
        <s:v/>
      </s:c>
      <s:c r="V1548" s="85" t="str">
        <s:f t="shared" si="6"/>
        <s:v/>
      </s:c>
      <s:c r="W1548" s="88" t="str">
        <s:f t="shared" si="7"/>
        <s:v/>
      </s:c>
      <s:c r="X1548" s="85" t="str">
        <s:f>IF(B1548="","",IF(W1548&lt;'04_Настройки'!$B$26,"",ROUND((IF(ISBLANK(T1548),0,T1548*'04_Настройки'!$B$16)+IF(ISBLANK(U1548),0,U1548*'04_Настройки'!$B$17)+IF(ISBLANK(V1548),0,V1548*'04_Настройки'!$B$18)+IF(ISBLANK(M1548),0,M1548/5*100*'04_Настройки'!$B$19)+IF(ISBLANK(N1548),0,N1548/5*100*'04_Настройки'!$B$20))/(IF(ISBLANK(T1548),0,'04_Настройки'!$B$16)+IF(ISBLANK(U1548),0,'04_Настройки'!$B$17)+IF(ISBLANK(V1548),0,'04_Настройки'!$B$18)+IF(ISBLANK(M1548),0,'04_Настройки'!$B$19)+IF(ISBLANK(N1548),0,'04_Настройки'!$B$20)),1)))</s:f>
        <s:v/>
      </s:c>
      <s:c r="Y1548" s="77" t="str">
        <s:f>IF(B1548="","",IF(ISBLANK(X1548),"Недостаточно данных",IF(X1548&gt;='04_Настройки'!$B$24,"Высокий",IF(X1548&gt;='04_Настройки'!$B$25,"Средний","Низкий"))))</s:f>
        <s:v/>
      </s:c>
      <s:c r="Z1548" s="80">
        <s:f t="shared" si="8"/>
        <s:v>1538</s:v>
      </s:c>
      <s:c r="AA1548" s="93" t="str">
        <s:f>IF(B1548="","",IF(S1548&gt;1,"Проверить и объединить дубли",IF(W1548&lt;'04_Настройки'!$B$26,"Дополнить исходные данные",IF(AND(M1548&lt;&gt;"",M1548&lt;=2),"Проверить соответствие запросу и бизнесу",IF(AND(G1548&lt;&gt;"",G1548&lt;=IF(J1548="",'04_Настройки'!$B$14,J1548)),"Удерживать позицию и обновлять контент",IF(Y1548="Высокий",IF(O1548="","Создать или назначить посадочную страницу","Оптимизировать страницу и усилить содержание"),IF(Y1548="Средний","Включить в контент-план","Наблюдать или отложить")))))))</s:f>
        <s:v/>
      </s:c>
    </s:row>
    <s:row r="1549" ht="22.5" customHeight="1">
      <s:c r="A1549" s="70" t="str">
        <s:f t="shared" si="1"/>
        <s:v/>
      </s:c>
      <s:c r="B1549" s="71"/>
      <s:c r="C1549" s="71"/>
      <s:c r="D1549" s="71"/>
      <s:c r="E1549" s="95"/>
      <s:c r="F1549" s="77" t="str">
        <s:f>IF(ISBLANK(E1549),"",IF(E1549&gt;='04_Настройки'!$B$11,"ВЧ",IF(E1549&gt;='04_Настройки'!$B$12,"СЧ","НЧ")))</s:f>
      </s:c>
      <s:c r="G1549" s="78"/>
      <s:c r="H1549" s="78"/>
      <s:c r="I1549" s="80" t="str">
        <s:f t="shared" si="2"/>
        <s:v/>
      </s:c>
      <s:c r="J1549" s="78"/>
      <s:c r="K1549" s="81"/>
      <s:c r="L1549" s="78"/>
      <s:c r="M1549" s="78"/>
      <s:c r="N1549" s="78"/>
      <s:c r="O1549" s="83"/>
      <s:c r="P1549" s="84"/>
      <s:c r="Q1549" s="84"/>
      <s:c r="R1549" s="77" t="str">
        <s:f t="shared" si="3"/>
        <s:v/>
      </s:c>
      <s:c r="S1549" s="85" t="str">
        <s:f t="shared" si="4"/>
        <s:v/>
      </s:c>
      <s:c r="T1549" s="85" t="str">
        <s:f t="shared" si="5"/>
        <s:v/>
      </s:c>
      <s:c r="U1549" s="85" t="str">
        <s:f>IF(OR(B1549="",G1549=""),"",ROUND(MAX(0,MIN(100,(G1549-IF(J1549="",'04_Настройки'!$B$14,J1549))/(100-IF(J1549="",'04_Настройки'!$B$14,J1549))*100)),1))</s:f>
        <s:v/>
      </s:c>
      <s:c r="V1549" s="85" t="str">
        <s:f t="shared" si="6"/>
        <s:v/>
      </s:c>
      <s:c r="W1549" s="88" t="str">
        <s:f t="shared" si="7"/>
        <s:v/>
      </s:c>
      <s:c r="X1549" s="85" t="str">
        <s:f>IF(B1549="","",IF(W1549&lt;'04_Настройки'!$B$26,"",ROUND((IF(ISBLANK(T1549),0,T1549*'04_Настройки'!$B$16)+IF(ISBLANK(U1549),0,U1549*'04_Настройки'!$B$17)+IF(ISBLANK(V1549),0,V1549*'04_Настройки'!$B$18)+IF(ISBLANK(M1549),0,M1549/5*100*'04_Настройки'!$B$19)+IF(ISBLANK(N1549),0,N1549/5*100*'04_Настройки'!$B$20))/(IF(ISBLANK(T1549),0,'04_Настройки'!$B$16)+IF(ISBLANK(U1549),0,'04_Настройки'!$B$17)+IF(ISBLANK(V1549),0,'04_Настройки'!$B$18)+IF(ISBLANK(M1549),0,'04_Настройки'!$B$19)+IF(ISBLANK(N1549),0,'04_Настройки'!$B$20)),1)))</s:f>
        <s:v/>
      </s:c>
      <s:c r="Y1549" s="77" t="str">
        <s:f>IF(B1549="","",IF(ISBLANK(X1549),"Недостаточно данных",IF(X1549&gt;='04_Настройки'!$B$24,"Высокий",IF(X1549&gt;='04_Настройки'!$B$25,"Средний","Низкий"))))</s:f>
        <s:v/>
      </s:c>
      <s:c r="Z1549" s="80">
        <s:f t="shared" si="8"/>
        <s:v>1539</s:v>
      </s:c>
      <s:c r="AA1549" s="93" t="str">
        <s:f>IF(B1549="","",IF(S1549&gt;1,"Проверить и объединить дубли",IF(W1549&lt;'04_Настройки'!$B$26,"Дополнить исходные данные",IF(AND(M1549&lt;&gt;"",M1549&lt;=2),"Проверить соответствие запросу и бизнесу",IF(AND(G1549&lt;&gt;"",G1549&lt;=IF(J1549="",'04_Настройки'!$B$14,J1549)),"Удерживать позицию и обновлять контент",IF(Y1549="Высокий",IF(O1549="","Создать или назначить посадочную страницу","Оптимизировать страницу и усилить содержание"),IF(Y1549="Средний","Включить в контент-план","Наблюдать или отложить")))))))</s:f>
        <s:v/>
      </s:c>
    </s:row>
    <s:row r="1550" ht="22.5" customHeight="1">
      <s:c r="A1550" s="70" t="str">
        <s:f t="shared" si="1"/>
        <s:v/>
      </s:c>
      <s:c r="B1550" s="71"/>
      <s:c r="C1550" s="71"/>
      <s:c r="D1550" s="71"/>
      <s:c r="E1550" s="95"/>
      <s:c r="F1550" s="77" t="str">
        <s:f>IF(ISBLANK(E1550),"",IF(E1550&gt;='04_Настройки'!$B$11,"ВЧ",IF(E1550&gt;='04_Настройки'!$B$12,"СЧ","НЧ")))</s:f>
      </s:c>
      <s:c r="G1550" s="78"/>
      <s:c r="H1550" s="78"/>
      <s:c r="I1550" s="80" t="str">
        <s:f t="shared" si="2"/>
        <s:v/>
      </s:c>
      <s:c r="J1550" s="78"/>
      <s:c r="K1550" s="81"/>
      <s:c r="L1550" s="78"/>
      <s:c r="M1550" s="78"/>
      <s:c r="N1550" s="78"/>
      <s:c r="O1550" s="83"/>
      <s:c r="P1550" s="84"/>
      <s:c r="Q1550" s="84"/>
      <s:c r="R1550" s="77" t="str">
        <s:f t="shared" si="3"/>
        <s:v/>
      </s:c>
      <s:c r="S1550" s="85" t="str">
        <s:f t="shared" si="4"/>
        <s:v/>
      </s:c>
      <s:c r="T1550" s="85" t="str">
        <s:f t="shared" si="5"/>
        <s:v/>
      </s:c>
      <s:c r="U1550" s="85" t="str">
        <s:f>IF(OR(B1550="",G1550=""),"",ROUND(MAX(0,MIN(100,(G1550-IF(J1550="",'04_Настройки'!$B$14,J1550))/(100-IF(J1550="",'04_Настройки'!$B$14,J1550))*100)),1))</s:f>
        <s:v/>
      </s:c>
      <s:c r="V1550" s="85" t="str">
        <s:f t="shared" si="6"/>
        <s:v/>
      </s:c>
      <s:c r="W1550" s="88" t="str">
        <s:f t="shared" si="7"/>
        <s:v/>
      </s:c>
      <s:c r="X1550" s="85" t="str">
        <s:f>IF(B1550="","",IF(W1550&lt;'04_Настройки'!$B$26,"",ROUND((IF(ISBLANK(T1550),0,T1550*'04_Настройки'!$B$16)+IF(ISBLANK(U1550),0,U1550*'04_Настройки'!$B$17)+IF(ISBLANK(V1550),0,V1550*'04_Настройки'!$B$18)+IF(ISBLANK(M1550),0,M1550/5*100*'04_Настройки'!$B$19)+IF(ISBLANK(N1550),0,N1550/5*100*'04_Настройки'!$B$20))/(IF(ISBLANK(T1550),0,'04_Настройки'!$B$16)+IF(ISBLANK(U1550),0,'04_Настройки'!$B$17)+IF(ISBLANK(V1550),0,'04_Настройки'!$B$18)+IF(ISBLANK(M1550),0,'04_Настройки'!$B$19)+IF(ISBLANK(N1550),0,'04_Настройки'!$B$20)),1)))</s:f>
        <s:v/>
      </s:c>
      <s:c r="Y1550" s="77" t="str">
        <s:f>IF(B1550="","",IF(ISBLANK(X1550),"Недостаточно данных",IF(X1550&gt;='04_Настройки'!$B$24,"Высокий",IF(X1550&gt;='04_Настройки'!$B$25,"Средний","Низкий"))))</s:f>
        <s:v/>
      </s:c>
      <s:c r="Z1550" s="80">
        <s:f t="shared" si="8"/>
        <s:v>1540</s:v>
      </s:c>
      <s:c r="AA1550" s="93" t="str">
        <s:f>IF(B1550="","",IF(S1550&gt;1,"Проверить и объединить дубли",IF(W1550&lt;'04_Настройки'!$B$26,"Дополнить исходные данные",IF(AND(M1550&lt;&gt;"",M1550&lt;=2),"Проверить соответствие запросу и бизнесу",IF(AND(G1550&lt;&gt;"",G1550&lt;=IF(J1550="",'04_Настройки'!$B$14,J1550)),"Удерживать позицию и обновлять контент",IF(Y1550="Высокий",IF(O1550="","Создать или назначить посадочную страницу","Оптимизировать страницу и усилить содержание"),IF(Y1550="Средний","Включить в контент-план","Наблюдать или отложить")))))))</s:f>
        <s:v/>
      </s:c>
    </s:row>
    <s:row r="1551" ht="22.5" customHeight="1">
      <s:c r="A1551" s="70" t="str">
        <s:f t="shared" si="1"/>
        <s:v/>
      </s:c>
      <s:c r="B1551" s="71"/>
      <s:c r="C1551" s="71"/>
      <s:c r="D1551" s="71"/>
      <s:c r="E1551" s="95"/>
      <s:c r="F1551" s="77" t="str">
        <s:f>IF(ISBLANK(E1551),"",IF(E1551&gt;='04_Настройки'!$B$11,"ВЧ",IF(E1551&gt;='04_Настройки'!$B$12,"СЧ","НЧ")))</s:f>
      </s:c>
      <s:c r="G1551" s="78"/>
      <s:c r="H1551" s="78"/>
      <s:c r="I1551" s="80" t="str">
        <s:f t="shared" si="2"/>
        <s:v/>
      </s:c>
      <s:c r="J1551" s="78"/>
      <s:c r="K1551" s="81"/>
      <s:c r="L1551" s="78"/>
      <s:c r="M1551" s="78"/>
      <s:c r="N1551" s="78"/>
      <s:c r="O1551" s="83"/>
      <s:c r="P1551" s="84"/>
      <s:c r="Q1551" s="84"/>
      <s:c r="R1551" s="77" t="str">
        <s:f t="shared" si="3"/>
        <s:v/>
      </s:c>
      <s:c r="S1551" s="85" t="str">
        <s:f t="shared" si="4"/>
        <s:v/>
      </s:c>
      <s:c r="T1551" s="85" t="str">
        <s:f t="shared" si="5"/>
        <s:v/>
      </s:c>
      <s:c r="U1551" s="85" t="str">
        <s:f>IF(OR(B1551="",G1551=""),"",ROUND(MAX(0,MIN(100,(G1551-IF(J1551="",'04_Настройки'!$B$14,J1551))/(100-IF(J1551="",'04_Настройки'!$B$14,J1551))*100)),1))</s:f>
        <s:v/>
      </s:c>
      <s:c r="V1551" s="85" t="str">
        <s:f t="shared" si="6"/>
        <s:v/>
      </s:c>
      <s:c r="W1551" s="88" t="str">
        <s:f t="shared" si="7"/>
        <s:v/>
      </s:c>
      <s:c r="X1551" s="85" t="str">
        <s:f>IF(B1551="","",IF(W1551&lt;'04_Настройки'!$B$26,"",ROUND((IF(ISBLANK(T1551),0,T1551*'04_Настройки'!$B$16)+IF(ISBLANK(U1551),0,U1551*'04_Настройки'!$B$17)+IF(ISBLANK(V1551),0,V1551*'04_Настройки'!$B$18)+IF(ISBLANK(M1551),0,M1551/5*100*'04_Настройки'!$B$19)+IF(ISBLANK(N1551),0,N1551/5*100*'04_Настройки'!$B$20))/(IF(ISBLANK(T1551),0,'04_Настройки'!$B$16)+IF(ISBLANK(U1551),0,'04_Настройки'!$B$17)+IF(ISBLANK(V1551),0,'04_Настройки'!$B$18)+IF(ISBLANK(M1551),0,'04_Настройки'!$B$19)+IF(ISBLANK(N1551),0,'04_Настройки'!$B$20)),1)))</s:f>
        <s:v/>
      </s:c>
      <s:c r="Y1551" s="77" t="str">
        <s:f>IF(B1551="","",IF(ISBLANK(X1551),"Недостаточно данных",IF(X1551&gt;='04_Настройки'!$B$24,"Высокий",IF(X1551&gt;='04_Настройки'!$B$25,"Средний","Низкий"))))</s:f>
        <s:v/>
      </s:c>
      <s:c r="Z1551" s="80">
        <s:f t="shared" si="8"/>
        <s:v>1541</s:v>
      </s:c>
      <s:c r="AA1551" s="93" t="str">
        <s:f>IF(B1551="","",IF(S1551&gt;1,"Проверить и объединить дубли",IF(W1551&lt;'04_Настройки'!$B$26,"Дополнить исходные данные",IF(AND(M1551&lt;&gt;"",M1551&lt;=2),"Проверить соответствие запросу и бизнесу",IF(AND(G1551&lt;&gt;"",G1551&lt;=IF(J1551="",'04_Настройки'!$B$14,J1551)),"Удерживать позицию и обновлять контент",IF(Y1551="Высокий",IF(O1551="","Создать или назначить посадочную страницу","Оптимизировать страницу и усилить содержание"),IF(Y1551="Средний","Включить в контент-план","Наблюдать или отложить")))))))</s:f>
        <s:v/>
      </s:c>
    </s:row>
    <s:row r="1552" ht="22.5" customHeight="1">
      <s:c r="A1552" s="70" t="str">
        <s:f t="shared" si="1"/>
        <s:v/>
      </s:c>
      <s:c r="B1552" s="71"/>
      <s:c r="C1552" s="71"/>
      <s:c r="D1552" s="71"/>
      <s:c r="E1552" s="95"/>
      <s:c r="F1552" s="77" t="str">
        <s:f>IF(ISBLANK(E1552),"",IF(E1552&gt;='04_Настройки'!$B$11,"ВЧ",IF(E1552&gt;='04_Настройки'!$B$12,"СЧ","НЧ")))</s:f>
      </s:c>
      <s:c r="G1552" s="78"/>
      <s:c r="H1552" s="78"/>
      <s:c r="I1552" s="80" t="str">
        <s:f t="shared" si="2"/>
        <s:v/>
      </s:c>
      <s:c r="J1552" s="78"/>
      <s:c r="K1552" s="81"/>
      <s:c r="L1552" s="78"/>
      <s:c r="M1552" s="78"/>
      <s:c r="N1552" s="78"/>
      <s:c r="O1552" s="83"/>
      <s:c r="P1552" s="84"/>
      <s:c r="Q1552" s="84"/>
      <s:c r="R1552" s="77" t="str">
        <s:f t="shared" si="3"/>
        <s:v/>
      </s:c>
      <s:c r="S1552" s="85" t="str">
        <s:f t="shared" si="4"/>
        <s:v/>
      </s:c>
      <s:c r="T1552" s="85" t="str">
        <s:f t="shared" si="5"/>
        <s:v/>
      </s:c>
      <s:c r="U1552" s="85" t="str">
        <s:f>IF(OR(B1552="",G1552=""),"",ROUND(MAX(0,MIN(100,(G1552-IF(J1552="",'04_Настройки'!$B$14,J1552))/(100-IF(J1552="",'04_Настройки'!$B$14,J1552))*100)),1))</s:f>
        <s:v/>
      </s:c>
      <s:c r="V1552" s="85" t="str">
        <s:f t="shared" si="6"/>
        <s:v/>
      </s:c>
      <s:c r="W1552" s="88" t="str">
        <s:f t="shared" si="7"/>
        <s:v/>
      </s:c>
      <s:c r="X1552" s="85" t="str">
        <s:f>IF(B1552="","",IF(W1552&lt;'04_Настройки'!$B$26,"",ROUND((IF(ISBLANK(T1552),0,T1552*'04_Настройки'!$B$16)+IF(ISBLANK(U1552),0,U1552*'04_Настройки'!$B$17)+IF(ISBLANK(V1552),0,V1552*'04_Настройки'!$B$18)+IF(ISBLANK(M1552),0,M1552/5*100*'04_Настройки'!$B$19)+IF(ISBLANK(N1552),0,N1552/5*100*'04_Настройки'!$B$20))/(IF(ISBLANK(T1552),0,'04_Настройки'!$B$16)+IF(ISBLANK(U1552),0,'04_Настройки'!$B$17)+IF(ISBLANK(V1552),0,'04_Настройки'!$B$18)+IF(ISBLANK(M1552),0,'04_Настройки'!$B$19)+IF(ISBLANK(N1552),0,'04_Настройки'!$B$20)),1)))</s:f>
        <s:v/>
      </s:c>
      <s:c r="Y1552" s="77" t="str">
        <s:f>IF(B1552="","",IF(ISBLANK(X1552),"Недостаточно данных",IF(X1552&gt;='04_Настройки'!$B$24,"Высокий",IF(X1552&gt;='04_Настройки'!$B$25,"Средний","Низкий"))))</s:f>
        <s:v/>
      </s:c>
      <s:c r="Z1552" s="80">
        <s:f t="shared" si="8"/>
        <s:v>1542</s:v>
      </s:c>
      <s:c r="AA1552" s="93" t="str">
        <s:f>IF(B1552="","",IF(S1552&gt;1,"Проверить и объединить дубли",IF(W1552&lt;'04_Настройки'!$B$26,"Дополнить исходные данные",IF(AND(M1552&lt;&gt;"",M1552&lt;=2),"Проверить соответствие запросу и бизнесу",IF(AND(G1552&lt;&gt;"",G1552&lt;=IF(J1552="",'04_Настройки'!$B$14,J1552)),"Удерживать позицию и обновлять контент",IF(Y1552="Высокий",IF(O1552="","Создать или назначить посадочную страницу","Оптимизировать страницу и усилить содержание"),IF(Y1552="Средний","Включить в контент-план","Наблюдать или отложить")))))))</s:f>
        <s:v/>
      </s:c>
    </s:row>
    <s:row r="1553" ht="22.5" customHeight="1">
      <s:c r="A1553" s="70" t="str">
        <s:f t="shared" si="1"/>
        <s:v/>
      </s:c>
      <s:c r="B1553" s="71"/>
      <s:c r="C1553" s="71"/>
      <s:c r="D1553" s="71"/>
      <s:c r="E1553" s="95"/>
      <s:c r="F1553" s="77" t="str">
        <s:f>IF(ISBLANK(E1553),"",IF(E1553&gt;='04_Настройки'!$B$11,"ВЧ",IF(E1553&gt;='04_Настройки'!$B$12,"СЧ","НЧ")))</s:f>
      </s:c>
      <s:c r="G1553" s="78"/>
      <s:c r="H1553" s="78"/>
      <s:c r="I1553" s="80" t="str">
        <s:f t="shared" si="2"/>
        <s:v/>
      </s:c>
      <s:c r="J1553" s="78"/>
      <s:c r="K1553" s="81"/>
      <s:c r="L1553" s="78"/>
      <s:c r="M1553" s="78"/>
      <s:c r="N1553" s="78"/>
      <s:c r="O1553" s="83"/>
      <s:c r="P1553" s="84"/>
      <s:c r="Q1553" s="84"/>
      <s:c r="R1553" s="77" t="str">
        <s:f t="shared" si="3"/>
        <s:v/>
      </s:c>
      <s:c r="S1553" s="85" t="str">
        <s:f t="shared" si="4"/>
        <s:v/>
      </s:c>
      <s:c r="T1553" s="85" t="str">
        <s:f t="shared" si="5"/>
        <s:v/>
      </s:c>
      <s:c r="U1553" s="85" t="str">
        <s:f>IF(OR(B1553="",G1553=""),"",ROUND(MAX(0,MIN(100,(G1553-IF(J1553="",'04_Настройки'!$B$14,J1553))/(100-IF(J1553="",'04_Настройки'!$B$14,J1553))*100)),1))</s:f>
        <s:v/>
      </s:c>
      <s:c r="V1553" s="85" t="str">
        <s:f t="shared" si="6"/>
        <s:v/>
      </s:c>
      <s:c r="W1553" s="88" t="str">
        <s:f t="shared" si="7"/>
        <s:v/>
      </s:c>
      <s:c r="X1553" s="85" t="str">
        <s:f>IF(B1553="","",IF(W1553&lt;'04_Настройки'!$B$26,"",ROUND((IF(ISBLANK(T1553),0,T1553*'04_Настройки'!$B$16)+IF(ISBLANK(U1553),0,U1553*'04_Настройки'!$B$17)+IF(ISBLANK(V1553),0,V1553*'04_Настройки'!$B$18)+IF(ISBLANK(M1553),0,M1553/5*100*'04_Настройки'!$B$19)+IF(ISBLANK(N1553),0,N1553/5*100*'04_Настройки'!$B$20))/(IF(ISBLANK(T1553),0,'04_Настройки'!$B$16)+IF(ISBLANK(U1553),0,'04_Настройки'!$B$17)+IF(ISBLANK(V1553),0,'04_Настройки'!$B$18)+IF(ISBLANK(M1553),0,'04_Настройки'!$B$19)+IF(ISBLANK(N1553),0,'04_Настройки'!$B$20)),1)))</s:f>
        <s:v/>
      </s:c>
      <s:c r="Y1553" s="77" t="str">
        <s:f>IF(B1553="","",IF(ISBLANK(X1553),"Недостаточно данных",IF(X1553&gt;='04_Настройки'!$B$24,"Высокий",IF(X1553&gt;='04_Настройки'!$B$25,"Средний","Низкий"))))</s:f>
        <s:v/>
      </s:c>
      <s:c r="Z1553" s="80">
        <s:f t="shared" si="8"/>
        <s:v>1543</s:v>
      </s:c>
      <s:c r="AA1553" s="93" t="str">
        <s:f>IF(B1553="","",IF(S1553&gt;1,"Проверить и объединить дубли",IF(W1553&lt;'04_Настройки'!$B$26,"Дополнить исходные данные",IF(AND(M1553&lt;&gt;"",M1553&lt;=2),"Проверить соответствие запросу и бизнесу",IF(AND(G1553&lt;&gt;"",G1553&lt;=IF(J1553="",'04_Настройки'!$B$14,J1553)),"Удерживать позицию и обновлять контент",IF(Y1553="Высокий",IF(O1553="","Создать или назначить посадочную страницу","Оптимизировать страницу и усилить содержание"),IF(Y1553="Средний","Включить в контент-план","Наблюдать или отложить")))))))</s:f>
        <s:v/>
      </s:c>
    </s:row>
    <s:row r="1554" ht="22.5" customHeight="1">
      <s:c r="A1554" s="70" t="str">
        <s:f t="shared" si="1"/>
        <s:v/>
      </s:c>
      <s:c r="B1554" s="71"/>
      <s:c r="C1554" s="71"/>
      <s:c r="D1554" s="71"/>
      <s:c r="E1554" s="95"/>
      <s:c r="F1554" s="77" t="str">
        <s:f>IF(ISBLANK(E1554),"",IF(E1554&gt;='04_Настройки'!$B$11,"ВЧ",IF(E1554&gt;='04_Настройки'!$B$12,"СЧ","НЧ")))</s:f>
      </s:c>
      <s:c r="G1554" s="78"/>
      <s:c r="H1554" s="78"/>
      <s:c r="I1554" s="80" t="str">
        <s:f t="shared" si="2"/>
        <s:v/>
      </s:c>
      <s:c r="J1554" s="78"/>
      <s:c r="K1554" s="81"/>
      <s:c r="L1554" s="78"/>
      <s:c r="M1554" s="78"/>
      <s:c r="N1554" s="78"/>
      <s:c r="O1554" s="83"/>
      <s:c r="P1554" s="84"/>
      <s:c r="Q1554" s="84"/>
      <s:c r="R1554" s="77" t="str">
        <s:f t="shared" si="3"/>
        <s:v/>
      </s:c>
      <s:c r="S1554" s="85" t="str">
        <s:f t="shared" si="4"/>
        <s:v/>
      </s:c>
      <s:c r="T1554" s="85" t="str">
        <s:f t="shared" si="5"/>
        <s:v/>
      </s:c>
      <s:c r="U1554" s="85" t="str">
        <s:f>IF(OR(B1554="",G1554=""),"",ROUND(MAX(0,MIN(100,(G1554-IF(J1554="",'04_Настройки'!$B$14,J1554))/(100-IF(J1554="",'04_Настройки'!$B$14,J1554))*100)),1))</s:f>
        <s:v/>
      </s:c>
      <s:c r="V1554" s="85" t="str">
        <s:f t="shared" si="6"/>
        <s:v/>
      </s:c>
      <s:c r="W1554" s="88" t="str">
        <s:f t="shared" si="7"/>
        <s:v/>
      </s:c>
      <s:c r="X1554" s="85" t="str">
        <s:f>IF(B1554="","",IF(W1554&lt;'04_Настройки'!$B$26,"",ROUND((IF(ISBLANK(T1554),0,T1554*'04_Настройки'!$B$16)+IF(ISBLANK(U1554),0,U1554*'04_Настройки'!$B$17)+IF(ISBLANK(V1554),0,V1554*'04_Настройки'!$B$18)+IF(ISBLANK(M1554),0,M1554/5*100*'04_Настройки'!$B$19)+IF(ISBLANK(N1554),0,N1554/5*100*'04_Настройки'!$B$20))/(IF(ISBLANK(T1554),0,'04_Настройки'!$B$16)+IF(ISBLANK(U1554),0,'04_Настройки'!$B$17)+IF(ISBLANK(V1554),0,'04_Настройки'!$B$18)+IF(ISBLANK(M1554),0,'04_Настройки'!$B$19)+IF(ISBLANK(N1554),0,'04_Настройки'!$B$20)),1)))</s:f>
        <s:v/>
      </s:c>
      <s:c r="Y1554" s="77" t="str">
        <s:f>IF(B1554="","",IF(ISBLANK(X1554),"Недостаточно данных",IF(X1554&gt;='04_Настройки'!$B$24,"Высокий",IF(X1554&gt;='04_Настройки'!$B$25,"Средний","Низкий"))))</s:f>
        <s:v/>
      </s:c>
      <s:c r="Z1554" s="80">
        <s:f t="shared" si="8"/>
        <s:v>1544</s:v>
      </s:c>
      <s:c r="AA1554" s="93" t="str">
        <s:f>IF(B1554="","",IF(S1554&gt;1,"Проверить и объединить дубли",IF(W1554&lt;'04_Настройки'!$B$26,"Дополнить исходные данные",IF(AND(M1554&lt;&gt;"",M1554&lt;=2),"Проверить соответствие запросу и бизнесу",IF(AND(G1554&lt;&gt;"",G1554&lt;=IF(J1554="",'04_Настройки'!$B$14,J1554)),"Удерживать позицию и обновлять контент",IF(Y1554="Высокий",IF(O1554="","Создать или назначить посадочную страницу","Оптимизировать страницу и усилить содержание"),IF(Y1554="Средний","Включить в контент-план","Наблюдать или отложить")))))))</s:f>
        <s:v/>
      </s:c>
    </s:row>
    <s:row r="1555" ht="22.5" customHeight="1">
      <s:c r="A1555" s="70" t="str">
        <s:f t="shared" si="1"/>
        <s:v/>
      </s:c>
      <s:c r="B1555" s="71"/>
      <s:c r="C1555" s="71"/>
      <s:c r="D1555" s="71"/>
      <s:c r="E1555" s="95"/>
      <s:c r="F1555" s="77" t="str">
        <s:f>IF(ISBLANK(E1555),"",IF(E1555&gt;='04_Настройки'!$B$11,"ВЧ",IF(E1555&gt;='04_Настройки'!$B$12,"СЧ","НЧ")))</s:f>
      </s:c>
      <s:c r="G1555" s="78"/>
      <s:c r="H1555" s="78"/>
      <s:c r="I1555" s="80" t="str">
        <s:f t="shared" si="2"/>
        <s:v/>
      </s:c>
      <s:c r="J1555" s="78"/>
      <s:c r="K1555" s="81"/>
      <s:c r="L1555" s="78"/>
      <s:c r="M1555" s="78"/>
      <s:c r="N1555" s="78"/>
      <s:c r="O1555" s="83"/>
      <s:c r="P1555" s="84"/>
      <s:c r="Q1555" s="84"/>
      <s:c r="R1555" s="77" t="str">
        <s:f t="shared" si="3"/>
        <s:v/>
      </s:c>
      <s:c r="S1555" s="85" t="str">
        <s:f t="shared" si="4"/>
        <s:v/>
      </s:c>
      <s:c r="T1555" s="85" t="str">
        <s:f t="shared" si="5"/>
        <s:v/>
      </s:c>
      <s:c r="U1555" s="85" t="str">
        <s:f>IF(OR(B1555="",G1555=""),"",ROUND(MAX(0,MIN(100,(G1555-IF(J1555="",'04_Настройки'!$B$14,J1555))/(100-IF(J1555="",'04_Настройки'!$B$14,J1555))*100)),1))</s:f>
        <s:v/>
      </s:c>
      <s:c r="V1555" s="85" t="str">
        <s:f t="shared" si="6"/>
        <s:v/>
      </s:c>
      <s:c r="W1555" s="88" t="str">
        <s:f t="shared" si="7"/>
        <s:v/>
      </s:c>
      <s:c r="X1555" s="85" t="str">
        <s:f>IF(B1555="","",IF(W1555&lt;'04_Настройки'!$B$26,"",ROUND((IF(ISBLANK(T1555),0,T1555*'04_Настройки'!$B$16)+IF(ISBLANK(U1555),0,U1555*'04_Настройки'!$B$17)+IF(ISBLANK(V1555),0,V1555*'04_Настройки'!$B$18)+IF(ISBLANK(M1555),0,M1555/5*100*'04_Настройки'!$B$19)+IF(ISBLANK(N1555),0,N1555/5*100*'04_Настройки'!$B$20))/(IF(ISBLANK(T1555),0,'04_Настройки'!$B$16)+IF(ISBLANK(U1555),0,'04_Настройки'!$B$17)+IF(ISBLANK(V1555),0,'04_Настройки'!$B$18)+IF(ISBLANK(M1555),0,'04_Настройки'!$B$19)+IF(ISBLANK(N1555),0,'04_Настройки'!$B$20)),1)))</s:f>
        <s:v/>
      </s:c>
      <s:c r="Y1555" s="77" t="str">
        <s:f>IF(B1555="","",IF(ISBLANK(X1555),"Недостаточно данных",IF(X1555&gt;='04_Настройки'!$B$24,"Высокий",IF(X1555&gt;='04_Настройки'!$B$25,"Средний","Низкий"))))</s:f>
        <s:v/>
      </s:c>
      <s:c r="Z1555" s="80">
        <s:f t="shared" si="8"/>
        <s:v>1545</s:v>
      </s:c>
      <s:c r="AA1555" s="93" t="str">
        <s:f>IF(B1555="","",IF(S1555&gt;1,"Проверить и объединить дубли",IF(W1555&lt;'04_Настройки'!$B$26,"Дополнить исходные данные",IF(AND(M1555&lt;&gt;"",M1555&lt;=2),"Проверить соответствие запросу и бизнесу",IF(AND(G1555&lt;&gt;"",G1555&lt;=IF(J1555="",'04_Настройки'!$B$14,J1555)),"Удерживать позицию и обновлять контент",IF(Y1555="Высокий",IF(O1555="","Создать или назначить посадочную страницу","Оптимизировать страницу и усилить содержание"),IF(Y1555="Средний","Включить в контент-план","Наблюдать или отложить")))))))</s:f>
        <s:v/>
      </s:c>
    </s:row>
    <s:row r="1556" ht="22.5" customHeight="1">
      <s:c r="A1556" s="70" t="str">
        <s:f t="shared" si="1"/>
        <s:v/>
      </s:c>
      <s:c r="B1556" s="71"/>
      <s:c r="C1556" s="71"/>
      <s:c r="D1556" s="71"/>
      <s:c r="E1556" s="95"/>
      <s:c r="F1556" s="77" t="str">
        <s:f>IF(ISBLANK(E1556),"",IF(E1556&gt;='04_Настройки'!$B$11,"ВЧ",IF(E1556&gt;='04_Настройки'!$B$12,"СЧ","НЧ")))</s:f>
      </s:c>
      <s:c r="G1556" s="78"/>
      <s:c r="H1556" s="78"/>
      <s:c r="I1556" s="80" t="str">
        <s:f t="shared" si="2"/>
        <s:v/>
      </s:c>
      <s:c r="J1556" s="78"/>
      <s:c r="K1556" s="81"/>
      <s:c r="L1556" s="78"/>
      <s:c r="M1556" s="78"/>
      <s:c r="N1556" s="78"/>
      <s:c r="O1556" s="83"/>
      <s:c r="P1556" s="84"/>
      <s:c r="Q1556" s="84"/>
      <s:c r="R1556" s="77" t="str">
        <s:f t="shared" si="3"/>
        <s:v/>
      </s:c>
      <s:c r="S1556" s="85" t="str">
        <s:f t="shared" si="4"/>
        <s:v/>
      </s:c>
      <s:c r="T1556" s="85" t="str">
        <s:f t="shared" si="5"/>
        <s:v/>
      </s:c>
      <s:c r="U1556" s="85" t="str">
        <s:f>IF(OR(B1556="",G1556=""),"",ROUND(MAX(0,MIN(100,(G1556-IF(J1556="",'04_Настройки'!$B$14,J1556))/(100-IF(J1556="",'04_Настройки'!$B$14,J1556))*100)),1))</s:f>
        <s:v/>
      </s:c>
      <s:c r="V1556" s="85" t="str">
        <s:f t="shared" si="6"/>
        <s:v/>
      </s:c>
      <s:c r="W1556" s="88" t="str">
        <s:f t="shared" si="7"/>
        <s:v/>
      </s:c>
      <s:c r="X1556" s="85" t="str">
        <s:f>IF(B1556="","",IF(W1556&lt;'04_Настройки'!$B$26,"",ROUND((IF(ISBLANK(T1556),0,T1556*'04_Настройки'!$B$16)+IF(ISBLANK(U1556),0,U1556*'04_Настройки'!$B$17)+IF(ISBLANK(V1556),0,V1556*'04_Настройки'!$B$18)+IF(ISBLANK(M1556),0,M1556/5*100*'04_Настройки'!$B$19)+IF(ISBLANK(N1556),0,N1556/5*100*'04_Настройки'!$B$20))/(IF(ISBLANK(T1556),0,'04_Настройки'!$B$16)+IF(ISBLANK(U1556),0,'04_Настройки'!$B$17)+IF(ISBLANK(V1556),0,'04_Настройки'!$B$18)+IF(ISBLANK(M1556),0,'04_Настройки'!$B$19)+IF(ISBLANK(N1556),0,'04_Настройки'!$B$20)),1)))</s:f>
        <s:v/>
      </s:c>
      <s:c r="Y1556" s="77" t="str">
        <s:f>IF(B1556="","",IF(ISBLANK(X1556),"Недостаточно данных",IF(X1556&gt;='04_Настройки'!$B$24,"Высокий",IF(X1556&gt;='04_Настройки'!$B$25,"Средний","Низкий"))))</s:f>
        <s:v/>
      </s:c>
      <s:c r="Z1556" s="80">
        <s:f t="shared" si="8"/>
        <s:v>1546</s:v>
      </s:c>
      <s:c r="AA1556" s="93" t="str">
        <s:f>IF(B1556="","",IF(S1556&gt;1,"Проверить и объединить дубли",IF(W1556&lt;'04_Настройки'!$B$26,"Дополнить исходные данные",IF(AND(M1556&lt;&gt;"",M1556&lt;=2),"Проверить соответствие запросу и бизнесу",IF(AND(G1556&lt;&gt;"",G1556&lt;=IF(J1556="",'04_Настройки'!$B$14,J1556)),"Удерживать позицию и обновлять контент",IF(Y1556="Высокий",IF(O1556="","Создать или назначить посадочную страницу","Оптимизировать страницу и усилить содержание"),IF(Y1556="Средний","Включить в контент-план","Наблюдать или отложить")))))))</s:f>
        <s:v/>
      </s:c>
    </s:row>
    <s:row r="1557" ht="22.5" customHeight="1">
      <s:c r="A1557" s="70" t="str">
        <s:f t="shared" si="1"/>
        <s:v/>
      </s:c>
      <s:c r="B1557" s="71"/>
      <s:c r="C1557" s="71"/>
      <s:c r="D1557" s="71"/>
      <s:c r="E1557" s="95"/>
      <s:c r="F1557" s="77" t="str">
        <s:f>IF(ISBLANK(E1557),"",IF(E1557&gt;='04_Настройки'!$B$11,"ВЧ",IF(E1557&gt;='04_Настройки'!$B$12,"СЧ","НЧ")))</s:f>
      </s:c>
      <s:c r="G1557" s="78"/>
      <s:c r="H1557" s="78"/>
      <s:c r="I1557" s="80" t="str">
        <s:f t="shared" si="2"/>
        <s:v/>
      </s:c>
      <s:c r="J1557" s="78"/>
      <s:c r="K1557" s="81"/>
      <s:c r="L1557" s="78"/>
      <s:c r="M1557" s="78"/>
      <s:c r="N1557" s="78"/>
      <s:c r="O1557" s="83"/>
      <s:c r="P1557" s="84"/>
      <s:c r="Q1557" s="84"/>
      <s:c r="R1557" s="77" t="str">
        <s:f t="shared" si="3"/>
        <s:v/>
      </s:c>
      <s:c r="S1557" s="85" t="str">
        <s:f t="shared" si="4"/>
        <s:v/>
      </s:c>
      <s:c r="T1557" s="85" t="str">
        <s:f t="shared" si="5"/>
        <s:v/>
      </s:c>
      <s:c r="U1557" s="85" t="str">
        <s:f>IF(OR(B1557="",G1557=""),"",ROUND(MAX(0,MIN(100,(G1557-IF(J1557="",'04_Настройки'!$B$14,J1557))/(100-IF(J1557="",'04_Настройки'!$B$14,J1557))*100)),1))</s:f>
        <s:v/>
      </s:c>
      <s:c r="V1557" s="85" t="str">
        <s:f t="shared" si="6"/>
        <s:v/>
      </s:c>
      <s:c r="W1557" s="88" t="str">
        <s:f t="shared" si="7"/>
        <s:v/>
      </s:c>
      <s:c r="X1557" s="85" t="str">
        <s:f>IF(B1557="","",IF(W1557&lt;'04_Настройки'!$B$26,"",ROUND((IF(ISBLANK(T1557),0,T1557*'04_Настройки'!$B$16)+IF(ISBLANK(U1557),0,U1557*'04_Настройки'!$B$17)+IF(ISBLANK(V1557),0,V1557*'04_Настройки'!$B$18)+IF(ISBLANK(M1557),0,M1557/5*100*'04_Настройки'!$B$19)+IF(ISBLANK(N1557),0,N1557/5*100*'04_Настройки'!$B$20))/(IF(ISBLANK(T1557),0,'04_Настройки'!$B$16)+IF(ISBLANK(U1557),0,'04_Настройки'!$B$17)+IF(ISBLANK(V1557),0,'04_Настройки'!$B$18)+IF(ISBLANK(M1557),0,'04_Настройки'!$B$19)+IF(ISBLANK(N1557),0,'04_Настройки'!$B$20)),1)))</s:f>
        <s:v/>
      </s:c>
      <s:c r="Y1557" s="77" t="str">
        <s:f>IF(B1557="","",IF(ISBLANK(X1557),"Недостаточно данных",IF(X1557&gt;='04_Настройки'!$B$24,"Высокий",IF(X1557&gt;='04_Настройки'!$B$25,"Средний","Низкий"))))</s:f>
        <s:v/>
      </s:c>
      <s:c r="Z1557" s="80">
        <s:f t="shared" si="8"/>
        <s:v>1547</s:v>
      </s:c>
      <s:c r="AA1557" s="93" t="str">
        <s:f>IF(B1557="","",IF(S1557&gt;1,"Проверить и объединить дубли",IF(W1557&lt;'04_Настройки'!$B$26,"Дополнить исходные данные",IF(AND(M1557&lt;&gt;"",M1557&lt;=2),"Проверить соответствие запросу и бизнесу",IF(AND(G1557&lt;&gt;"",G1557&lt;=IF(J1557="",'04_Настройки'!$B$14,J1557)),"Удерживать позицию и обновлять контент",IF(Y1557="Высокий",IF(O1557="","Создать или назначить посадочную страницу","Оптимизировать страницу и усилить содержание"),IF(Y1557="Средний","Включить в контент-план","Наблюдать или отложить")))))))</s:f>
        <s:v/>
      </s:c>
    </s:row>
    <s:row r="1558" ht="22.5" customHeight="1">
      <s:c r="A1558" s="70" t="str">
        <s:f t="shared" si="1"/>
        <s:v/>
      </s:c>
      <s:c r="B1558" s="71"/>
      <s:c r="C1558" s="71"/>
      <s:c r="D1558" s="71"/>
      <s:c r="E1558" s="95"/>
      <s:c r="F1558" s="77" t="str">
        <s:f>IF(ISBLANK(E1558),"",IF(E1558&gt;='04_Настройки'!$B$11,"ВЧ",IF(E1558&gt;='04_Настройки'!$B$12,"СЧ","НЧ")))</s:f>
      </s:c>
      <s:c r="G1558" s="78"/>
      <s:c r="H1558" s="78"/>
      <s:c r="I1558" s="80" t="str">
        <s:f t="shared" si="2"/>
        <s:v/>
      </s:c>
      <s:c r="J1558" s="78"/>
      <s:c r="K1558" s="81"/>
      <s:c r="L1558" s="78"/>
      <s:c r="M1558" s="78"/>
      <s:c r="N1558" s="78"/>
      <s:c r="O1558" s="83"/>
      <s:c r="P1558" s="84"/>
      <s:c r="Q1558" s="84"/>
      <s:c r="R1558" s="77" t="str">
        <s:f t="shared" si="3"/>
        <s:v/>
      </s:c>
      <s:c r="S1558" s="85" t="str">
        <s:f t="shared" si="4"/>
        <s:v/>
      </s:c>
      <s:c r="T1558" s="85" t="str">
        <s:f t="shared" si="5"/>
        <s:v/>
      </s:c>
      <s:c r="U1558" s="85" t="str">
        <s:f>IF(OR(B1558="",G1558=""),"",ROUND(MAX(0,MIN(100,(G1558-IF(J1558="",'04_Настройки'!$B$14,J1558))/(100-IF(J1558="",'04_Настройки'!$B$14,J1558))*100)),1))</s:f>
        <s:v/>
      </s:c>
      <s:c r="V1558" s="85" t="str">
        <s:f t="shared" si="6"/>
        <s:v/>
      </s:c>
      <s:c r="W1558" s="88" t="str">
        <s:f t="shared" si="7"/>
        <s:v/>
      </s:c>
      <s:c r="X1558" s="85" t="str">
        <s:f>IF(B1558="","",IF(W1558&lt;'04_Настройки'!$B$26,"",ROUND((IF(ISBLANK(T1558),0,T1558*'04_Настройки'!$B$16)+IF(ISBLANK(U1558),0,U1558*'04_Настройки'!$B$17)+IF(ISBLANK(V1558),0,V1558*'04_Настройки'!$B$18)+IF(ISBLANK(M1558),0,M1558/5*100*'04_Настройки'!$B$19)+IF(ISBLANK(N1558),0,N1558/5*100*'04_Настройки'!$B$20))/(IF(ISBLANK(T1558),0,'04_Настройки'!$B$16)+IF(ISBLANK(U1558),0,'04_Настройки'!$B$17)+IF(ISBLANK(V1558),0,'04_Настройки'!$B$18)+IF(ISBLANK(M1558),0,'04_Настройки'!$B$19)+IF(ISBLANK(N1558),0,'04_Настройки'!$B$20)),1)))</s:f>
        <s:v/>
      </s:c>
      <s:c r="Y1558" s="77" t="str">
        <s:f>IF(B1558="","",IF(ISBLANK(X1558),"Недостаточно данных",IF(X1558&gt;='04_Настройки'!$B$24,"Высокий",IF(X1558&gt;='04_Настройки'!$B$25,"Средний","Низкий"))))</s:f>
        <s:v/>
      </s:c>
      <s:c r="Z1558" s="80">
        <s:f t="shared" si="8"/>
        <s:v>1548</s:v>
      </s:c>
      <s:c r="AA1558" s="93" t="str">
        <s:f>IF(B1558="","",IF(S1558&gt;1,"Проверить и объединить дубли",IF(W1558&lt;'04_Настройки'!$B$26,"Дополнить исходные данные",IF(AND(M1558&lt;&gt;"",M1558&lt;=2),"Проверить соответствие запросу и бизнесу",IF(AND(G1558&lt;&gt;"",G1558&lt;=IF(J1558="",'04_Настройки'!$B$14,J1558)),"Удерживать позицию и обновлять контент",IF(Y1558="Высокий",IF(O1558="","Создать или назначить посадочную страницу","Оптимизировать страницу и усилить содержание"),IF(Y1558="Средний","Включить в контент-план","Наблюдать или отложить")))))))</s:f>
        <s:v/>
      </s:c>
    </s:row>
    <s:row r="1559" ht="22.5" customHeight="1">
      <s:c r="A1559" s="70" t="str">
        <s:f t="shared" si="1"/>
        <s:v/>
      </s:c>
      <s:c r="B1559" s="71"/>
      <s:c r="C1559" s="71"/>
      <s:c r="D1559" s="71"/>
      <s:c r="E1559" s="95"/>
      <s:c r="F1559" s="77" t="str">
        <s:f>IF(ISBLANK(E1559),"",IF(E1559&gt;='04_Настройки'!$B$11,"ВЧ",IF(E1559&gt;='04_Настройки'!$B$12,"СЧ","НЧ")))</s:f>
      </s:c>
      <s:c r="G1559" s="78"/>
      <s:c r="H1559" s="78"/>
      <s:c r="I1559" s="80" t="str">
        <s:f t="shared" si="2"/>
        <s:v/>
      </s:c>
      <s:c r="J1559" s="78"/>
      <s:c r="K1559" s="81"/>
      <s:c r="L1559" s="78"/>
      <s:c r="M1559" s="78"/>
      <s:c r="N1559" s="78"/>
      <s:c r="O1559" s="83"/>
      <s:c r="P1559" s="84"/>
      <s:c r="Q1559" s="84"/>
      <s:c r="R1559" s="77" t="str">
        <s:f t="shared" si="3"/>
        <s:v/>
      </s:c>
      <s:c r="S1559" s="85" t="str">
        <s:f t="shared" si="4"/>
        <s:v/>
      </s:c>
      <s:c r="T1559" s="85" t="str">
        <s:f t="shared" si="5"/>
        <s:v/>
      </s:c>
      <s:c r="U1559" s="85" t="str">
        <s:f>IF(OR(B1559="",G1559=""),"",ROUND(MAX(0,MIN(100,(G1559-IF(J1559="",'04_Настройки'!$B$14,J1559))/(100-IF(J1559="",'04_Настройки'!$B$14,J1559))*100)),1))</s:f>
        <s:v/>
      </s:c>
      <s:c r="V1559" s="85" t="str">
        <s:f t="shared" si="6"/>
        <s:v/>
      </s:c>
      <s:c r="W1559" s="88" t="str">
        <s:f t="shared" si="7"/>
        <s:v/>
      </s:c>
      <s:c r="X1559" s="85" t="str">
        <s:f>IF(B1559="","",IF(W1559&lt;'04_Настройки'!$B$26,"",ROUND((IF(ISBLANK(T1559),0,T1559*'04_Настройки'!$B$16)+IF(ISBLANK(U1559),0,U1559*'04_Настройки'!$B$17)+IF(ISBLANK(V1559),0,V1559*'04_Настройки'!$B$18)+IF(ISBLANK(M1559),0,M1559/5*100*'04_Настройки'!$B$19)+IF(ISBLANK(N1559),0,N1559/5*100*'04_Настройки'!$B$20))/(IF(ISBLANK(T1559),0,'04_Настройки'!$B$16)+IF(ISBLANK(U1559),0,'04_Настройки'!$B$17)+IF(ISBLANK(V1559),0,'04_Настройки'!$B$18)+IF(ISBLANK(M1559),0,'04_Настройки'!$B$19)+IF(ISBLANK(N1559),0,'04_Настройки'!$B$20)),1)))</s:f>
        <s:v/>
      </s:c>
      <s:c r="Y1559" s="77" t="str">
        <s:f>IF(B1559="","",IF(ISBLANK(X1559),"Недостаточно данных",IF(X1559&gt;='04_Настройки'!$B$24,"Высокий",IF(X1559&gt;='04_Настройки'!$B$25,"Средний","Низкий"))))</s:f>
        <s:v/>
      </s:c>
      <s:c r="Z1559" s="80">
        <s:f t="shared" si="8"/>
        <s:v>1549</s:v>
      </s:c>
      <s:c r="AA1559" s="93" t="str">
        <s:f>IF(B1559="","",IF(S1559&gt;1,"Проверить и объединить дубли",IF(W1559&lt;'04_Настройки'!$B$26,"Дополнить исходные данные",IF(AND(M1559&lt;&gt;"",M1559&lt;=2),"Проверить соответствие запросу и бизнесу",IF(AND(G1559&lt;&gt;"",G1559&lt;=IF(J1559="",'04_Настройки'!$B$14,J1559)),"Удерживать позицию и обновлять контент",IF(Y1559="Высокий",IF(O1559="","Создать или назначить посадочную страницу","Оптимизировать страницу и усилить содержание"),IF(Y1559="Средний","Включить в контент-план","Наблюдать или отложить")))))))</s:f>
        <s:v/>
      </s:c>
    </s:row>
    <s:row r="1560" ht="22.5" customHeight="1">
      <s:c r="A1560" s="70" t="str">
        <s:f t="shared" si="1"/>
        <s:v/>
      </s:c>
      <s:c r="B1560" s="71"/>
      <s:c r="C1560" s="71"/>
      <s:c r="D1560" s="71"/>
      <s:c r="E1560" s="95"/>
      <s:c r="F1560" s="77" t="str">
        <s:f>IF(ISBLANK(E1560),"",IF(E1560&gt;='04_Настройки'!$B$11,"ВЧ",IF(E1560&gt;='04_Настройки'!$B$12,"СЧ","НЧ")))</s:f>
      </s:c>
      <s:c r="G1560" s="78"/>
      <s:c r="H1560" s="78"/>
      <s:c r="I1560" s="80" t="str">
        <s:f t="shared" si="2"/>
        <s:v/>
      </s:c>
      <s:c r="J1560" s="78"/>
      <s:c r="K1560" s="81"/>
      <s:c r="L1560" s="78"/>
      <s:c r="M1560" s="78"/>
      <s:c r="N1560" s="78"/>
      <s:c r="O1560" s="83"/>
      <s:c r="P1560" s="84"/>
      <s:c r="Q1560" s="84"/>
      <s:c r="R1560" s="77" t="str">
        <s:f t="shared" si="3"/>
        <s:v/>
      </s:c>
      <s:c r="S1560" s="85" t="str">
        <s:f t="shared" si="4"/>
        <s:v/>
      </s:c>
      <s:c r="T1560" s="85" t="str">
        <s:f t="shared" si="5"/>
        <s:v/>
      </s:c>
      <s:c r="U1560" s="85" t="str">
        <s:f>IF(OR(B1560="",G1560=""),"",ROUND(MAX(0,MIN(100,(G1560-IF(J1560="",'04_Настройки'!$B$14,J1560))/(100-IF(J1560="",'04_Настройки'!$B$14,J1560))*100)),1))</s:f>
        <s:v/>
      </s:c>
      <s:c r="V1560" s="85" t="str">
        <s:f t="shared" si="6"/>
        <s:v/>
      </s:c>
      <s:c r="W1560" s="88" t="str">
        <s:f t="shared" si="7"/>
        <s:v/>
      </s:c>
      <s:c r="X1560" s="85" t="str">
        <s:f>IF(B1560="","",IF(W1560&lt;'04_Настройки'!$B$26,"",ROUND((IF(ISBLANK(T1560),0,T1560*'04_Настройки'!$B$16)+IF(ISBLANK(U1560),0,U1560*'04_Настройки'!$B$17)+IF(ISBLANK(V1560),0,V1560*'04_Настройки'!$B$18)+IF(ISBLANK(M1560),0,M1560/5*100*'04_Настройки'!$B$19)+IF(ISBLANK(N1560),0,N1560/5*100*'04_Настройки'!$B$20))/(IF(ISBLANK(T1560),0,'04_Настройки'!$B$16)+IF(ISBLANK(U1560),0,'04_Настройки'!$B$17)+IF(ISBLANK(V1560),0,'04_Настройки'!$B$18)+IF(ISBLANK(M1560),0,'04_Настройки'!$B$19)+IF(ISBLANK(N1560),0,'04_Настройки'!$B$20)),1)))</s:f>
        <s:v/>
      </s:c>
      <s:c r="Y1560" s="77" t="str">
        <s:f>IF(B1560="","",IF(ISBLANK(X1560),"Недостаточно данных",IF(X1560&gt;='04_Настройки'!$B$24,"Высокий",IF(X1560&gt;='04_Настройки'!$B$25,"Средний","Низкий"))))</s:f>
        <s:v/>
      </s:c>
      <s:c r="Z1560" s="80">
        <s:f t="shared" si="8"/>
        <s:v>1550</s:v>
      </s:c>
      <s:c r="AA1560" s="93" t="str">
        <s:f>IF(B1560="","",IF(S1560&gt;1,"Проверить и объединить дубли",IF(W1560&lt;'04_Настройки'!$B$26,"Дополнить исходные данные",IF(AND(M1560&lt;&gt;"",M1560&lt;=2),"Проверить соответствие запросу и бизнесу",IF(AND(G1560&lt;&gt;"",G1560&lt;=IF(J1560="",'04_Настройки'!$B$14,J1560)),"Удерживать позицию и обновлять контент",IF(Y1560="Высокий",IF(O1560="","Создать или назначить посадочную страницу","Оптимизировать страницу и усилить содержание"),IF(Y1560="Средний","Включить в контент-план","Наблюдать или отложить")))))))</s:f>
        <s:v/>
      </s:c>
    </s:row>
    <s:row r="1561" ht="22.5" customHeight="1">
      <s:c r="A1561" s="70" t="str">
        <s:f t="shared" si="1"/>
        <s:v/>
      </s:c>
      <s:c r="B1561" s="71"/>
      <s:c r="C1561" s="71"/>
      <s:c r="D1561" s="71"/>
      <s:c r="E1561" s="95"/>
      <s:c r="F1561" s="77" t="str">
        <s:f>IF(ISBLANK(E1561),"",IF(E1561&gt;='04_Настройки'!$B$11,"ВЧ",IF(E1561&gt;='04_Настройки'!$B$12,"СЧ","НЧ")))</s:f>
      </s:c>
      <s:c r="G1561" s="78"/>
      <s:c r="H1561" s="78"/>
      <s:c r="I1561" s="80" t="str">
        <s:f t="shared" si="2"/>
        <s:v/>
      </s:c>
      <s:c r="J1561" s="78"/>
      <s:c r="K1561" s="81"/>
      <s:c r="L1561" s="78"/>
      <s:c r="M1561" s="78"/>
      <s:c r="N1561" s="78"/>
      <s:c r="O1561" s="83"/>
      <s:c r="P1561" s="84"/>
      <s:c r="Q1561" s="84"/>
      <s:c r="R1561" s="77" t="str">
        <s:f t="shared" si="3"/>
        <s:v/>
      </s:c>
      <s:c r="S1561" s="85" t="str">
        <s:f t="shared" si="4"/>
        <s:v/>
      </s:c>
      <s:c r="T1561" s="85" t="str">
        <s:f t="shared" si="5"/>
        <s:v/>
      </s:c>
      <s:c r="U1561" s="85" t="str">
        <s:f>IF(OR(B1561="",G1561=""),"",ROUND(MAX(0,MIN(100,(G1561-IF(J1561="",'04_Настройки'!$B$14,J1561))/(100-IF(J1561="",'04_Настройки'!$B$14,J1561))*100)),1))</s:f>
        <s:v/>
      </s:c>
      <s:c r="V1561" s="85" t="str">
        <s:f t="shared" si="6"/>
        <s:v/>
      </s:c>
      <s:c r="W1561" s="88" t="str">
        <s:f t="shared" si="7"/>
        <s:v/>
      </s:c>
      <s:c r="X1561" s="85" t="str">
        <s:f>IF(B1561="","",IF(W1561&lt;'04_Настройки'!$B$26,"",ROUND((IF(ISBLANK(T1561),0,T1561*'04_Настройки'!$B$16)+IF(ISBLANK(U1561),0,U1561*'04_Настройки'!$B$17)+IF(ISBLANK(V1561),0,V1561*'04_Настройки'!$B$18)+IF(ISBLANK(M1561),0,M1561/5*100*'04_Настройки'!$B$19)+IF(ISBLANK(N1561),0,N1561/5*100*'04_Настройки'!$B$20))/(IF(ISBLANK(T1561),0,'04_Настройки'!$B$16)+IF(ISBLANK(U1561),0,'04_Настройки'!$B$17)+IF(ISBLANK(V1561),0,'04_Настройки'!$B$18)+IF(ISBLANK(M1561),0,'04_Настройки'!$B$19)+IF(ISBLANK(N1561),0,'04_Настройки'!$B$20)),1)))</s:f>
        <s:v/>
      </s:c>
      <s:c r="Y1561" s="77" t="str">
        <s:f>IF(B1561="","",IF(ISBLANK(X1561),"Недостаточно данных",IF(X1561&gt;='04_Настройки'!$B$24,"Высокий",IF(X1561&gt;='04_Настройки'!$B$25,"Средний","Низкий"))))</s:f>
        <s:v/>
      </s:c>
      <s:c r="Z1561" s="80">
        <s:f t="shared" si="8"/>
        <s:v>1551</s:v>
      </s:c>
      <s:c r="AA1561" s="93" t="str">
        <s:f>IF(B1561="","",IF(S1561&gt;1,"Проверить и объединить дубли",IF(W1561&lt;'04_Настройки'!$B$26,"Дополнить исходные данные",IF(AND(M1561&lt;&gt;"",M1561&lt;=2),"Проверить соответствие запросу и бизнесу",IF(AND(G1561&lt;&gt;"",G1561&lt;=IF(J1561="",'04_Настройки'!$B$14,J1561)),"Удерживать позицию и обновлять контент",IF(Y1561="Высокий",IF(O1561="","Создать или назначить посадочную страницу","Оптимизировать страницу и усилить содержание"),IF(Y1561="Средний","Включить в контент-план","Наблюдать или отложить")))))))</s:f>
        <s:v/>
      </s:c>
    </s:row>
    <s:row r="1562" ht="22.5" customHeight="1">
      <s:c r="A1562" s="70" t="str">
        <s:f t="shared" si="1"/>
        <s:v/>
      </s:c>
      <s:c r="B1562" s="71"/>
      <s:c r="C1562" s="71"/>
      <s:c r="D1562" s="71"/>
      <s:c r="E1562" s="95"/>
      <s:c r="F1562" s="77" t="str">
        <s:f>IF(ISBLANK(E1562),"",IF(E1562&gt;='04_Настройки'!$B$11,"ВЧ",IF(E1562&gt;='04_Настройки'!$B$12,"СЧ","НЧ")))</s:f>
      </s:c>
      <s:c r="G1562" s="78"/>
      <s:c r="H1562" s="78"/>
      <s:c r="I1562" s="80" t="str">
        <s:f t="shared" si="2"/>
        <s:v/>
      </s:c>
      <s:c r="J1562" s="78"/>
      <s:c r="K1562" s="81"/>
      <s:c r="L1562" s="78"/>
      <s:c r="M1562" s="78"/>
      <s:c r="N1562" s="78"/>
      <s:c r="O1562" s="83"/>
      <s:c r="P1562" s="84"/>
      <s:c r="Q1562" s="84"/>
      <s:c r="R1562" s="77" t="str">
        <s:f t="shared" si="3"/>
        <s:v/>
      </s:c>
      <s:c r="S1562" s="85" t="str">
        <s:f t="shared" si="4"/>
        <s:v/>
      </s:c>
      <s:c r="T1562" s="85" t="str">
        <s:f t="shared" si="5"/>
        <s:v/>
      </s:c>
      <s:c r="U1562" s="85" t="str">
        <s:f>IF(OR(B1562="",G1562=""),"",ROUND(MAX(0,MIN(100,(G1562-IF(J1562="",'04_Настройки'!$B$14,J1562))/(100-IF(J1562="",'04_Настройки'!$B$14,J1562))*100)),1))</s:f>
        <s:v/>
      </s:c>
      <s:c r="V1562" s="85" t="str">
        <s:f t="shared" si="6"/>
        <s:v/>
      </s:c>
      <s:c r="W1562" s="88" t="str">
        <s:f t="shared" si="7"/>
        <s:v/>
      </s:c>
      <s:c r="X1562" s="85" t="str">
        <s:f>IF(B1562="","",IF(W1562&lt;'04_Настройки'!$B$26,"",ROUND((IF(ISBLANK(T1562),0,T1562*'04_Настройки'!$B$16)+IF(ISBLANK(U1562),0,U1562*'04_Настройки'!$B$17)+IF(ISBLANK(V1562),0,V1562*'04_Настройки'!$B$18)+IF(ISBLANK(M1562),0,M1562/5*100*'04_Настройки'!$B$19)+IF(ISBLANK(N1562),0,N1562/5*100*'04_Настройки'!$B$20))/(IF(ISBLANK(T1562),0,'04_Настройки'!$B$16)+IF(ISBLANK(U1562),0,'04_Настройки'!$B$17)+IF(ISBLANK(V1562),0,'04_Настройки'!$B$18)+IF(ISBLANK(M1562),0,'04_Настройки'!$B$19)+IF(ISBLANK(N1562),0,'04_Настройки'!$B$20)),1)))</s:f>
        <s:v/>
      </s:c>
      <s:c r="Y1562" s="77" t="str">
        <s:f>IF(B1562="","",IF(ISBLANK(X1562),"Недостаточно данных",IF(X1562&gt;='04_Настройки'!$B$24,"Высокий",IF(X1562&gt;='04_Настройки'!$B$25,"Средний","Низкий"))))</s:f>
        <s:v/>
      </s:c>
      <s:c r="Z1562" s="80">
        <s:f t="shared" si="8"/>
        <s:v>1552</s:v>
      </s:c>
      <s:c r="AA1562" s="93" t="str">
        <s:f>IF(B1562="","",IF(S1562&gt;1,"Проверить и объединить дубли",IF(W1562&lt;'04_Настройки'!$B$26,"Дополнить исходные данные",IF(AND(M1562&lt;&gt;"",M1562&lt;=2),"Проверить соответствие запросу и бизнесу",IF(AND(G1562&lt;&gt;"",G1562&lt;=IF(J1562="",'04_Настройки'!$B$14,J1562)),"Удерживать позицию и обновлять контент",IF(Y1562="Высокий",IF(O1562="","Создать или назначить посадочную страницу","Оптимизировать страницу и усилить содержание"),IF(Y1562="Средний","Включить в контент-план","Наблюдать или отложить")))))))</s:f>
        <s:v/>
      </s:c>
    </s:row>
    <s:row r="1563" ht="22.5" customHeight="1">
      <s:c r="A1563" s="70" t="str">
        <s:f t="shared" si="1"/>
        <s:v/>
      </s:c>
      <s:c r="B1563" s="71"/>
      <s:c r="C1563" s="71"/>
      <s:c r="D1563" s="71"/>
      <s:c r="E1563" s="95"/>
      <s:c r="F1563" s="77" t="str">
        <s:f>IF(ISBLANK(E1563),"",IF(E1563&gt;='04_Настройки'!$B$11,"ВЧ",IF(E1563&gt;='04_Настройки'!$B$12,"СЧ","НЧ")))</s:f>
      </s:c>
      <s:c r="G1563" s="78"/>
      <s:c r="H1563" s="78"/>
      <s:c r="I1563" s="80" t="str">
        <s:f t="shared" si="2"/>
        <s:v/>
      </s:c>
      <s:c r="J1563" s="78"/>
      <s:c r="K1563" s="81"/>
      <s:c r="L1563" s="78"/>
      <s:c r="M1563" s="78"/>
      <s:c r="N1563" s="78"/>
      <s:c r="O1563" s="83"/>
      <s:c r="P1563" s="84"/>
      <s:c r="Q1563" s="84"/>
      <s:c r="R1563" s="77" t="str">
        <s:f t="shared" si="3"/>
        <s:v/>
      </s:c>
      <s:c r="S1563" s="85" t="str">
        <s:f t="shared" si="4"/>
        <s:v/>
      </s:c>
      <s:c r="T1563" s="85" t="str">
        <s:f t="shared" si="5"/>
        <s:v/>
      </s:c>
      <s:c r="U1563" s="85" t="str">
        <s:f>IF(OR(B1563="",G1563=""),"",ROUND(MAX(0,MIN(100,(G1563-IF(J1563="",'04_Настройки'!$B$14,J1563))/(100-IF(J1563="",'04_Настройки'!$B$14,J1563))*100)),1))</s:f>
        <s:v/>
      </s:c>
      <s:c r="V1563" s="85" t="str">
        <s:f t="shared" si="6"/>
        <s:v/>
      </s:c>
      <s:c r="W1563" s="88" t="str">
        <s:f t="shared" si="7"/>
        <s:v/>
      </s:c>
      <s:c r="X1563" s="85" t="str">
        <s:f>IF(B1563="","",IF(W1563&lt;'04_Настройки'!$B$26,"",ROUND((IF(ISBLANK(T1563),0,T1563*'04_Настройки'!$B$16)+IF(ISBLANK(U1563),0,U1563*'04_Настройки'!$B$17)+IF(ISBLANK(V1563),0,V1563*'04_Настройки'!$B$18)+IF(ISBLANK(M1563),0,M1563/5*100*'04_Настройки'!$B$19)+IF(ISBLANK(N1563),0,N1563/5*100*'04_Настройки'!$B$20))/(IF(ISBLANK(T1563),0,'04_Настройки'!$B$16)+IF(ISBLANK(U1563),0,'04_Настройки'!$B$17)+IF(ISBLANK(V1563),0,'04_Настройки'!$B$18)+IF(ISBLANK(M1563),0,'04_Настройки'!$B$19)+IF(ISBLANK(N1563),0,'04_Настройки'!$B$20)),1)))</s:f>
        <s:v/>
      </s:c>
      <s:c r="Y1563" s="77" t="str">
        <s:f>IF(B1563="","",IF(ISBLANK(X1563),"Недостаточно данных",IF(X1563&gt;='04_Настройки'!$B$24,"Высокий",IF(X1563&gt;='04_Настройки'!$B$25,"Средний","Низкий"))))</s:f>
        <s:v/>
      </s:c>
      <s:c r="Z1563" s="80">
        <s:f t="shared" si="8"/>
        <s:v>1553</s:v>
      </s:c>
      <s:c r="AA1563" s="93" t="str">
        <s:f>IF(B1563="","",IF(S1563&gt;1,"Проверить и объединить дубли",IF(W1563&lt;'04_Настройки'!$B$26,"Дополнить исходные данные",IF(AND(M1563&lt;&gt;"",M1563&lt;=2),"Проверить соответствие запросу и бизнесу",IF(AND(G1563&lt;&gt;"",G1563&lt;=IF(J1563="",'04_Настройки'!$B$14,J1563)),"Удерживать позицию и обновлять контент",IF(Y1563="Высокий",IF(O1563="","Создать или назначить посадочную страницу","Оптимизировать страницу и усилить содержание"),IF(Y1563="Средний","Включить в контент-план","Наблюдать или отложить")))))))</s:f>
        <s:v/>
      </s:c>
    </s:row>
    <s:row r="1564" ht="22.5" customHeight="1">
      <s:c r="A1564" s="70" t="str">
        <s:f t="shared" si="1"/>
        <s:v/>
      </s:c>
      <s:c r="B1564" s="71"/>
      <s:c r="C1564" s="71"/>
      <s:c r="D1564" s="71"/>
      <s:c r="E1564" s="95"/>
      <s:c r="F1564" s="77" t="str">
        <s:f>IF(ISBLANK(E1564),"",IF(E1564&gt;='04_Настройки'!$B$11,"ВЧ",IF(E1564&gt;='04_Настройки'!$B$12,"СЧ","НЧ")))</s:f>
      </s:c>
      <s:c r="G1564" s="78"/>
      <s:c r="H1564" s="78"/>
      <s:c r="I1564" s="80" t="str">
        <s:f t="shared" si="2"/>
        <s:v/>
      </s:c>
      <s:c r="J1564" s="78"/>
      <s:c r="K1564" s="81"/>
      <s:c r="L1564" s="78"/>
      <s:c r="M1564" s="78"/>
      <s:c r="N1564" s="78"/>
      <s:c r="O1564" s="83"/>
      <s:c r="P1564" s="84"/>
      <s:c r="Q1564" s="84"/>
      <s:c r="R1564" s="77" t="str">
        <s:f t="shared" si="3"/>
        <s:v/>
      </s:c>
      <s:c r="S1564" s="85" t="str">
        <s:f t="shared" si="4"/>
        <s:v/>
      </s:c>
      <s:c r="T1564" s="85" t="str">
        <s:f t="shared" si="5"/>
        <s:v/>
      </s:c>
      <s:c r="U1564" s="85" t="str">
        <s:f>IF(OR(B1564="",G1564=""),"",ROUND(MAX(0,MIN(100,(G1564-IF(J1564="",'04_Настройки'!$B$14,J1564))/(100-IF(J1564="",'04_Настройки'!$B$14,J1564))*100)),1))</s:f>
        <s:v/>
      </s:c>
      <s:c r="V1564" s="85" t="str">
        <s:f t="shared" si="6"/>
        <s:v/>
      </s:c>
      <s:c r="W1564" s="88" t="str">
        <s:f t="shared" si="7"/>
        <s:v/>
      </s:c>
      <s:c r="X1564" s="85" t="str">
        <s:f>IF(B1564="","",IF(W1564&lt;'04_Настройки'!$B$26,"",ROUND((IF(ISBLANK(T1564),0,T1564*'04_Настройки'!$B$16)+IF(ISBLANK(U1564),0,U1564*'04_Настройки'!$B$17)+IF(ISBLANK(V1564),0,V1564*'04_Настройки'!$B$18)+IF(ISBLANK(M1564),0,M1564/5*100*'04_Настройки'!$B$19)+IF(ISBLANK(N1564),0,N1564/5*100*'04_Настройки'!$B$20))/(IF(ISBLANK(T1564),0,'04_Настройки'!$B$16)+IF(ISBLANK(U1564),0,'04_Настройки'!$B$17)+IF(ISBLANK(V1564),0,'04_Настройки'!$B$18)+IF(ISBLANK(M1564),0,'04_Настройки'!$B$19)+IF(ISBLANK(N1564),0,'04_Настройки'!$B$20)),1)))</s:f>
        <s:v/>
      </s:c>
      <s:c r="Y1564" s="77" t="str">
        <s:f>IF(B1564="","",IF(ISBLANK(X1564),"Недостаточно данных",IF(X1564&gt;='04_Настройки'!$B$24,"Высокий",IF(X1564&gt;='04_Настройки'!$B$25,"Средний","Низкий"))))</s:f>
        <s:v/>
      </s:c>
      <s:c r="Z1564" s="80">
        <s:f t="shared" si="8"/>
        <s:v>1554</s:v>
      </s:c>
      <s:c r="AA1564" s="93" t="str">
        <s:f>IF(B1564="","",IF(S1564&gt;1,"Проверить и объединить дубли",IF(W1564&lt;'04_Настройки'!$B$26,"Дополнить исходные данные",IF(AND(M1564&lt;&gt;"",M1564&lt;=2),"Проверить соответствие запросу и бизнесу",IF(AND(G1564&lt;&gt;"",G1564&lt;=IF(J1564="",'04_Настройки'!$B$14,J1564)),"Удерживать позицию и обновлять контент",IF(Y1564="Высокий",IF(O1564="","Создать или назначить посадочную страницу","Оптимизировать страницу и усилить содержание"),IF(Y1564="Средний","Включить в контент-план","Наблюдать или отложить")))))))</s:f>
        <s:v/>
      </s:c>
    </s:row>
    <s:row r="1565" ht="22.5" customHeight="1">
      <s:c r="A1565" s="70" t="str">
        <s:f t="shared" si="1"/>
        <s:v/>
      </s:c>
      <s:c r="B1565" s="71"/>
      <s:c r="C1565" s="71"/>
      <s:c r="D1565" s="71"/>
      <s:c r="E1565" s="95"/>
      <s:c r="F1565" s="77" t="str">
        <s:f>IF(ISBLANK(E1565),"",IF(E1565&gt;='04_Настройки'!$B$11,"ВЧ",IF(E1565&gt;='04_Настройки'!$B$12,"СЧ","НЧ")))</s:f>
      </s:c>
      <s:c r="G1565" s="78"/>
      <s:c r="H1565" s="78"/>
      <s:c r="I1565" s="80" t="str">
        <s:f t="shared" si="2"/>
        <s:v/>
      </s:c>
      <s:c r="J1565" s="78"/>
      <s:c r="K1565" s="81"/>
      <s:c r="L1565" s="78"/>
      <s:c r="M1565" s="78"/>
      <s:c r="N1565" s="78"/>
      <s:c r="O1565" s="83"/>
      <s:c r="P1565" s="84"/>
      <s:c r="Q1565" s="84"/>
      <s:c r="R1565" s="77" t="str">
        <s:f t="shared" si="3"/>
        <s:v/>
      </s:c>
      <s:c r="S1565" s="85" t="str">
        <s:f t="shared" si="4"/>
        <s:v/>
      </s:c>
      <s:c r="T1565" s="85" t="str">
        <s:f t="shared" si="5"/>
        <s:v/>
      </s:c>
      <s:c r="U1565" s="85" t="str">
        <s:f>IF(OR(B1565="",G1565=""),"",ROUND(MAX(0,MIN(100,(G1565-IF(J1565="",'04_Настройки'!$B$14,J1565))/(100-IF(J1565="",'04_Настройки'!$B$14,J1565))*100)),1))</s:f>
        <s:v/>
      </s:c>
      <s:c r="V1565" s="85" t="str">
        <s:f t="shared" si="6"/>
        <s:v/>
      </s:c>
      <s:c r="W1565" s="88" t="str">
        <s:f t="shared" si="7"/>
        <s:v/>
      </s:c>
      <s:c r="X1565" s="85" t="str">
        <s:f>IF(B1565="","",IF(W1565&lt;'04_Настройки'!$B$26,"",ROUND((IF(ISBLANK(T1565),0,T1565*'04_Настройки'!$B$16)+IF(ISBLANK(U1565),0,U1565*'04_Настройки'!$B$17)+IF(ISBLANK(V1565),0,V1565*'04_Настройки'!$B$18)+IF(ISBLANK(M1565),0,M1565/5*100*'04_Настройки'!$B$19)+IF(ISBLANK(N1565),0,N1565/5*100*'04_Настройки'!$B$20))/(IF(ISBLANK(T1565),0,'04_Настройки'!$B$16)+IF(ISBLANK(U1565),0,'04_Настройки'!$B$17)+IF(ISBLANK(V1565),0,'04_Настройки'!$B$18)+IF(ISBLANK(M1565),0,'04_Настройки'!$B$19)+IF(ISBLANK(N1565),0,'04_Настройки'!$B$20)),1)))</s:f>
        <s:v/>
      </s:c>
      <s:c r="Y1565" s="77" t="str">
        <s:f>IF(B1565="","",IF(ISBLANK(X1565),"Недостаточно данных",IF(X1565&gt;='04_Настройки'!$B$24,"Высокий",IF(X1565&gt;='04_Настройки'!$B$25,"Средний","Низкий"))))</s:f>
        <s:v/>
      </s:c>
      <s:c r="Z1565" s="80">
        <s:f t="shared" si="8"/>
        <s:v>1555</s:v>
      </s:c>
      <s:c r="AA1565" s="93" t="str">
        <s:f>IF(B1565="","",IF(S1565&gt;1,"Проверить и объединить дубли",IF(W1565&lt;'04_Настройки'!$B$26,"Дополнить исходные данные",IF(AND(M1565&lt;&gt;"",M1565&lt;=2),"Проверить соответствие запросу и бизнесу",IF(AND(G1565&lt;&gt;"",G1565&lt;=IF(J1565="",'04_Настройки'!$B$14,J1565)),"Удерживать позицию и обновлять контент",IF(Y1565="Высокий",IF(O1565="","Создать или назначить посадочную страницу","Оптимизировать страницу и усилить содержание"),IF(Y1565="Средний","Включить в контент-план","Наблюдать или отложить")))))))</s:f>
        <s:v/>
      </s:c>
    </s:row>
    <s:row r="1566" ht="22.5" customHeight="1">
      <s:c r="A1566" s="70" t="str">
        <s:f t="shared" si="1"/>
        <s:v/>
      </s:c>
      <s:c r="B1566" s="71"/>
      <s:c r="C1566" s="71"/>
      <s:c r="D1566" s="71"/>
      <s:c r="E1566" s="95"/>
      <s:c r="F1566" s="77" t="str">
        <s:f>IF(ISBLANK(E1566),"",IF(E1566&gt;='04_Настройки'!$B$11,"ВЧ",IF(E1566&gt;='04_Настройки'!$B$12,"СЧ","НЧ")))</s:f>
      </s:c>
      <s:c r="G1566" s="78"/>
      <s:c r="H1566" s="78"/>
      <s:c r="I1566" s="80" t="str">
        <s:f t="shared" si="2"/>
        <s:v/>
      </s:c>
      <s:c r="J1566" s="78"/>
      <s:c r="K1566" s="81"/>
      <s:c r="L1566" s="78"/>
      <s:c r="M1566" s="78"/>
      <s:c r="N1566" s="78"/>
      <s:c r="O1566" s="83"/>
      <s:c r="P1566" s="84"/>
      <s:c r="Q1566" s="84"/>
      <s:c r="R1566" s="77" t="str">
        <s:f t="shared" si="3"/>
        <s:v/>
      </s:c>
      <s:c r="S1566" s="85" t="str">
        <s:f t="shared" si="4"/>
        <s:v/>
      </s:c>
      <s:c r="T1566" s="85" t="str">
        <s:f t="shared" si="5"/>
        <s:v/>
      </s:c>
      <s:c r="U1566" s="85" t="str">
        <s:f>IF(OR(B1566="",G1566=""),"",ROUND(MAX(0,MIN(100,(G1566-IF(J1566="",'04_Настройки'!$B$14,J1566))/(100-IF(J1566="",'04_Настройки'!$B$14,J1566))*100)),1))</s:f>
        <s:v/>
      </s:c>
      <s:c r="V1566" s="85" t="str">
        <s:f t="shared" si="6"/>
        <s:v/>
      </s:c>
      <s:c r="W1566" s="88" t="str">
        <s:f t="shared" si="7"/>
        <s:v/>
      </s:c>
      <s:c r="X1566" s="85" t="str">
        <s:f>IF(B1566="","",IF(W1566&lt;'04_Настройки'!$B$26,"",ROUND((IF(ISBLANK(T1566),0,T1566*'04_Настройки'!$B$16)+IF(ISBLANK(U1566),0,U1566*'04_Настройки'!$B$17)+IF(ISBLANK(V1566),0,V1566*'04_Настройки'!$B$18)+IF(ISBLANK(M1566),0,M1566/5*100*'04_Настройки'!$B$19)+IF(ISBLANK(N1566),0,N1566/5*100*'04_Настройки'!$B$20))/(IF(ISBLANK(T1566),0,'04_Настройки'!$B$16)+IF(ISBLANK(U1566),0,'04_Настройки'!$B$17)+IF(ISBLANK(V1566),0,'04_Настройки'!$B$18)+IF(ISBLANK(M1566),0,'04_Настройки'!$B$19)+IF(ISBLANK(N1566),0,'04_Настройки'!$B$20)),1)))</s:f>
        <s:v/>
      </s:c>
      <s:c r="Y1566" s="77" t="str">
        <s:f>IF(B1566="","",IF(ISBLANK(X1566),"Недостаточно данных",IF(X1566&gt;='04_Настройки'!$B$24,"Высокий",IF(X1566&gt;='04_Настройки'!$B$25,"Средний","Низкий"))))</s:f>
        <s:v/>
      </s:c>
      <s:c r="Z1566" s="80">
        <s:f t="shared" si="8"/>
        <s:v>1556</s:v>
      </s:c>
      <s:c r="AA1566" s="93" t="str">
        <s:f>IF(B1566="","",IF(S1566&gt;1,"Проверить и объединить дубли",IF(W1566&lt;'04_Настройки'!$B$26,"Дополнить исходные данные",IF(AND(M1566&lt;&gt;"",M1566&lt;=2),"Проверить соответствие запросу и бизнесу",IF(AND(G1566&lt;&gt;"",G1566&lt;=IF(J1566="",'04_Настройки'!$B$14,J1566)),"Удерживать позицию и обновлять контент",IF(Y1566="Высокий",IF(O1566="","Создать или назначить посадочную страницу","Оптимизировать страницу и усилить содержание"),IF(Y1566="Средний","Включить в контент-план","Наблюдать или отложить")))))))</s:f>
        <s:v/>
      </s:c>
    </s:row>
    <s:row r="1567" ht="22.5" customHeight="1">
      <s:c r="A1567" s="70" t="str">
        <s:f t="shared" si="1"/>
        <s:v/>
      </s:c>
      <s:c r="B1567" s="71"/>
      <s:c r="C1567" s="71"/>
      <s:c r="D1567" s="71"/>
      <s:c r="E1567" s="95"/>
      <s:c r="F1567" s="77" t="str">
        <s:f>IF(ISBLANK(E1567),"",IF(E1567&gt;='04_Настройки'!$B$11,"ВЧ",IF(E1567&gt;='04_Настройки'!$B$12,"СЧ","НЧ")))</s:f>
      </s:c>
      <s:c r="G1567" s="78"/>
      <s:c r="H1567" s="78"/>
      <s:c r="I1567" s="80" t="str">
        <s:f t="shared" si="2"/>
        <s:v/>
      </s:c>
      <s:c r="J1567" s="78"/>
      <s:c r="K1567" s="81"/>
      <s:c r="L1567" s="78"/>
      <s:c r="M1567" s="78"/>
      <s:c r="N1567" s="78"/>
      <s:c r="O1567" s="83"/>
      <s:c r="P1567" s="84"/>
      <s:c r="Q1567" s="84"/>
      <s:c r="R1567" s="77" t="str">
        <s:f t="shared" si="3"/>
        <s:v/>
      </s:c>
      <s:c r="S1567" s="85" t="str">
        <s:f t="shared" si="4"/>
        <s:v/>
      </s:c>
      <s:c r="T1567" s="85" t="str">
        <s:f t="shared" si="5"/>
        <s:v/>
      </s:c>
      <s:c r="U1567" s="85" t="str">
        <s:f>IF(OR(B1567="",G1567=""),"",ROUND(MAX(0,MIN(100,(G1567-IF(J1567="",'04_Настройки'!$B$14,J1567))/(100-IF(J1567="",'04_Настройки'!$B$14,J1567))*100)),1))</s:f>
        <s:v/>
      </s:c>
      <s:c r="V1567" s="85" t="str">
        <s:f t="shared" si="6"/>
        <s:v/>
      </s:c>
      <s:c r="W1567" s="88" t="str">
        <s:f t="shared" si="7"/>
        <s:v/>
      </s:c>
      <s:c r="X1567" s="85" t="str">
        <s:f>IF(B1567="","",IF(W1567&lt;'04_Настройки'!$B$26,"",ROUND((IF(ISBLANK(T1567),0,T1567*'04_Настройки'!$B$16)+IF(ISBLANK(U1567),0,U1567*'04_Настройки'!$B$17)+IF(ISBLANK(V1567),0,V1567*'04_Настройки'!$B$18)+IF(ISBLANK(M1567),0,M1567/5*100*'04_Настройки'!$B$19)+IF(ISBLANK(N1567),0,N1567/5*100*'04_Настройки'!$B$20))/(IF(ISBLANK(T1567),0,'04_Настройки'!$B$16)+IF(ISBLANK(U1567),0,'04_Настройки'!$B$17)+IF(ISBLANK(V1567),0,'04_Настройки'!$B$18)+IF(ISBLANK(M1567),0,'04_Настройки'!$B$19)+IF(ISBLANK(N1567),0,'04_Настройки'!$B$20)),1)))</s:f>
        <s:v/>
      </s:c>
      <s:c r="Y1567" s="77" t="str">
        <s:f>IF(B1567="","",IF(ISBLANK(X1567),"Недостаточно данных",IF(X1567&gt;='04_Настройки'!$B$24,"Высокий",IF(X1567&gt;='04_Настройки'!$B$25,"Средний","Низкий"))))</s:f>
        <s:v/>
      </s:c>
      <s:c r="Z1567" s="80">
        <s:f t="shared" si="8"/>
        <s:v>1557</s:v>
      </s:c>
      <s:c r="AA1567" s="93" t="str">
        <s:f>IF(B1567="","",IF(S1567&gt;1,"Проверить и объединить дубли",IF(W1567&lt;'04_Настройки'!$B$26,"Дополнить исходные данные",IF(AND(M1567&lt;&gt;"",M1567&lt;=2),"Проверить соответствие запросу и бизнесу",IF(AND(G1567&lt;&gt;"",G1567&lt;=IF(J1567="",'04_Настройки'!$B$14,J1567)),"Удерживать позицию и обновлять контент",IF(Y1567="Высокий",IF(O1567="","Создать или назначить посадочную страницу","Оптимизировать страницу и усилить содержание"),IF(Y1567="Средний","Включить в контент-план","Наблюдать или отложить")))))))</s:f>
        <s:v/>
      </s:c>
    </s:row>
    <s:row r="1568" ht="22.5" customHeight="1">
      <s:c r="A1568" s="70" t="str">
        <s:f t="shared" si="1"/>
        <s:v/>
      </s:c>
      <s:c r="B1568" s="71"/>
      <s:c r="C1568" s="71"/>
      <s:c r="D1568" s="71"/>
      <s:c r="E1568" s="95"/>
      <s:c r="F1568" s="77" t="str">
        <s:f>IF(ISBLANK(E1568),"",IF(E1568&gt;='04_Настройки'!$B$11,"ВЧ",IF(E1568&gt;='04_Настройки'!$B$12,"СЧ","НЧ")))</s:f>
      </s:c>
      <s:c r="G1568" s="78"/>
      <s:c r="H1568" s="78"/>
      <s:c r="I1568" s="80" t="str">
        <s:f t="shared" si="2"/>
        <s:v/>
      </s:c>
      <s:c r="J1568" s="78"/>
      <s:c r="K1568" s="81"/>
      <s:c r="L1568" s="78"/>
      <s:c r="M1568" s="78"/>
      <s:c r="N1568" s="78"/>
      <s:c r="O1568" s="83"/>
      <s:c r="P1568" s="84"/>
      <s:c r="Q1568" s="84"/>
      <s:c r="R1568" s="77" t="str">
        <s:f t="shared" si="3"/>
        <s:v/>
      </s:c>
      <s:c r="S1568" s="85" t="str">
        <s:f t="shared" si="4"/>
        <s:v/>
      </s:c>
      <s:c r="T1568" s="85" t="str">
        <s:f t="shared" si="5"/>
        <s:v/>
      </s:c>
      <s:c r="U1568" s="85" t="str">
        <s:f>IF(OR(B1568="",G1568=""),"",ROUND(MAX(0,MIN(100,(G1568-IF(J1568="",'04_Настройки'!$B$14,J1568))/(100-IF(J1568="",'04_Настройки'!$B$14,J1568))*100)),1))</s:f>
        <s:v/>
      </s:c>
      <s:c r="V1568" s="85" t="str">
        <s:f t="shared" si="6"/>
        <s:v/>
      </s:c>
      <s:c r="W1568" s="88" t="str">
        <s:f t="shared" si="7"/>
        <s:v/>
      </s:c>
      <s:c r="X1568" s="85" t="str">
        <s:f>IF(B1568="","",IF(W1568&lt;'04_Настройки'!$B$26,"",ROUND((IF(ISBLANK(T1568),0,T1568*'04_Настройки'!$B$16)+IF(ISBLANK(U1568),0,U1568*'04_Настройки'!$B$17)+IF(ISBLANK(V1568),0,V1568*'04_Настройки'!$B$18)+IF(ISBLANK(M1568),0,M1568/5*100*'04_Настройки'!$B$19)+IF(ISBLANK(N1568),0,N1568/5*100*'04_Настройки'!$B$20))/(IF(ISBLANK(T1568),0,'04_Настройки'!$B$16)+IF(ISBLANK(U1568),0,'04_Настройки'!$B$17)+IF(ISBLANK(V1568),0,'04_Настройки'!$B$18)+IF(ISBLANK(M1568),0,'04_Настройки'!$B$19)+IF(ISBLANK(N1568),0,'04_Настройки'!$B$20)),1)))</s:f>
        <s:v/>
      </s:c>
      <s:c r="Y1568" s="77" t="str">
        <s:f>IF(B1568="","",IF(ISBLANK(X1568),"Недостаточно данных",IF(X1568&gt;='04_Настройки'!$B$24,"Высокий",IF(X1568&gt;='04_Настройки'!$B$25,"Средний","Низкий"))))</s:f>
        <s:v/>
      </s:c>
      <s:c r="Z1568" s="80">
        <s:f t="shared" si="8"/>
        <s:v>1558</s:v>
      </s:c>
      <s:c r="AA1568" s="93" t="str">
        <s:f>IF(B1568="","",IF(S1568&gt;1,"Проверить и объединить дубли",IF(W1568&lt;'04_Настройки'!$B$26,"Дополнить исходные данные",IF(AND(M1568&lt;&gt;"",M1568&lt;=2),"Проверить соответствие запросу и бизнесу",IF(AND(G1568&lt;&gt;"",G1568&lt;=IF(J1568="",'04_Настройки'!$B$14,J1568)),"Удерживать позицию и обновлять контент",IF(Y1568="Высокий",IF(O1568="","Создать или назначить посадочную страницу","Оптимизировать страницу и усилить содержание"),IF(Y1568="Средний","Включить в контент-план","Наблюдать или отложить")))))))</s:f>
        <s:v/>
      </s:c>
    </s:row>
    <s:row r="1569" ht="22.5" customHeight="1">
      <s:c r="A1569" s="70" t="str">
        <s:f t="shared" si="1"/>
        <s:v/>
      </s:c>
      <s:c r="B1569" s="71"/>
      <s:c r="C1569" s="71"/>
      <s:c r="D1569" s="71"/>
      <s:c r="E1569" s="95"/>
      <s:c r="F1569" s="77" t="str">
        <s:f>IF(ISBLANK(E1569),"",IF(E1569&gt;='04_Настройки'!$B$11,"ВЧ",IF(E1569&gt;='04_Настройки'!$B$12,"СЧ","НЧ")))</s:f>
      </s:c>
      <s:c r="G1569" s="78"/>
      <s:c r="H1569" s="78"/>
      <s:c r="I1569" s="80" t="str">
        <s:f t="shared" si="2"/>
        <s:v/>
      </s:c>
      <s:c r="J1569" s="78"/>
      <s:c r="K1569" s="81"/>
      <s:c r="L1569" s="78"/>
      <s:c r="M1569" s="78"/>
      <s:c r="N1569" s="78"/>
      <s:c r="O1569" s="83"/>
      <s:c r="P1569" s="84"/>
      <s:c r="Q1569" s="84"/>
      <s:c r="R1569" s="77" t="str">
        <s:f t="shared" si="3"/>
        <s:v/>
      </s:c>
      <s:c r="S1569" s="85" t="str">
        <s:f t="shared" si="4"/>
        <s:v/>
      </s:c>
      <s:c r="T1569" s="85" t="str">
        <s:f t="shared" si="5"/>
        <s:v/>
      </s:c>
      <s:c r="U1569" s="85" t="str">
        <s:f>IF(OR(B1569="",G1569=""),"",ROUND(MAX(0,MIN(100,(G1569-IF(J1569="",'04_Настройки'!$B$14,J1569))/(100-IF(J1569="",'04_Настройки'!$B$14,J1569))*100)),1))</s:f>
        <s:v/>
      </s:c>
      <s:c r="V1569" s="85" t="str">
        <s:f t="shared" si="6"/>
        <s:v/>
      </s:c>
      <s:c r="W1569" s="88" t="str">
        <s:f t="shared" si="7"/>
        <s:v/>
      </s:c>
      <s:c r="X1569" s="85" t="str">
        <s:f>IF(B1569="","",IF(W1569&lt;'04_Настройки'!$B$26,"",ROUND((IF(ISBLANK(T1569),0,T1569*'04_Настройки'!$B$16)+IF(ISBLANK(U1569),0,U1569*'04_Настройки'!$B$17)+IF(ISBLANK(V1569),0,V1569*'04_Настройки'!$B$18)+IF(ISBLANK(M1569),0,M1569/5*100*'04_Настройки'!$B$19)+IF(ISBLANK(N1569),0,N1569/5*100*'04_Настройки'!$B$20))/(IF(ISBLANK(T1569),0,'04_Настройки'!$B$16)+IF(ISBLANK(U1569),0,'04_Настройки'!$B$17)+IF(ISBLANK(V1569),0,'04_Настройки'!$B$18)+IF(ISBLANK(M1569),0,'04_Настройки'!$B$19)+IF(ISBLANK(N1569),0,'04_Настройки'!$B$20)),1)))</s:f>
        <s:v/>
      </s:c>
      <s:c r="Y1569" s="77" t="str">
        <s:f>IF(B1569="","",IF(ISBLANK(X1569),"Недостаточно данных",IF(X1569&gt;='04_Настройки'!$B$24,"Высокий",IF(X1569&gt;='04_Настройки'!$B$25,"Средний","Низкий"))))</s:f>
        <s:v/>
      </s:c>
      <s:c r="Z1569" s="80">
        <s:f t="shared" si="8"/>
        <s:v>1559</s:v>
      </s:c>
      <s:c r="AA1569" s="93" t="str">
        <s:f>IF(B1569="","",IF(S1569&gt;1,"Проверить и объединить дубли",IF(W1569&lt;'04_Настройки'!$B$26,"Дополнить исходные данные",IF(AND(M1569&lt;&gt;"",M1569&lt;=2),"Проверить соответствие запросу и бизнесу",IF(AND(G1569&lt;&gt;"",G1569&lt;=IF(J1569="",'04_Настройки'!$B$14,J1569)),"Удерживать позицию и обновлять контент",IF(Y1569="Высокий",IF(O1569="","Создать или назначить посадочную страницу","Оптимизировать страницу и усилить содержание"),IF(Y1569="Средний","Включить в контент-план","Наблюдать или отложить")))))))</s:f>
        <s:v/>
      </s:c>
    </s:row>
    <s:row r="1570" ht="22.5" customHeight="1">
      <s:c r="A1570" s="70" t="str">
        <s:f t="shared" si="1"/>
        <s:v/>
      </s:c>
      <s:c r="B1570" s="71"/>
      <s:c r="C1570" s="71"/>
      <s:c r="D1570" s="71"/>
      <s:c r="E1570" s="95"/>
      <s:c r="F1570" s="77" t="str">
        <s:f>IF(ISBLANK(E1570),"",IF(E1570&gt;='04_Настройки'!$B$11,"ВЧ",IF(E1570&gt;='04_Настройки'!$B$12,"СЧ","НЧ")))</s:f>
      </s:c>
      <s:c r="G1570" s="78"/>
      <s:c r="H1570" s="78"/>
      <s:c r="I1570" s="80" t="str">
        <s:f t="shared" si="2"/>
        <s:v/>
      </s:c>
      <s:c r="J1570" s="78"/>
      <s:c r="K1570" s="81"/>
      <s:c r="L1570" s="78"/>
      <s:c r="M1570" s="78"/>
      <s:c r="N1570" s="78"/>
      <s:c r="O1570" s="83"/>
      <s:c r="P1570" s="84"/>
      <s:c r="Q1570" s="84"/>
      <s:c r="R1570" s="77" t="str">
        <s:f t="shared" si="3"/>
        <s:v/>
      </s:c>
      <s:c r="S1570" s="85" t="str">
        <s:f t="shared" si="4"/>
        <s:v/>
      </s:c>
      <s:c r="T1570" s="85" t="str">
        <s:f t="shared" si="5"/>
        <s:v/>
      </s:c>
      <s:c r="U1570" s="85" t="str">
        <s:f>IF(OR(B1570="",G1570=""),"",ROUND(MAX(0,MIN(100,(G1570-IF(J1570="",'04_Настройки'!$B$14,J1570))/(100-IF(J1570="",'04_Настройки'!$B$14,J1570))*100)),1))</s:f>
        <s:v/>
      </s:c>
      <s:c r="V1570" s="85" t="str">
        <s:f t="shared" si="6"/>
        <s:v/>
      </s:c>
      <s:c r="W1570" s="88" t="str">
        <s:f t="shared" si="7"/>
        <s:v/>
      </s:c>
      <s:c r="X1570" s="85" t="str">
        <s:f>IF(B1570="","",IF(W1570&lt;'04_Настройки'!$B$26,"",ROUND((IF(ISBLANK(T1570),0,T1570*'04_Настройки'!$B$16)+IF(ISBLANK(U1570),0,U1570*'04_Настройки'!$B$17)+IF(ISBLANK(V1570),0,V1570*'04_Настройки'!$B$18)+IF(ISBLANK(M1570),0,M1570/5*100*'04_Настройки'!$B$19)+IF(ISBLANK(N1570),0,N1570/5*100*'04_Настройки'!$B$20))/(IF(ISBLANK(T1570),0,'04_Настройки'!$B$16)+IF(ISBLANK(U1570),0,'04_Настройки'!$B$17)+IF(ISBLANK(V1570),0,'04_Настройки'!$B$18)+IF(ISBLANK(M1570),0,'04_Настройки'!$B$19)+IF(ISBLANK(N1570),0,'04_Настройки'!$B$20)),1)))</s:f>
        <s:v/>
      </s:c>
      <s:c r="Y1570" s="77" t="str">
        <s:f>IF(B1570="","",IF(ISBLANK(X1570),"Недостаточно данных",IF(X1570&gt;='04_Настройки'!$B$24,"Высокий",IF(X1570&gt;='04_Настройки'!$B$25,"Средний","Низкий"))))</s:f>
        <s:v/>
      </s:c>
      <s:c r="Z1570" s="80">
        <s:f t="shared" si="8"/>
        <s:v>1560</s:v>
      </s:c>
      <s:c r="AA1570" s="93" t="str">
        <s:f>IF(B1570="","",IF(S1570&gt;1,"Проверить и объединить дубли",IF(W1570&lt;'04_Настройки'!$B$26,"Дополнить исходные данные",IF(AND(M1570&lt;&gt;"",M1570&lt;=2),"Проверить соответствие запросу и бизнесу",IF(AND(G1570&lt;&gt;"",G1570&lt;=IF(J1570="",'04_Настройки'!$B$14,J1570)),"Удерживать позицию и обновлять контент",IF(Y1570="Высокий",IF(O1570="","Создать или назначить посадочную страницу","Оптимизировать страницу и усилить содержание"),IF(Y1570="Средний","Включить в контент-план","Наблюдать или отложить")))))))</s:f>
        <s:v/>
      </s:c>
    </s:row>
    <s:row r="1571" ht="22.5" customHeight="1">
      <s:c r="A1571" s="70" t="str">
        <s:f t="shared" si="1"/>
        <s:v/>
      </s:c>
      <s:c r="B1571" s="71"/>
      <s:c r="C1571" s="71"/>
      <s:c r="D1571" s="71"/>
      <s:c r="E1571" s="95"/>
      <s:c r="F1571" s="77" t="str">
        <s:f>IF(ISBLANK(E1571),"",IF(E1571&gt;='04_Настройки'!$B$11,"ВЧ",IF(E1571&gt;='04_Настройки'!$B$12,"СЧ","НЧ")))</s:f>
      </s:c>
      <s:c r="G1571" s="78"/>
      <s:c r="H1571" s="78"/>
      <s:c r="I1571" s="80" t="str">
        <s:f t="shared" si="2"/>
        <s:v/>
      </s:c>
      <s:c r="J1571" s="78"/>
      <s:c r="K1571" s="81"/>
      <s:c r="L1571" s="78"/>
      <s:c r="M1571" s="78"/>
      <s:c r="N1571" s="78"/>
      <s:c r="O1571" s="83"/>
      <s:c r="P1571" s="84"/>
      <s:c r="Q1571" s="84"/>
      <s:c r="R1571" s="77" t="str">
        <s:f t="shared" si="3"/>
        <s:v/>
      </s:c>
      <s:c r="S1571" s="85" t="str">
        <s:f t="shared" si="4"/>
        <s:v/>
      </s:c>
      <s:c r="T1571" s="85" t="str">
        <s:f t="shared" si="5"/>
        <s:v/>
      </s:c>
      <s:c r="U1571" s="85" t="str">
        <s:f>IF(OR(B1571="",G1571=""),"",ROUND(MAX(0,MIN(100,(G1571-IF(J1571="",'04_Настройки'!$B$14,J1571))/(100-IF(J1571="",'04_Настройки'!$B$14,J1571))*100)),1))</s:f>
        <s:v/>
      </s:c>
      <s:c r="V1571" s="85" t="str">
        <s:f t="shared" si="6"/>
        <s:v/>
      </s:c>
      <s:c r="W1571" s="88" t="str">
        <s:f t="shared" si="7"/>
        <s:v/>
      </s:c>
      <s:c r="X1571" s="85" t="str">
        <s:f>IF(B1571="","",IF(W1571&lt;'04_Настройки'!$B$26,"",ROUND((IF(ISBLANK(T1571),0,T1571*'04_Настройки'!$B$16)+IF(ISBLANK(U1571),0,U1571*'04_Настройки'!$B$17)+IF(ISBLANK(V1571),0,V1571*'04_Настройки'!$B$18)+IF(ISBLANK(M1571),0,M1571/5*100*'04_Настройки'!$B$19)+IF(ISBLANK(N1571),0,N1571/5*100*'04_Настройки'!$B$20))/(IF(ISBLANK(T1571),0,'04_Настройки'!$B$16)+IF(ISBLANK(U1571),0,'04_Настройки'!$B$17)+IF(ISBLANK(V1571),0,'04_Настройки'!$B$18)+IF(ISBLANK(M1571),0,'04_Настройки'!$B$19)+IF(ISBLANK(N1571),0,'04_Настройки'!$B$20)),1)))</s:f>
        <s:v/>
      </s:c>
      <s:c r="Y1571" s="77" t="str">
        <s:f>IF(B1571="","",IF(ISBLANK(X1571),"Недостаточно данных",IF(X1571&gt;='04_Настройки'!$B$24,"Высокий",IF(X1571&gt;='04_Настройки'!$B$25,"Средний","Низкий"))))</s:f>
        <s:v/>
      </s:c>
      <s:c r="Z1571" s="80">
        <s:f t="shared" si="8"/>
        <s:v>1561</s:v>
      </s:c>
      <s:c r="AA1571" s="93" t="str">
        <s:f>IF(B1571="","",IF(S1571&gt;1,"Проверить и объединить дубли",IF(W1571&lt;'04_Настройки'!$B$26,"Дополнить исходные данные",IF(AND(M1571&lt;&gt;"",M1571&lt;=2),"Проверить соответствие запросу и бизнесу",IF(AND(G1571&lt;&gt;"",G1571&lt;=IF(J1571="",'04_Настройки'!$B$14,J1571)),"Удерживать позицию и обновлять контент",IF(Y1571="Высокий",IF(O1571="","Создать или назначить посадочную страницу","Оптимизировать страницу и усилить содержание"),IF(Y1571="Средний","Включить в контент-план","Наблюдать или отложить")))))))</s:f>
        <s:v/>
      </s:c>
    </s:row>
    <s:row r="1572" ht="22.5" customHeight="1">
      <s:c r="A1572" s="70" t="str">
        <s:f t="shared" si="1"/>
        <s:v/>
      </s:c>
      <s:c r="B1572" s="71"/>
      <s:c r="C1572" s="71"/>
      <s:c r="D1572" s="71"/>
      <s:c r="E1572" s="95"/>
      <s:c r="F1572" s="77" t="str">
        <s:f>IF(ISBLANK(E1572),"",IF(E1572&gt;='04_Настройки'!$B$11,"ВЧ",IF(E1572&gt;='04_Настройки'!$B$12,"СЧ","НЧ")))</s:f>
      </s:c>
      <s:c r="G1572" s="78"/>
      <s:c r="H1572" s="78"/>
      <s:c r="I1572" s="80" t="str">
        <s:f t="shared" si="2"/>
        <s:v/>
      </s:c>
      <s:c r="J1572" s="78"/>
      <s:c r="K1572" s="81"/>
      <s:c r="L1572" s="78"/>
      <s:c r="M1572" s="78"/>
      <s:c r="N1572" s="78"/>
      <s:c r="O1572" s="83"/>
      <s:c r="P1572" s="84"/>
      <s:c r="Q1572" s="84"/>
      <s:c r="R1572" s="77" t="str">
        <s:f t="shared" si="3"/>
        <s:v/>
      </s:c>
      <s:c r="S1572" s="85" t="str">
        <s:f t="shared" si="4"/>
        <s:v/>
      </s:c>
      <s:c r="T1572" s="85" t="str">
        <s:f t="shared" si="5"/>
        <s:v/>
      </s:c>
      <s:c r="U1572" s="85" t="str">
        <s:f>IF(OR(B1572="",G1572=""),"",ROUND(MAX(0,MIN(100,(G1572-IF(J1572="",'04_Настройки'!$B$14,J1572))/(100-IF(J1572="",'04_Настройки'!$B$14,J1572))*100)),1))</s:f>
        <s:v/>
      </s:c>
      <s:c r="V1572" s="85" t="str">
        <s:f t="shared" si="6"/>
        <s:v/>
      </s:c>
      <s:c r="W1572" s="88" t="str">
        <s:f t="shared" si="7"/>
        <s:v/>
      </s:c>
      <s:c r="X1572" s="85" t="str">
        <s:f>IF(B1572="","",IF(W1572&lt;'04_Настройки'!$B$26,"",ROUND((IF(ISBLANK(T1572),0,T1572*'04_Настройки'!$B$16)+IF(ISBLANK(U1572),0,U1572*'04_Настройки'!$B$17)+IF(ISBLANK(V1572),0,V1572*'04_Настройки'!$B$18)+IF(ISBLANK(M1572),0,M1572/5*100*'04_Настройки'!$B$19)+IF(ISBLANK(N1572),0,N1572/5*100*'04_Настройки'!$B$20))/(IF(ISBLANK(T1572),0,'04_Настройки'!$B$16)+IF(ISBLANK(U1572),0,'04_Настройки'!$B$17)+IF(ISBLANK(V1572),0,'04_Настройки'!$B$18)+IF(ISBLANK(M1572),0,'04_Настройки'!$B$19)+IF(ISBLANK(N1572),0,'04_Настройки'!$B$20)),1)))</s:f>
        <s:v/>
      </s:c>
      <s:c r="Y1572" s="77" t="str">
        <s:f>IF(B1572="","",IF(ISBLANK(X1572),"Недостаточно данных",IF(X1572&gt;='04_Настройки'!$B$24,"Высокий",IF(X1572&gt;='04_Настройки'!$B$25,"Средний","Низкий"))))</s:f>
        <s:v/>
      </s:c>
      <s:c r="Z1572" s="80">
        <s:f t="shared" si="8"/>
        <s:v>1562</s:v>
      </s:c>
      <s:c r="AA1572" s="93" t="str">
        <s:f>IF(B1572="","",IF(S1572&gt;1,"Проверить и объединить дубли",IF(W1572&lt;'04_Настройки'!$B$26,"Дополнить исходные данные",IF(AND(M1572&lt;&gt;"",M1572&lt;=2),"Проверить соответствие запросу и бизнесу",IF(AND(G1572&lt;&gt;"",G1572&lt;=IF(J1572="",'04_Настройки'!$B$14,J1572)),"Удерживать позицию и обновлять контент",IF(Y1572="Высокий",IF(O1572="","Создать или назначить посадочную страницу","Оптимизировать страницу и усилить содержание"),IF(Y1572="Средний","Включить в контент-план","Наблюдать или отложить")))))))</s:f>
        <s:v/>
      </s:c>
    </s:row>
    <s:row r="1573" ht="22.5" customHeight="1">
      <s:c r="A1573" s="70" t="str">
        <s:f t="shared" si="1"/>
        <s:v/>
      </s:c>
      <s:c r="B1573" s="71"/>
      <s:c r="C1573" s="71"/>
      <s:c r="D1573" s="71"/>
      <s:c r="E1573" s="95"/>
      <s:c r="F1573" s="77" t="str">
        <s:f>IF(ISBLANK(E1573),"",IF(E1573&gt;='04_Настройки'!$B$11,"ВЧ",IF(E1573&gt;='04_Настройки'!$B$12,"СЧ","НЧ")))</s:f>
      </s:c>
      <s:c r="G1573" s="78"/>
      <s:c r="H1573" s="78"/>
      <s:c r="I1573" s="80" t="str">
        <s:f t="shared" si="2"/>
        <s:v/>
      </s:c>
      <s:c r="J1573" s="78"/>
      <s:c r="K1573" s="81"/>
      <s:c r="L1573" s="78"/>
      <s:c r="M1573" s="78"/>
      <s:c r="N1573" s="78"/>
      <s:c r="O1573" s="83"/>
      <s:c r="P1573" s="84"/>
      <s:c r="Q1573" s="84"/>
      <s:c r="R1573" s="77" t="str">
        <s:f t="shared" si="3"/>
        <s:v/>
      </s:c>
      <s:c r="S1573" s="85" t="str">
        <s:f t="shared" si="4"/>
        <s:v/>
      </s:c>
      <s:c r="T1573" s="85" t="str">
        <s:f t="shared" si="5"/>
        <s:v/>
      </s:c>
      <s:c r="U1573" s="85" t="str">
        <s:f>IF(OR(B1573="",G1573=""),"",ROUND(MAX(0,MIN(100,(G1573-IF(J1573="",'04_Настройки'!$B$14,J1573))/(100-IF(J1573="",'04_Настройки'!$B$14,J1573))*100)),1))</s:f>
        <s:v/>
      </s:c>
      <s:c r="V1573" s="85" t="str">
        <s:f t="shared" si="6"/>
        <s:v/>
      </s:c>
      <s:c r="W1573" s="88" t="str">
        <s:f t="shared" si="7"/>
        <s:v/>
      </s:c>
      <s:c r="X1573" s="85" t="str">
        <s:f>IF(B1573="","",IF(W1573&lt;'04_Настройки'!$B$26,"",ROUND((IF(ISBLANK(T1573),0,T1573*'04_Настройки'!$B$16)+IF(ISBLANK(U1573),0,U1573*'04_Настройки'!$B$17)+IF(ISBLANK(V1573),0,V1573*'04_Настройки'!$B$18)+IF(ISBLANK(M1573),0,M1573/5*100*'04_Настройки'!$B$19)+IF(ISBLANK(N1573),0,N1573/5*100*'04_Настройки'!$B$20))/(IF(ISBLANK(T1573),0,'04_Настройки'!$B$16)+IF(ISBLANK(U1573),0,'04_Настройки'!$B$17)+IF(ISBLANK(V1573),0,'04_Настройки'!$B$18)+IF(ISBLANK(M1573),0,'04_Настройки'!$B$19)+IF(ISBLANK(N1573),0,'04_Настройки'!$B$20)),1)))</s:f>
        <s:v/>
      </s:c>
      <s:c r="Y1573" s="77" t="str">
        <s:f>IF(B1573="","",IF(ISBLANK(X1573),"Недостаточно данных",IF(X1573&gt;='04_Настройки'!$B$24,"Высокий",IF(X1573&gt;='04_Настройки'!$B$25,"Средний","Низкий"))))</s:f>
        <s:v/>
      </s:c>
      <s:c r="Z1573" s="80">
        <s:f t="shared" si="8"/>
        <s:v>1563</s:v>
      </s:c>
      <s:c r="AA1573" s="93" t="str">
        <s:f>IF(B1573="","",IF(S1573&gt;1,"Проверить и объединить дубли",IF(W1573&lt;'04_Настройки'!$B$26,"Дополнить исходные данные",IF(AND(M1573&lt;&gt;"",M1573&lt;=2),"Проверить соответствие запросу и бизнесу",IF(AND(G1573&lt;&gt;"",G1573&lt;=IF(J1573="",'04_Настройки'!$B$14,J1573)),"Удерживать позицию и обновлять контент",IF(Y1573="Высокий",IF(O1573="","Создать или назначить посадочную страницу","Оптимизировать страницу и усилить содержание"),IF(Y1573="Средний","Включить в контент-план","Наблюдать или отложить")))))))</s:f>
        <s:v/>
      </s:c>
    </s:row>
    <s:row r="1574" ht="22.5" customHeight="1">
      <s:c r="A1574" s="70" t="str">
        <s:f t="shared" si="1"/>
        <s:v/>
      </s:c>
      <s:c r="B1574" s="71"/>
      <s:c r="C1574" s="71"/>
      <s:c r="D1574" s="71"/>
      <s:c r="E1574" s="95"/>
      <s:c r="F1574" s="77" t="str">
        <s:f>IF(ISBLANK(E1574),"",IF(E1574&gt;='04_Настройки'!$B$11,"ВЧ",IF(E1574&gt;='04_Настройки'!$B$12,"СЧ","НЧ")))</s:f>
      </s:c>
      <s:c r="G1574" s="78"/>
      <s:c r="H1574" s="78"/>
      <s:c r="I1574" s="80" t="str">
        <s:f t="shared" si="2"/>
        <s:v/>
      </s:c>
      <s:c r="J1574" s="78"/>
      <s:c r="K1574" s="81"/>
      <s:c r="L1574" s="78"/>
      <s:c r="M1574" s="78"/>
      <s:c r="N1574" s="78"/>
      <s:c r="O1574" s="83"/>
      <s:c r="P1574" s="84"/>
      <s:c r="Q1574" s="84"/>
      <s:c r="R1574" s="77" t="str">
        <s:f t="shared" si="3"/>
        <s:v/>
      </s:c>
      <s:c r="S1574" s="85" t="str">
        <s:f t="shared" si="4"/>
        <s:v/>
      </s:c>
      <s:c r="T1574" s="85" t="str">
        <s:f t="shared" si="5"/>
        <s:v/>
      </s:c>
      <s:c r="U1574" s="85" t="str">
        <s:f>IF(OR(B1574="",G1574=""),"",ROUND(MAX(0,MIN(100,(G1574-IF(J1574="",'04_Настройки'!$B$14,J1574))/(100-IF(J1574="",'04_Настройки'!$B$14,J1574))*100)),1))</s:f>
        <s:v/>
      </s:c>
      <s:c r="V1574" s="85" t="str">
        <s:f t="shared" si="6"/>
        <s:v/>
      </s:c>
      <s:c r="W1574" s="88" t="str">
        <s:f t="shared" si="7"/>
        <s:v/>
      </s:c>
      <s:c r="X1574" s="85" t="str">
        <s:f>IF(B1574="","",IF(W1574&lt;'04_Настройки'!$B$26,"",ROUND((IF(ISBLANK(T1574),0,T1574*'04_Настройки'!$B$16)+IF(ISBLANK(U1574),0,U1574*'04_Настройки'!$B$17)+IF(ISBLANK(V1574),0,V1574*'04_Настройки'!$B$18)+IF(ISBLANK(M1574),0,M1574/5*100*'04_Настройки'!$B$19)+IF(ISBLANK(N1574),0,N1574/5*100*'04_Настройки'!$B$20))/(IF(ISBLANK(T1574),0,'04_Настройки'!$B$16)+IF(ISBLANK(U1574),0,'04_Настройки'!$B$17)+IF(ISBLANK(V1574),0,'04_Настройки'!$B$18)+IF(ISBLANK(M1574),0,'04_Настройки'!$B$19)+IF(ISBLANK(N1574),0,'04_Настройки'!$B$20)),1)))</s:f>
        <s:v/>
      </s:c>
      <s:c r="Y1574" s="77" t="str">
        <s:f>IF(B1574="","",IF(ISBLANK(X1574),"Недостаточно данных",IF(X1574&gt;='04_Настройки'!$B$24,"Высокий",IF(X1574&gt;='04_Настройки'!$B$25,"Средний","Низкий"))))</s:f>
        <s:v/>
      </s:c>
      <s:c r="Z1574" s="80">
        <s:f t="shared" si="8"/>
        <s:v>1564</s:v>
      </s:c>
      <s:c r="AA1574" s="93" t="str">
        <s:f>IF(B1574="","",IF(S1574&gt;1,"Проверить и объединить дубли",IF(W1574&lt;'04_Настройки'!$B$26,"Дополнить исходные данные",IF(AND(M1574&lt;&gt;"",M1574&lt;=2),"Проверить соответствие запросу и бизнесу",IF(AND(G1574&lt;&gt;"",G1574&lt;=IF(J1574="",'04_Настройки'!$B$14,J1574)),"Удерживать позицию и обновлять контент",IF(Y1574="Высокий",IF(O1574="","Создать или назначить посадочную страницу","Оптимизировать страницу и усилить содержание"),IF(Y1574="Средний","Включить в контент-план","Наблюдать или отложить")))))))</s:f>
        <s:v/>
      </s:c>
    </s:row>
    <s:row r="1575" ht="22.5" customHeight="1">
      <s:c r="A1575" s="70" t="str">
        <s:f t="shared" si="1"/>
        <s:v/>
      </s:c>
      <s:c r="B1575" s="71"/>
      <s:c r="C1575" s="71"/>
      <s:c r="D1575" s="71"/>
      <s:c r="E1575" s="95"/>
      <s:c r="F1575" s="77" t="str">
        <s:f>IF(ISBLANK(E1575),"",IF(E1575&gt;='04_Настройки'!$B$11,"ВЧ",IF(E1575&gt;='04_Настройки'!$B$12,"СЧ","НЧ")))</s:f>
      </s:c>
      <s:c r="G1575" s="78"/>
      <s:c r="H1575" s="78"/>
      <s:c r="I1575" s="80" t="str">
        <s:f t="shared" si="2"/>
        <s:v/>
      </s:c>
      <s:c r="J1575" s="78"/>
      <s:c r="K1575" s="81"/>
      <s:c r="L1575" s="78"/>
      <s:c r="M1575" s="78"/>
      <s:c r="N1575" s="78"/>
      <s:c r="O1575" s="83"/>
      <s:c r="P1575" s="84"/>
      <s:c r="Q1575" s="84"/>
      <s:c r="R1575" s="77" t="str">
        <s:f t="shared" si="3"/>
        <s:v/>
      </s:c>
      <s:c r="S1575" s="85" t="str">
        <s:f t="shared" si="4"/>
        <s:v/>
      </s:c>
      <s:c r="T1575" s="85" t="str">
        <s:f t="shared" si="5"/>
        <s:v/>
      </s:c>
      <s:c r="U1575" s="85" t="str">
        <s:f>IF(OR(B1575="",G1575=""),"",ROUND(MAX(0,MIN(100,(G1575-IF(J1575="",'04_Настройки'!$B$14,J1575))/(100-IF(J1575="",'04_Настройки'!$B$14,J1575))*100)),1))</s:f>
        <s:v/>
      </s:c>
      <s:c r="V1575" s="85" t="str">
        <s:f t="shared" si="6"/>
        <s:v/>
      </s:c>
      <s:c r="W1575" s="88" t="str">
        <s:f t="shared" si="7"/>
        <s:v/>
      </s:c>
      <s:c r="X1575" s="85" t="str">
        <s:f>IF(B1575="","",IF(W1575&lt;'04_Настройки'!$B$26,"",ROUND((IF(ISBLANK(T1575),0,T1575*'04_Настройки'!$B$16)+IF(ISBLANK(U1575),0,U1575*'04_Настройки'!$B$17)+IF(ISBLANK(V1575),0,V1575*'04_Настройки'!$B$18)+IF(ISBLANK(M1575),0,M1575/5*100*'04_Настройки'!$B$19)+IF(ISBLANK(N1575),0,N1575/5*100*'04_Настройки'!$B$20))/(IF(ISBLANK(T1575),0,'04_Настройки'!$B$16)+IF(ISBLANK(U1575),0,'04_Настройки'!$B$17)+IF(ISBLANK(V1575),0,'04_Настройки'!$B$18)+IF(ISBLANK(M1575),0,'04_Настройки'!$B$19)+IF(ISBLANK(N1575),0,'04_Настройки'!$B$20)),1)))</s:f>
        <s:v/>
      </s:c>
      <s:c r="Y1575" s="77" t="str">
        <s:f>IF(B1575="","",IF(ISBLANK(X1575),"Недостаточно данных",IF(X1575&gt;='04_Настройки'!$B$24,"Высокий",IF(X1575&gt;='04_Настройки'!$B$25,"Средний","Низкий"))))</s:f>
        <s:v/>
      </s:c>
      <s:c r="Z1575" s="80">
        <s:f t="shared" si="8"/>
        <s:v>1565</s:v>
      </s:c>
      <s:c r="AA1575" s="93" t="str">
        <s:f>IF(B1575="","",IF(S1575&gt;1,"Проверить и объединить дубли",IF(W1575&lt;'04_Настройки'!$B$26,"Дополнить исходные данные",IF(AND(M1575&lt;&gt;"",M1575&lt;=2),"Проверить соответствие запросу и бизнесу",IF(AND(G1575&lt;&gt;"",G1575&lt;=IF(J1575="",'04_Настройки'!$B$14,J1575)),"Удерживать позицию и обновлять контент",IF(Y1575="Высокий",IF(O1575="","Создать или назначить посадочную страницу","Оптимизировать страницу и усилить содержание"),IF(Y1575="Средний","Включить в контент-план","Наблюдать или отложить")))))))</s:f>
        <s:v/>
      </s:c>
    </s:row>
    <s:row r="1576" ht="22.5" customHeight="1">
      <s:c r="A1576" s="70" t="str">
        <s:f t="shared" si="1"/>
        <s:v/>
      </s:c>
      <s:c r="B1576" s="71"/>
      <s:c r="C1576" s="71"/>
      <s:c r="D1576" s="71"/>
      <s:c r="E1576" s="95"/>
      <s:c r="F1576" s="77" t="str">
        <s:f>IF(ISBLANK(E1576),"",IF(E1576&gt;='04_Настройки'!$B$11,"ВЧ",IF(E1576&gt;='04_Настройки'!$B$12,"СЧ","НЧ")))</s:f>
      </s:c>
      <s:c r="G1576" s="78"/>
      <s:c r="H1576" s="78"/>
      <s:c r="I1576" s="80" t="str">
        <s:f t="shared" si="2"/>
        <s:v/>
      </s:c>
      <s:c r="J1576" s="78"/>
      <s:c r="K1576" s="81"/>
      <s:c r="L1576" s="78"/>
      <s:c r="M1576" s="78"/>
      <s:c r="N1576" s="78"/>
      <s:c r="O1576" s="83"/>
      <s:c r="P1576" s="84"/>
      <s:c r="Q1576" s="84"/>
      <s:c r="R1576" s="77" t="str">
        <s:f t="shared" si="3"/>
        <s:v/>
      </s:c>
      <s:c r="S1576" s="85" t="str">
        <s:f t="shared" si="4"/>
        <s:v/>
      </s:c>
      <s:c r="T1576" s="85" t="str">
        <s:f t="shared" si="5"/>
        <s:v/>
      </s:c>
      <s:c r="U1576" s="85" t="str">
        <s:f>IF(OR(B1576="",G1576=""),"",ROUND(MAX(0,MIN(100,(G1576-IF(J1576="",'04_Настройки'!$B$14,J1576))/(100-IF(J1576="",'04_Настройки'!$B$14,J1576))*100)),1))</s:f>
        <s:v/>
      </s:c>
      <s:c r="V1576" s="85" t="str">
        <s:f t="shared" si="6"/>
        <s:v/>
      </s:c>
      <s:c r="W1576" s="88" t="str">
        <s:f t="shared" si="7"/>
        <s:v/>
      </s:c>
      <s:c r="X1576" s="85" t="str">
        <s:f>IF(B1576="","",IF(W1576&lt;'04_Настройки'!$B$26,"",ROUND((IF(ISBLANK(T1576),0,T1576*'04_Настройки'!$B$16)+IF(ISBLANK(U1576),0,U1576*'04_Настройки'!$B$17)+IF(ISBLANK(V1576),0,V1576*'04_Настройки'!$B$18)+IF(ISBLANK(M1576),0,M1576/5*100*'04_Настройки'!$B$19)+IF(ISBLANK(N1576),0,N1576/5*100*'04_Настройки'!$B$20))/(IF(ISBLANK(T1576),0,'04_Настройки'!$B$16)+IF(ISBLANK(U1576),0,'04_Настройки'!$B$17)+IF(ISBLANK(V1576),0,'04_Настройки'!$B$18)+IF(ISBLANK(M1576),0,'04_Настройки'!$B$19)+IF(ISBLANK(N1576),0,'04_Настройки'!$B$20)),1)))</s:f>
        <s:v/>
      </s:c>
      <s:c r="Y1576" s="77" t="str">
        <s:f>IF(B1576="","",IF(ISBLANK(X1576),"Недостаточно данных",IF(X1576&gt;='04_Настройки'!$B$24,"Высокий",IF(X1576&gt;='04_Настройки'!$B$25,"Средний","Низкий"))))</s:f>
        <s:v/>
      </s:c>
      <s:c r="Z1576" s="80">
        <s:f t="shared" si="8"/>
        <s:v>1566</s:v>
      </s:c>
      <s:c r="AA1576" s="93" t="str">
        <s:f>IF(B1576="","",IF(S1576&gt;1,"Проверить и объединить дубли",IF(W1576&lt;'04_Настройки'!$B$26,"Дополнить исходные данные",IF(AND(M1576&lt;&gt;"",M1576&lt;=2),"Проверить соответствие запросу и бизнесу",IF(AND(G1576&lt;&gt;"",G1576&lt;=IF(J1576="",'04_Настройки'!$B$14,J1576)),"Удерживать позицию и обновлять контент",IF(Y1576="Высокий",IF(O1576="","Создать или назначить посадочную страницу","Оптимизировать страницу и усилить содержание"),IF(Y1576="Средний","Включить в контент-план","Наблюдать или отложить")))))))</s:f>
        <s:v/>
      </s:c>
    </s:row>
    <s:row r="1577" ht="22.5" customHeight="1">
      <s:c r="A1577" s="70" t="str">
        <s:f t="shared" si="1"/>
        <s:v/>
      </s:c>
      <s:c r="B1577" s="71"/>
      <s:c r="C1577" s="71"/>
      <s:c r="D1577" s="71"/>
      <s:c r="E1577" s="95"/>
      <s:c r="F1577" s="77" t="str">
        <s:f>IF(ISBLANK(E1577),"",IF(E1577&gt;='04_Настройки'!$B$11,"ВЧ",IF(E1577&gt;='04_Настройки'!$B$12,"СЧ","НЧ")))</s:f>
      </s:c>
      <s:c r="G1577" s="78"/>
      <s:c r="H1577" s="78"/>
      <s:c r="I1577" s="80" t="str">
        <s:f t="shared" si="2"/>
        <s:v/>
      </s:c>
      <s:c r="J1577" s="78"/>
      <s:c r="K1577" s="81"/>
      <s:c r="L1577" s="78"/>
      <s:c r="M1577" s="78"/>
      <s:c r="N1577" s="78"/>
      <s:c r="O1577" s="83"/>
      <s:c r="P1577" s="84"/>
      <s:c r="Q1577" s="84"/>
      <s:c r="R1577" s="77" t="str">
        <s:f t="shared" si="3"/>
        <s:v/>
      </s:c>
      <s:c r="S1577" s="85" t="str">
        <s:f t="shared" si="4"/>
        <s:v/>
      </s:c>
      <s:c r="T1577" s="85" t="str">
        <s:f t="shared" si="5"/>
        <s:v/>
      </s:c>
      <s:c r="U1577" s="85" t="str">
        <s:f>IF(OR(B1577="",G1577=""),"",ROUND(MAX(0,MIN(100,(G1577-IF(J1577="",'04_Настройки'!$B$14,J1577))/(100-IF(J1577="",'04_Настройки'!$B$14,J1577))*100)),1))</s:f>
        <s:v/>
      </s:c>
      <s:c r="V1577" s="85" t="str">
        <s:f t="shared" si="6"/>
        <s:v/>
      </s:c>
      <s:c r="W1577" s="88" t="str">
        <s:f t="shared" si="7"/>
        <s:v/>
      </s:c>
      <s:c r="X1577" s="85" t="str">
        <s:f>IF(B1577="","",IF(W1577&lt;'04_Настройки'!$B$26,"",ROUND((IF(ISBLANK(T1577),0,T1577*'04_Настройки'!$B$16)+IF(ISBLANK(U1577),0,U1577*'04_Настройки'!$B$17)+IF(ISBLANK(V1577),0,V1577*'04_Настройки'!$B$18)+IF(ISBLANK(M1577),0,M1577/5*100*'04_Настройки'!$B$19)+IF(ISBLANK(N1577),0,N1577/5*100*'04_Настройки'!$B$20))/(IF(ISBLANK(T1577),0,'04_Настройки'!$B$16)+IF(ISBLANK(U1577),0,'04_Настройки'!$B$17)+IF(ISBLANK(V1577),0,'04_Настройки'!$B$18)+IF(ISBLANK(M1577),0,'04_Настройки'!$B$19)+IF(ISBLANK(N1577),0,'04_Настройки'!$B$20)),1)))</s:f>
        <s:v/>
      </s:c>
      <s:c r="Y1577" s="77" t="str">
        <s:f>IF(B1577="","",IF(ISBLANK(X1577),"Недостаточно данных",IF(X1577&gt;='04_Настройки'!$B$24,"Высокий",IF(X1577&gt;='04_Настройки'!$B$25,"Средний","Низкий"))))</s:f>
        <s:v/>
      </s:c>
      <s:c r="Z1577" s="80">
        <s:f t="shared" si="8"/>
        <s:v>1567</s:v>
      </s:c>
      <s:c r="AA1577" s="93" t="str">
        <s:f>IF(B1577="","",IF(S1577&gt;1,"Проверить и объединить дубли",IF(W1577&lt;'04_Настройки'!$B$26,"Дополнить исходные данные",IF(AND(M1577&lt;&gt;"",M1577&lt;=2),"Проверить соответствие запросу и бизнесу",IF(AND(G1577&lt;&gt;"",G1577&lt;=IF(J1577="",'04_Настройки'!$B$14,J1577)),"Удерживать позицию и обновлять контент",IF(Y1577="Высокий",IF(O1577="","Создать или назначить посадочную страницу","Оптимизировать страницу и усилить содержание"),IF(Y1577="Средний","Включить в контент-план","Наблюдать или отложить")))))))</s:f>
        <s:v/>
      </s:c>
    </s:row>
    <s:row r="1578" ht="22.5" customHeight="1">
      <s:c r="A1578" s="70" t="str">
        <s:f t="shared" si="1"/>
        <s:v/>
      </s:c>
      <s:c r="B1578" s="71"/>
      <s:c r="C1578" s="71"/>
      <s:c r="D1578" s="71"/>
      <s:c r="E1578" s="95"/>
      <s:c r="F1578" s="77" t="str">
        <s:f>IF(ISBLANK(E1578),"",IF(E1578&gt;='04_Настройки'!$B$11,"ВЧ",IF(E1578&gt;='04_Настройки'!$B$12,"СЧ","НЧ")))</s:f>
      </s:c>
      <s:c r="G1578" s="78"/>
      <s:c r="H1578" s="78"/>
      <s:c r="I1578" s="80" t="str">
        <s:f t="shared" si="2"/>
        <s:v/>
      </s:c>
      <s:c r="J1578" s="78"/>
      <s:c r="K1578" s="81"/>
      <s:c r="L1578" s="78"/>
      <s:c r="M1578" s="78"/>
      <s:c r="N1578" s="78"/>
      <s:c r="O1578" s="83"/>
      <s:c r="P1578" s="84"/>
      <s:c r="Q1578" s="84"/>
      <s:c r="R1578" s="77" t="str">
        <s:f t="shared" si="3"/>
        <s:v/>
      </s:c>
      <s:c r="S1578" s="85" t="str">
        <s:f t="shared" si="4"/>
        <s:v/>
      </s:c>
      <s:c r="T1578" s="85" t="str">
        <s:f t="shared" si="5"/>
        <s:v/>
      </s:c>
      <s:c r="U1578" s="85" t="str">
        <s:f>IF(OR(B1578="",G1578=""),"",ROUND(MAX(0,MIN(100,(G1578-IF(J1578="",'04_Настройки'!$B$14,J1578))/(100-IF(J1578="",'04_Настройки'!$B$14,J1578))*100)),1))</s:f>
        <s:v/>
      </s:c>
      <s:c r="V1578" s="85" t="str">
        <s:f t="shared" si="6"/>
        <s:v/>
      </s:c>
      <s:c r="W1578" s="88" t="str">
        <s:f t="shared" si="7"/>
        <s:v/>
      </s:c>
      <s:c r="X1578" s="85" t="str">
        <s:f>IF(B1578="","",IF(W1578&lt;'04_Настройки'!$B$26,"",ROUND((IF(ISBLANK(T1578),0,T1578*'04_Настройки'!$B$16)+IF(ISBLANK(U1578),0,U1578*'04_Настройки'!$B$17)+IF(ISBLANK(V1578),0,V1578*'04_Настройки'!$B$18)+IF(ISBLANK(M1578),0,M1578/5*100*'04_Настройки'!$B$19)+IF(ISBLANK(N1578),0,N1578/5*100*'04_Настройки'!$B$20))/(IF(ISBLANK(T1578),0,'04_Настройки'!$B$16)+IF(ISBLANK(U1578),0,'04_Настройки'!$B$17)+IF(ISBLANK(V1578),0,'04_Настройки'!$B$18)+IF(ISBLANK(M1578),0,'04_Настройки'!$B$19)+IF(ISBLANK(N1578),0,'04_Настройки'!$B$20)),1)))</s:f>
        <s:v/>
      </s:c>
      <s:c r="Y1578" s="77" t="str">
        <s:f>IF(B1578="","",IF(ISBLANK(X1578),"Недостаточно данных",IF(X1578&gt;='04_Настройки'!$B$24,"Высокий",IF(X1578&gt;='04_Настройки'!$B$25,"Средний","Низкий"))))</s:f>
        <s:v/>
      </s:c>
      <s:c r="Z1578" s="80">
        <s:f t="shared" si="8"/>
        <s:v>1568</s:v>
      </s:c>
      <s:c r="AA1578" s="93" t="str">
        <s:f>IF(B1578="","",IF(S1578&gt;1,"Проверить и объединить дубли",IF(W1578&lt;'04_Настройки'!$B$26,"Дополнить исходные данные",IF(AND(M1578&lt;&gt;"",M1578&lt;=2),"Проверить соответствие запросу и бизнесу",IF(AND(G1578&lt;&gt;"",G1578&lt;=IF(J1578="",'04_Настройки'!$B$14,J1578)),"Удерживать позицию и обновлять контент",IF(Y1578="Высокий",IF(O1578="","Создать или назначить посадочную страницу","Оптимизировать страницу и усилить содержание"),IF(Y1578="Средний","Включить в контент-план","Наблюдать или отложить")))))))</s:f>
        <s:v/>
      </s:c>
    </s:row>
    <s:row r="1579" ht="22.5" customHeight="1">
      <s:c r="A1579" s="70" t="str">
        <s:f t="shared" si="1"/>
        <s:v/>
      </s:c>
      <s:c r="B1579" s="71"/>
      <s:c r="C1579" s="71"/>
      <s:c r="D1579" s="71"/>
      <s:c r="E1579" s="95"/>
      <s:c r="F1579" s="77" t="str">
        <s:f>IF(ISBLANK(E1579),"",IF(E1579&gt;='04_Настройки'!$B$11,"ВЧ",IF(E1579&gt;='04_Настройки'!$B$12,"СЧ","НЧ")))</s:f>
      </s:c>
      <s:c r="G1579" s="78"/>
      <s:c r="H1579" s="78"/>
      <s:c r="I1579" s="80" t="str">
        <s:f t="shared" si="2"/>
        <s:v/>
      </s:c>
      <s:c r="J1579" s="78"/>
      <s:c r="K1579" s="81"/>
      <s:c r="L1579" s="78"/>
      <s:c r="M1579" s="78"/>
      <s:c r="N1579" s="78"/>
      <s:c r="O1579" s="83"/>
      <s:c r="P1579" s="84"/>
      <s:c r="Q1579" s="84"/>
      <s:c r="R1579" s="77" t="str">
        <s:f t="shared" si="3"/>
        <s:v/>
      </s:c>
      <s:c r="S1579" s="85" t="str">
        <s:f t="shared" si="4"/>
        <s:v/>
      </s:c>
      <s:c r="T1579" s="85" t="str">
        <s:f t="shared" si="5"/>
        <s:v/>
      </s:c>
      <s:c r="U1579" s="85" t="str">
        <s:f>IF(OR(B1579="",G1579=""),"",ROUND(MAX(0,MIN(100,(G1579-IF(J1579="",'04_Настройки'!$B$14,J1579))/(100-IF(J1579="",'04_Настройки'!$B$14,J1579))*100)),1))</s:f>
        <s:v/>
      </s:c>
      <s:c r="V1579" s="85" t="str">
        <s:f t="shared" si="6"/>
        <s:v/>
      </s:c>
      <s:c r="W1579" s="88" t="str">
        <s:f t="shared" si="7"/>
        <s:v/>
      </s:c>
      <s:c r="X1579" s="85" t="str">
        <s:f>IF(B1579="","",IF(W1579&lt;'04_Настройки'!$B$26,"",ROUND((IF(ISBLANK(T1579),0,T1579*'04_Настройки'!$B$16)+IF(ISBLANK(U1579),0,U1579*'04_Настройки'!$B$17)+IF(ISBLANK(V1579),0,V1579*'04_Настройки'!$B$18)+IF(ISBLANK(M1579),0,M1579/5*100*'04_Настройки'!$B$19)+IF(ISBLANK(N1579),0,N1579/5*100*'04_Настройки'!$B$20))/(IF(ISBLANK(T1579),0,'04_Настройки'!$B$16)+IF(ISBLANK(U1579),0,'04_Настройки'!$B$17)+IF(ISBLANK(V1579),0,'04_Настройки'!$B$18)+IF(ISBLANK(M1579),0,'04_Настройки'!$B$19)+IF(ISBLANK(N1579),0,'04_Настройки'!$B$20)),1)))</s:f>
        <s:v/>
      </s:c>
      <s:c r="Y1579" s="77" t="str">
        <s:f>IF(B1579="","",IF(ISBLANK(X1579),"Недостаточно данных",IF(X1579&gt;='04_Настройки'!$B$24,"Высокий",IF(X1579&gt;='04_Настройки'!$B$25,"Средний","Низкий"))))</s:f>
        <s:v/>
      </s:c>
      <s:c r="Z1579" s="80">
        <s:f t="shared" si="8"/>
        <s:v>1569</s:v>
      </s:c>
      <s:c r="AA1579" s="93" t="str">
        <s:f>IF(B1579="","",IF(S1579&gt;1,"Проверить и объединить дубли",IF(W1579&lt;'04_Настройки'!$B$26,"Дополнить исходные данные",IF(AND(M1579&lt;&gt;"",M1579&lt;=2),"Проверить соответствие запросу и бизнесу",IF(AND(G1579&lt;&gt;"",G1579&lt;=IF(J1579="",'04_Настройки'!$B$14,J1579)),"Удерживать позицию и обновлять контент",IF(Y1579="Высокий",IF(O1579="","Создать или назначить посадочную страницу","Оптимизировать страницу и усилить содержание"),IF(Y1579="Средний","Включить в контент-план","Наблюдать или отложить")))))))</s:f>
        <s:v/>
      </s:c>
    </s:row>
    <s:row r="1580" ht="22.5" customHeight="1">
      <s:c r="A1580" s="70" t="str">
        <s:f t="shared" si="1"/>
        <s:v/>
      </s:c>
      <s:c r="B1580" s="71"/>
      <s:c r="C1580" s="71"/>
      <s:c r="D1580" s="71"/>
      <s:c r="E1580" s="95"/>
      <s:c r="F1580" s="77" t="str">
        <s:f>IF(ISBLANK(E1580),"",IF(E1580&gt;='04_Настройки'!$B$11,"ВЧ",IF(E1580&gt;='04_Настройки'!$B$12,"СЧ","НЧ")))</s:f>
      </s:c>
      <s:c r="G1580" s="78"/>
      <s:c r="H1580" s="78"/>
      <s:c r="I1580" s="80" t="str">
        <s:f t="shared" si="2"/>
        <s:v/>
      </s:c>
      <s:c r="J1580" s="78"/>
      <s:c r="K1580" s="81"/>
      <s:c r="L1580" s="78"/>
      <s:c r="M1580" s="78"/>
      <s:c r="N1580" s="78"/>
      <s:c r="O1580" s="83"/>
      <s:c r="P1580" s="84"/>
      <s:c r="Q1580" s="84"/>
      <s:c r="R1580" s="77" t="str">
        <s:f t="shared" si="3"/>
        <s:v/>
      </s:c>
      <s:c r="S1580" s="85" t="str">
        <s:f t="shared" si="4"/>
        <s:v/>
      </s:c>
      <s:c r="T1580" s="85" t="str">
        <s:f t="shared" si="5"/>
        <s:v/>
      </s:c>
      <s:c r="U1580" s="85" t="str">
        <s:f>IF(OR(B1580="",G1580=""),"",ROUND(MAX(0,MIN(100,(G1580-IF(J1580="",'04_Настройки'!$B$14,J1580))/(100-IF(J1580="",'04_Настройки'!$B$14,J1580))*100)),1))</s:f>
        <s:v/>
      </s:c>
      <s:c r="V1580" s="85" t="str">
        <s:f t="shared" si="6"/>
        <s:v/>
      </s:c>
      <s:c r="W1580" s="88" t="str">
        <s:f t="shared" si="7"/>
        <s:v/>
      </s:c>
      <s:c r="X1580" s="85" t="str">
        <s:f>IF(B1580="","",IF(W1580&lt;'04_Настройки'!$B$26,"",ROUND((IF(ISBLANK(T1580),0,T1580*'04_Настройки'!$B$16)+IF(ISBLANK(U1580),0,U1580*'04_Настройки'!$B$17)+IF(ISBLANK(V1580),0,V1580*'04_Настройки'!$B$18)+IF(ISBLANK(M1580),0,M1580/5*100*'04_Настройки'!$B$19)+IF(ISBLANK(N1580),0,N1580/5*100*'04_Настройки'!$B$20))/(IF(ISBLANK(T1580),0,'04_Настройки'!$B$16)+IF(ISBLANK(U1580),0,'04_Настройки'!$B$17)+IF(ISBLANK(V1580),0,'04_Настройки'!$B$18)+IF(ISBLANK(M1580),0,'04_Настройки'!$B$19)+IF(ISBLANK(N1580),0,'04_Настройки'!$B$20)),1)))</s:f>
        <s:v/>
      </s:c>
      <s:c r="Y1580" s="77" t="str">
        <s:f>IF(B1580="","",IF(ISBLANK(X1580),"Недостаточно данных",IF(X1580&gt;='04_Настройки'!$B$24,"Высокий",IF(X1580&gt;='04_Настройки'!$B$25,"Средний","Низкий"))))</s:f>
        <s:v/>
      </s:c>
      <s:c r="Z1580" s="80">
        <s:f t="shared" si="8"/>
        <s:v>1570</s:v>
      </s:c>
      <s:c r="AA1580" s="93" t="str">
        <s:f>IF(B1580="","",IF(S1580&gt;1,"Проверить и объединить дубли",IF(W1580&lt;'04_Настройки'!$B$26,"Дополнить исходные данные",IF(AND(M1580&lt;&gt;"",M1580&lt;=2),"Проверить соответствие запросу и бизнесу",IF(AND(G1580&lt;&gt;"",G1580&lt;=IF(J1580="",'04_Настройки'!$B$14,J1580)),"Удерживать позицию и обновлять контент",IF(Y1580="Высокий",IF(O1580="","Создать или назначить посадочную страницу","Оптимизировать страницу и усилить содержание"),IF(Y1580="Средний","Включить в контент-план","Наблюдать или отложить")))))))</s:f>
        <s:v/>
      </s:c>
    </s:row>
    <s:row r="1581" ht="22.5" customHeight="1">
      <s:c r="A1581" s="70" t="str">
        <s:f t="shared" si="1"/>
        <s:v/>
      </s:c>
      <s:c r="B1581" s="71"/>
      <s:c r="C1581" s="71"/>
      <s:c r="D1581" s="71"/>
      <s:c r="E1581" s="95"/>
      <s:c r="F1581" s="77" t="str">
        <s:f>IF(ISBLANK(E1581),"",IF(E1581&gt;='04_Настройки'!$B$11,"ВЧ",IF(E1581&gt;='04_Настройки'!$B$12,"СЧ","НЧ")))</s:f>
      </s:c>
      <s:c r="G1581" s="78"/>
      <s:c r="H1581" s="78"/>
      <s:c r="I1581" s="80" t="str">
        <s:f t="shared" si="2"/>
        <s:v/>
      </s:c>
      <s:c r="J1581" s="78"/>
      <s:c r="K1581" s="81"/>
      <s:c r="L1581" s="78"/>
      <s:c r="M1581" s="78"/>
      <s:c r="N1581" s="78"/>
      <s:c r="O1581" s="83"/>
      <s:c r="P1581" s="84"/>
      <s:c r="Q1581" s="84"/>
      <s:c r="R1581" s="77" t="str">
        <s:f t="shared" si="3"/>
        <s:v/>
      </s:c>
      <s:c r="S1581" s="85" t="str">
        <s:f t="shared" si="4"/>
        <s:v/>
      </s:c>
      <s:c r="T1581" s="85" t="str">
        <s:f t="shared" si="5"/>
        <s:v/>
      </s:c>
      <s:c r="U1581" s="85" t="str">
        <s:f>IF(OR(B1581="",G1581=""),"",ROUND(MAX(0,MIN(100,(G1581-IF(J1581="",'04_Настройки'!$B$14,J1581))/(100-IF(J1581="",'04_Настройки'!$B$14,J1581))*100)),1))</s:f>
        <s:v/>
      </s:c>
      <s:c r="V1581" s="85" t="str">
        <s:f t="shared" si="6"/>
        <s:v/>
      </s:c>
      <s:c r="W1581" s="88" t="str">
        <s:f t="shared" si="7"/>
        <s:v/>
      </s:c>
      <s:c r="X1581" s="85" t="str">
        <s:f>IF(B1581="","",IF(W1581&lt;'04_Настройки'!$B$26,"",ROUND((IF(ISBLANK(T1581),0,T1581*'04_Настройки'!$B$16)+IF(ISBLANK(U1581),0,U1581*'04_Настройки'!$B$17)+IF(ISBLANK(V1581),0,V1581*'04_Настройки'!$B$18)+IF(ISBLANK(M1581),0,M1581/5*100*'04_Настройки'!$B$19)+IF(ISBLANK(N1581),0,N1581/5*100*'04_Настройки'!$B$20))/(IF(ISBLANK(T1581),0,'04_Настройки'!$B$16)+IF(ISBLANK(U1581),0,'04_Настройки'!$B$17)+IF(ISBLANK(V1581),0,'04_Настройки'!$B$18)+IF(ISBLANK(M1581),0,'04_Настройки'!$B$19)+IF(ISBLANK(N1581),0,'04_Настройки'!$B$20)),1)))</s:f>
        <s:v/>
      </s:c>
      <s:c r="Y1581" s="77" t="str">
        <s:f>IF(B1581="","",IF(ISBLANK(X1581),"Недостаточно данных",IF(X1581&gt;='04_Настройки'!$B$24,"Высокий",IF(X1581&gt;='04_Настройки'!$B$25,"Средний","Низкий"))))</s:f>
        <s:v/>
      </s:c>
      <s:c r="Z1581" s="80">
        <s:f t="shared" si="8"/>
        <s:v>1571</s:v>
      </s:c>
      <s:c r="AA1581" s="93" t="str">
        <s:f>IF(B1581="","",IF(S1581&gt;1,"Проверить и объединить дубли",IF(W1581&lt;'04_Настройки'!$B$26,"Дополнить исходные данные",IF(AND(M1581&lt;&gt;"",M1581&lt;=2),"Проверить соответствие запросу и бизнесу",IF(AND(G1581&lt;&gt;"",G1581&lt;=IF(J1581="",'04_Настройки'!$B$14,J1581)),"Удерживать позицию и обновлять контент",IF(Y1581="Высокий",IF(O1581="","Создать или назначить посадочную страницу","Оптимизировать страницу и усилить содержание"),IF(Y1581="Средний","Включить в контент-план","Наблюдать или отложить")))))))</s:f>
        <s:v/>
      </s:c>
    </s:row>
    <s:row r="1582" ht="22.5" customHeight="1">
      <s:c r="A1582" s="70" t="str">
        <s:f t="shared" si="1"/>
        <s:v/>
      </s:c>
      <s:c r="B1582" s="71"/>
      <s:c r="C1582" s="71"/>
      <s:c r="D1582" s="71"/>
      <s:c r="E1582" s="95"/>
      <s:c r="F1582" s="77" t="str">
        <s:f>IF(ISBLANK(E1582),"",IF(E1582&gt;='04_Настройки'!$B$11,"ВЧ",IF(E1582&gt;='04_Настройки'!$B$12,"СЧ","НЧ")))</s:f>
      </s:c>
      <s:c r="G1582" s="78"/>
      <s:c r="H1582" s="78"/>
      <s:c r="I1582" s="80" t="str">
        <s:f t="shared" si="2"/>
        <s:v/>
      </s:c>
      <s:c r="J1582" s="78"/>
      <s:c r="K1582" s="81"/>
      <s:c r="L1582" s="78"/>
      <s:c r="M1582" s="78"/>
      <s:c r="N1582" s="78"/>
      <s:c r="O1582" s="83"/>
      <s:c r="P1582" s="84"/>
      <s:c r="Q1582" s="84"/>
      <s:c r="R1582" s="77" t="str">
        <s:f t="shared" si="3"/>
        <s:v/>
      </s:c>
      <s:c r="S1582" s="85" t="str">
        <s:f t="shared" si="4"/>
        <s:v/>
      </s:c>
      <s:c r="T1582" s="85" t="str">
        <s:f t="shared" si="5"/>
        <s:v/>
      </s:c>
      <s:c r="U1582" s="85" t="str">
        <s:f>IF(OR(B1582="",G1582=""),"",ROUND(MAX(0,MIN(100,(G1582-IF(J1582="",'04_Настройки'!$B$14,J1582))/(100-IF(J1582="",'04_Настройки'!$B$14,J1582))*100)),1))</s:f>
        <s:v/>
      </s:c>
      <s:c r="V1582" s="85" t="str">
        <s:f t="shared" si="6"/>
        <s:v/>
      </s:c>
      <s:c r="W1582" s="88" t="str">
        <s:f t="shared" si="7"/>
        <s:v/>
      </s:c>
      <s:c r="X1582" s="85" t="str">
        <s:f>IF(B1582="","",IF(W1582&lt;'04_Настройки'!$B$26,"",ROUND((IF(ISBLANK(T1582),0,T1582*'04_Настройки'!$B$16)+IF(ISBLANK(U1582),0,U1582*'04_Настройки'!$B$17)+IF(ISBLANK(V1582),0,V1582*'04_Настройки'!$B$18)+IF(ISBLANK(M1582),0,M1582/5*100*'04_Настройки'!$B$19)+IF(ISBLANK(N1582),0,N1582/5*100*'04_Настройки'!$B$20))/(IF(ISBLANK(T1582),0,'04_Настройки'!$B$16)+IF(ISBLANK(U1582),0,'04_Настройки'!$B$17)+IF(ISBLANK(V1582),0,'04_Настройки'!$B$18)+IF(ISBLANK(M1582),0,'04_Настройки'!$B$19)+IF(ISBLANK(N1582),0,'04_Настройки'!$B$20)),1)))</s:f>
        <s:v/>
      </s:c>
      <s:c r="Y1582" s="77" t="str">
        <s:f>IF(B1582="","",IF(ISBLANK(X1582),"Недостаточно данных",IF(X1582&gt;='04_Настройки'!$B$24,"Высокий",IF(X1582&gt;='04_Настройки'!$B$25,"Средний","Низкий"))))</s:f>
        <s:v/>
      </s:c>
      <s:c r="Z1582" s="80">
        <s:f t="shared" si="8"/>
        <s:v>1572</s:v>
      </s:c>
      <s:c r="AA1582" s="93" t="str">
        <s:f>IF(B1582="","",IF(S1582&gt;1,"Проверить и объединить дубли",IF(W1582&lt;'04_Настройки'!$B$26,"Дополнить исходные данные",IF(AND(M1582&lt;&gt;"",M1582&lt;=2),"Проверить соответствие запросу и бизнесу",IF(AND(G1582&lt;&gt;"",G1582&lt;=IF(J1582="",'04_Настройки'!$B$14,J1582)),"Удерживать позицию и обновлять контент",IF(Y1582="Высокий",IF(O1582="","Создать или назначить посадочную страницу","Оптимизировать страницу и усилить содержание"),IF(Y1582="Средний","Включить в контент-план","Наблюдать или отложить")))))))</s:f>
        <s:v/>
      </s:c>
    </s:row>
    <s:row r="1583" ht="22.5" customHeight="1">
      <s:c r="A1583" s="70" t="str">
        <s:f t="shared" si="1"/>
        <s:v/>
      </s:c>
      <s:c r="B1583" s="71"/>
      <s:c r="C1583" s="71"/>
      <s:c r="D1583" s="71"/>
      <s:c r="E1583" s="95"/>
      <s:c r="F1583" s="77" t="str">
        <s:f>IF(ISBLANK(E1583),"",IF(E1583&gt;='04_Настройки'!$B$11,"ВЧ",IF(E1583&gt;='04_Настройки'!$B$12,"СЧ","НЧ")))</s:f>
      </s:c>
      <s:c r="G1583" s="78"/>
      <s:c r="H1583" s="78"/>
      <s:c r="I1583" s="80" t="str">
        <s:f t="shared" si="2"/>
        <s:v/>
      </s:c>
      <s:c r="J1583" s="78"/>
      <s:c r="K1583" s="81"/>
      <s:c r="L1583" s="78"/>
      <s:c r="M1583" s="78"/>
      <s:c r="N1583" s="78"/>
      <s:c r="O1583" s="83"/>
      <s:c r="P1583" s="84"/>
      <s:c r="Q1583" s="84"/>
      <s:c r="R1583" s="77" t="str">
        <s:f t="shared" si="3"/>
        <s:v/>
      </s:c>
      <s:c r="S1583" s="85" t="str">
        <s:f t="shared" si="4"/>
        <s:v/>
      </s:c>
      <s:c r="T1583" s="85" t="str">
        <s:f t="shared" si="5"/>
        <s:v/>
      </s:c>
      <s:c r="U1583" s="85" t="str">
        <s:f>IF(OR(B1583="",G1583=""),"",ROUND(MAX(0,MIN(100,(G1583-IF(J1583="",'04_Настройки'!$B$14,J1583))/(100-IF(J1583="",'04_Настройки'!$B$14,J1583))*100)),1))</s:f>
        <s:v/>
      </s:c>
      <s:c r="V1583" s="85" t="str">
        <s:f t="shared" si="6"/>
        <s:v/>
      </s:c>
      <s:c r="W1583" s="88" t="str">
        <s:f t="shared" si="7"/>
        <s:v/>
      </s:c>
      <s:c r="X1583" s="85" t="str">
        <s:f>IF(B1583="","",IF(W1583&lt;'04_Настройки'!$B$26,"",ROUND((IF(ISBLANK(T1583),0,T1583*'04_Настройки'!$B$16)+IF(ISBLANK(U1583),0,U1583*'04_Настройки'!$B$17)+IF(ISBLANK(V1583),0,V1583*'04_Настройки'!$B$18)+IF(ISBLANK(M1583),0,M1583/5*100*'04_Настройки'!$B$19)+IF(ISBLANK(N1583),0,N1583/5*100*'04_Настройки'!$B$20))/(IF(ISBLANK(T1583),0,'04_Настройки'!$B$16)+IF(ISBLANK(U1583),0,'04_Настройки'!$B$17)+IF(ISBLANK(V1583),0,'04_Настройки'!$B$18)+IF(ISBLANK(M1583),0,'04_Настройки'!$B$19)+IF(ISBLANK(N1583),0,'04_Настройки'!$B$20)),1)))</s:f>
        <s:v/>
      </s:c>
      <s:c r="Y1583" s="77" t="str">
        <s:f>IF(B1583="","",IF(ISBLANK(X1583),"Недостаточно данных",IF(X1583&gt;='04_Настройки'!$B$24,"Высокий",IF(X1583&gt;='04_Настройки'!$B$25,"Средний","Низкий"))))</s:f>
        <s:v/>
      </s:c>
      <s:c r="Z1583" s="80">
        <s:f t="shared" si="8"/>
        <s:v>1573</s:v>
      </s:c>
      <s:c r="AA1583" s="93" t="str">
        <s:f>IF(B1583="","",IF(S1583&gt;1,"Проверить и объединить дубли",IF(W1583&lt;'04_Настройки'!$B$26,"Дополнить исходные данные",IF(AND(M1583&lt;&gt;"",M1583&lt;=2),"Проверить соответствие запросу и бизнесу",IF(AND(G1583&lt;&gt;"",G1583&lt;=IF(J1583="",'04_Настройки'!$B$14,J1583)),"Удерживать позицию и обновлять контент",IF(Y1583="Высокий",IF(O1583="","Создать или назначить посадочную страницу","Оптимизировать страницу и усилить содержание"),IF(Y1583="Средний","Включить в контент-план","Наблюдать или отложить")))))))</s:f>
        <s:v/>
      </s:c>
    </s:row>
    <s:row r="1584" ht="22.5" customHeight="1">
      <s:c r="A1584" s="70" t="str">
        <s:f t="shared" si="1"/>
        <s:v/>
      </s:c>
      <s:c r="B1584" s="71"/>
      <s:c r="C1584" s="71"/>
      <s:c r="D1584" s="71"/>
      <s:c r="E1584" s="95"/>
      <s:c r="F1584" s="77" t="str">
        <s:f>IF(ISBLANK(E1584),"",IF(E1584&gt;='04_Настройки'!$B$11,"ВЧ",IF(E1584&gt;='04_Настройки'!$B$12,"СЧ","НЧ")))</s:f>
      </s:c>
      <s:c r="G1584" s="78"/>
      <s:c r="H1584" s="78"/>
      <s:c r="I1584" s="80" t="str">
        <s:f t="shared" si="2"/>
        <s:v/>
      </s:c>
      <s:c r="J1584" s="78"/>
      <s:c r="K1584" s="81"/>
      <s:c r="L1584" s="78"/>
      <s:c r="M1584" s="78"/>
      <s:c r="N1584" s="78"/>
      <s:c r="O1584" s="83"/>
      <s:c r="P1584" s="84"/>
      <s:c r="Q1584" s="84"/>
      <s:c r="R1584" s="77" t="str">
        <s:f t="shared" si="3"/>
        <s:v/>
      </s:c>
      <s:c r="S1584" s="85" t="str">
        <s:f t="shared" si="4"/>
        <s:v/>
      </s:c>
      <s:c r="T1584" s="85" t="str">
        <s:f t="shared" si="5"/>
        <s:v/>
      </s:c>
      <s:c r="U1584" s="85" t="str">
        <s:f>IF(OR(B1584="",G1584=""),"",ROUND(MAX(0,MIN(100,(G1584-IF(J1584="",'04_Настройки'!$B$14,J1584))/(100-IF(J1584="",'04_Настройки'!$B$14,J1584))*100)),1))</s:f>
        <s:v/>
      </s:c>
      <s:c r="V1584" s="85" t="str">
        <s:f t="shared" si="6"/>
        <s:v/>
      </s:c>
      <s:c r="W1584" s="88" t="str">
        <s:f t="shared" si="7"/>
        <s:v/>
      </s:c>
      <s:c r="X1584" s="85" t="str">
        <s:f>IF(B1584="","",IF(W1584&lt;'04_Настройки'!$B$26,"",ROUND((IF(ISBLANK(T1584),0,T1584*'04_Настройки'!$B$16)+IF(ISBLANK(U1584),0,U1584*'04_Настройки'!$B$17)+IF(ISBLANK(V1584),0,V1584*'04_Настройки'!$B$18)+IF(ISBLANK(M1584),0,M1584/5*100*'04_Настройки'!$B$19)+IF(ISBLANK(N1584),0,N1584/5*100*'04_Настройки'!$B$20))/(IF(ISBLANK(T1584),0,'04_Настройки'!$B$16)+IF(ISBLANK(U1584),0,'04_Настройки'!$B$17)+IF(ISBLANK(V1584),0,'04_Настройки'!$B$18)+IF(ISBLANK(M1584),0,'04_Настройки'!$B$19)+IF(ISBLANK(N1584),0,'04_Настройки'!$B$20)),1)))</s:f>
        <s:v/>
      </s:c>
      <s:c r="Y1584" s="77" t="str">
        <s:f>IF(B1584="","",IF(ISBLANK(X1584),"Недостаточно данных",IF(X1584&gt;='04_Настройки'!$B$24,"Высокий",IF(X1584&gt;='04_Настройки'!$B$25,"Средний","Низкий"))))</s:f>
        <s:v/>
      </s:c>
      <s:c r="Z1584" s="80">
        <s:f t="shared" si="8"/>
        <s:v>1574</s:v>
      </s:c>
      <s:c r="AA1584" s="93" t="str">
        <s:f>IF(B1584="","",IF(S1584&gt;1,"Проверить и объединить дубли",IF(W1584&lt;'04_Настройки'!$B$26,"Дополнить исходные данные",IF(AND(M1584&lt;&gt;"",M1584&lt;=2),"Проверить соответствие запросу и бизнесу",IF(AND(G1584&lt;&gt;"",G1584&lt;=IF(J1584="",'04_Настройки'!$B$14,J1584)),"Удерживать позицию и обновлять контент",IF(Y1584="Высокий",IF(O1584="","Создать или назначить посадочную страницу","Оптимизировать страницу и усилить содержание"),IF(Y1584="Средний","Включить в контент-план","Наблюдать или отложить")))))))</s:f>
        <s:v/>
      </s:c>
    </s:row>
    <s:row r="1585" ht="22.5" customHeight="1">
      <s:c r="A1585" s="70" t="str">
        <s:f t="shared" si="1"/>
        <s:v/>
      </s:c>
      <s:c r="B1585" s="71"/>
      <s:c r="C1585" s="71"/>
      <s:c r="D1585" s="71"/>
      <s:c r="E1585" s="95"/>
      <s:c r="F1585" s="77" t="str">
        <s:f>IF(ISBLANK(E1585),"",IF(E1585&gt;='04_Настройки'!$B$11,"ВЧ",IF(E1585&gt;='04_Настройки'!$B$12,"СЧ","НЧ")))</s:f>
      </s:c>
      <s:c r="G1585" s="78"/>
      <s:c r="H1585" s="78"/>
      <s:c r="I1585" s="80" t="str">
        <s:f t="shared" si="2"/>
        <s:v/>
      </s:c>
      <s:c r="J1585" s="78"/>
      <s:c r="K1585" s="81"/>
      <s:c r="L1585" s="78"/>
      <s:c r="M1585" s="78"/>
      <s:c r="N1585" s="78"/>
      <s:c r="O1585" s="83"/>
      <s:c r="P1585" s="84"/>
      <s:c r="Q1585" s="84"/>
      <s:c r="R1585" s="77" t="str">
        <s:f t="shared" si="3"/>
        <s:v/>
      </s:c>
      <s:c r="S1585" s="85" t="str">
        <s:f t="shared" si="4"/>
        <s:v/>
      </s:c>
      <s:c r="T1585" s="85" t="str">
        <s:f t="shared" si="5"/>
        <s:v/>
      </s:c>
      <s:c r="U1585" s="85" t="str">
        <s:f>IF(OR(B1585="",G1585=""),"",ROUND(MAX(0,MIN(100,(G1585-IF(J1585="",'04_Настройки'!$B$14,J1585))/(100-IF(J1585="",'04_Настройки'!$B$14,J1585))*100)),1))</s:f>
        <s:v/>
      </s:c>
      <s:c r="V1585" s="85" t="str">
        <s:f t="shared" si="6"/>
        <s:v/>
      </s:c>
      <s:c r="W1585" s="88" t="str">
        <s:f t="shared" si="7"/>
        <s:v/>
      </s:c>
      <s:c r="X1585" s="85" t="str">
        <s:f>IF(B1585="","",IF(W1585&lt;'04_Настройки'!$B$26,"",ROUND((IF(ISBLANK(T1585),0,T1585*'04_Настройки'!$B$16)+IF(ISBLANK(U1585),0,U1585*'04_Настройки'!$B$17)+IF(ISBLANK(V1585),0,V1585*'04_Настройки'!$B$18)+IF(ISBLANK(M1585),0,M1585/5*100*'04_Настройки'!$B$19)+IF(ISBLANK(N1585),0,N1585/5*100*'04_Настройки'!$B$20))/(IF(ISBLANK(T1585),0,'04_Настройки'!$B$16)+IF(ISBLANK(U1585),0,'04_Настройки'!$B$17)+IF(ISBLANK(V1585),0,'04_Настройки'!$B$18)+IF(ISBLANK(M1585),0,'04_Настройки'!$B$19)+IF(ISBLANK(N1585),0,'04_Настройки'!$B$20)),1)))</s:f>
        <s:v/>
      </s:c>
      <s:c r="Y1585" s="77" t="str">
        <s:f>IF(B1585="","",IF(ISBLANK(X1585),"Недостаточно данных",IF(X1585&gt;='04_Настройки'!$B$24,"Высокий",IF(X1585&gt;='04_Настройки'!$B$25,"Средний","Низкий"))))</s:f>
        <s:v/>
      </s:c>
      <s:c r="Z1585" s="80">
        <s:f t="shared" si="8"/>
        <s:v>1575</s:v>
      </s:c>
      <s:c r="AA1585" s="93" t="str">
        <s:f>IF(B1585="","",IF(S1585&gt;1,"Проверить и объединить дубли",IF(W1585&lt;'04_Настройки'!$B$26,"Дополнить исходные данные",IF(AND(M1585&lt;&gt;"",M1585&lt;=2),"Проверить соответствие запросу и бизнесу",IF(AND(G1585&lt;&gt;"",G1585&lt;=IF(J1585="",'04_Настройки'!$B$14,J1585)),"Удерживать позицию и обновлять контент",IF(Y1585="Высокий",IF(O1585="","Создать или назначить посадочную страницу","Оптимизировать страницу и усилить содержание"),IF(Y1585="Средний","Включить в контент-план","Наблюдать или отложить")))))))</s:f>
        <s:v/>
      </s:c>
    </s:row>
    <s:row r="1586" ht="22.5" customHeight="1">
      <s:c r="A1586" s="70" t="str">
        <s:f t="shared" si="1"/>
        <s:v/>
      </s:c>
      <s:c r="B1586" s="71"/>
      <s:c r="C1586" s="71"/>
      <s:c r="D1586" s="71"/>
      <s:c r="E1586" s="95"/>
      <s:c r="F1586" s="77" t="str">
        <s:f>IF(ISBLANK(E1586),"",IF(E1586&gt;='04_Настройки'!$B$11,"ВЧ",IF(E1586&gt;='04_Настройки'!$B$12,"СЧ","НЧ")))</s:f>
      </s:c>
      <s:c r="G1586" s="78"/>
      <s:c r="H1586" s="78"/>
      <s:c r="I1586" s="80" t="str">
        <s:f t="shared" si="2"/>
        <s:v/>
      </s:c>
      <s:c r="J1586" s="78"/>
      <s:c r="K1586" s="81"/>
      <s:c r="L1586" s="78"/>
      <s:c r="M1586" s="78"/>
      <s:c r="N1586" s="78"/>
      <s:c r="O1586" s="83"/>
      <s:c r="P1586" s="84"/>
      <s:c r="Q1586" s="84"/>
      <s:c r="R1586" s="77" t="str">
        <s:f t="shared" si="3"/>
        <s:v/>
      </s:c>
      <s:c r="S1586" s="85" t="str">
        <s:f t="shared" si="4"/>
        <s:v/>
      </s:c>
      <s:c r="T1586" s="85" t="str">
        <s:f t="shared" si="5"/>
        <s:v/>
      </s:c>
      <s:c r="U1586" s="85" t="str">
        <s:f>IF(OR(B1586="",G1586=""),"",ROUND(MAX(0,MIN(100,(G1586-IF(J1586="",'04_Настройки'!$B$14,J1586))/(100-IF(J1586="",'04_Настройки'!$B$14,J1586))*100)),1))</s:f>
        <s:v/>
      </s:c>
      <s:c r="V1586" s="85" t="str">
        <s:f t="shared" si="6"/>
        <s:v/>
      </s:c>
      <s:c r="W1586" s="88" t="str">
        <s:f t="shared" si="7"/>
        <s:v/>
      </s:c>
      <s:c r="X1586" s="85" t="str">
        <s:f>IF(B1586="","",IF(W1586&lt;'04_Настройки'!$B$26,"",ROUND((IF(ISBLANK(T1586),0,T1586*'04_Настройки'!$B$16)+IF(ISBLANK(U1586),0,U1586*'04_Настройки'!$B$17)+IF(ISBLANK(V1586),0,V1586*'04_Настройки'!$B$18)+IF(ISBLANK(M1586),0,M1586/5*100*'04_Настройки'!$B$19)+IF(ISBLANK(N1586),0,N1586/5*100*'04_Настройки'!$B$20))/(IF(ISBLANK(T1586),0,'04_Настройки'!$B$16)+IF(ISBLANK(U1586),0,'04_Настройки'!$B$17)+IF(ISBLANK(V1586),0,'04_Настройки'!$B$18)+IF(ISBLANK(M1586),0,'04_Настройки'!$B$19)+IF(ISBLANK(N1586),0,'04_Настройки'!$B$20)),1)))</s:f>
        <s:v/>
      </s:c>
      <s:c r="Y1586" s="77" t="str">
        <s:f>IF(B1586="","",IF(ISBLANK(X1586),"Недостаточно данных",IF(X1586&gt;='04_Настройки'!$B$24,"Высокий",IF(X1586&gt;='04_Настройки'!$B$25,"Средний","Низкий"))))</s:f>
        <s:v/>
      </s:c>
      <s:c r="Z1586" s="80">
        <s:f t="shared" si="8"/>
        <s:v>1576</s:v>
      </s:c>
      <s:c r="AA1586" s="93" t="str">
        <s:f>IF(B1586="","",IF(S1586&gt;1,"Проверить и объединить дубли",IF(W1586&lt;'04_Настройки'!$B$26,"Дополнить исходные данные",IF(AND(M1586&lt;&gt;"",M1586&lt;=2),"Проверить соответствие запросу и бизнесу",IF(AND(G1586&lt;&gt;"",G1586&lt;=IF(J1586="",'04_Настройки'!$B$14,J1586)),"Удерживать позицию и обновлять контент",IF(Y1586="Высокий",IF(O1586="","Создать или назначить посадочную страницу","Оптимизировать страницу и усилить содержание"),IF(Y1586="Средний","Включить в контент-план","Наблюдать или отложить")))))))</s:f>
        <s:v/>
      </s:c>
    </s:row>
    <s:row r="1587" ht="22.5" customHeight="1">
      <s:c r="A1587" s="70" t="str">
        <s:f t="shared" si="1"/>
        <s:v/>
      </s:c>
      <s:c r="B1587" s="71"/>
      <s:c r="C1587" s="71"/>
      <s:c r="D1587" s="71"/>
      <s:c r="E1587" s="95"/>
      <s:c r="F1587" s="77" t="str">
        <s:f>IF(ISBLANK(E1587),"",IF(E1587&gt;='04_Настройки'!$B$11,"ВЧ",IF(E1587&gt;='04_Настройки'!$B$12,"СЧ","НЧ")))</s:f>
      </s:c>
      <s:c r="G1587" s="78"/>
      <s:c r="H1587" s="78"/>
      <s:c r="I1587" s="80" t="str">
        <s:f t="shared" si="2"/>
        <s:v/>
      </s:c>
      <s:c r="J1587" s="78"/>
      <s:c r="K1587" s="81"/>
      <s:c r="L1587" s="78"/>
      <s:c r="M1587" s="78"/>
      <s:c r="N1587" s="78"/>
      <s:c r="O1587" s="83"/>
      <s:c r="P1587" s="84"/>
      <s:c r="Q1587" s="84"/>
      <s:c r="R1587" s="77" t="str">
        <s:f t="shared" si="3"/>
        <s:v/>
      </s:c>
      <s:c r="S1587" s="85" t="str">
        <s:f t="shared" si="4"/>
        <s:v/>
      </s:c>
      <s:c r="T1587" s="85" t="str">
        <s:f t="shared" si="5"/>
        <s:v/>
      </s:c>
      <s:c r="U1587" s="85" t="str">
        <s:f>IF(OR(B1587="",G1587=""),"",ROUND(MAX(0,MIN(100,(G1587-IF(J1587="",'04_Настройки'!$B$14,J1587))/(100-IF(J1587="",'04_Настройки'!$B$14,J1587))*100)),1))</s:f>
        <s:v/>
      </s:c>
      <s:c r="V1587" s="85" t="str">
        <s:f t="shared" si="6"/>
        <s:v/>
      </s:c>
      <s:c r="W1587" s="88" t="str">
        <s:f t="shared" si="7"/>
        <s:v/>
      </s:c>
      <s:c r="X1587" s="85" t="str">
        <s:f>IF(B1587="","",IF(W1587&lt;'04_Настройки'!$B$26,"",ROUND((IF(ISBLANK(T1587),0,T1587*'04_Настройки'!$B$16)+IF(ISBLANK(U1587),0,U1587*'04_Настройки'!$B$17)+IF(ISBLANK(V1587),0,V1587*'04_Настройки'!$B$18)+IF(ISBLANK(M1587),0,M1587/5*100*'04_Настройки'!$B$19)+IF(ISBLANK(N1587),0,N1587/5*100*'04_Настройки'!$B$20))/(IF(ISBLANK(T1587),0,'04_Настройки'!$B$16)+IF(ISBLANK(U1587),0,'04_Настройки'!$B$17)+IF(ISBLANK(V1587),0,'04_Настройки'!$B$18)+IF(ISBLANK(M1587),0,'04_Настройки'!$B$19)+IF(ISBLANK(N1587),0,'04_Настройки'!$B$20)),1)))</s:f>
        <s:v/>
      </s:c>
      <s:c r="Y1587" s="77" t="str">
        <s:f>IF(B1587="","",IF(ISBLANK(X1587),"Недостаточно данных",IF(X1587&gt;='04_Настройки'!$B$24,"Высокий",IF(X1587&gt;='04_Настройки'!$B$25,"Средний","Низкий"))))</s:f>
        <s:v/>
      </s:c>
      <s:c r="Z1587" s="80">
        <s:f t="shared" si="8"/>
        <s:v>1577</s:v>
      </s:c>
      <s:c r="AA1587" s="93" t="str">
        <s:f>IF(B1587="","",IF(S1587&gt;1,"Проверить и объединить дубли",IF(W1587&lt;'04_Настройки'!$B$26,"Дополнить исходные данные",IF(AND(M1587&lt;&gt;"",M1587&lt;=2),"Проверить соответствие запросу и бизнесу",IF(AND(G1587&lt;&gt;"",G1587&lt;=IF(J1587="",'04_Настройки'!$B$14,J1587)),"Удерживать позицию и обновлять контент",IF(Y1587="Высокий",IF(O1587="","Создать или назначить посадочную страницу","Оптимизировать страницу и усилить содержание"),IF(Y1587="Средний","Включить в контент-план","Наблюдать или отложить")))))))</s:f>
        <s:v/>
      </s:c>
    </s:row>
    <s:row r="1588" ht="22.5" customHeight="1">
      <s:c r="A1588" s="70" t="str">
        <s:f t="shared" si="1"/>
        <s:v/>
      </s:c>
      <s:c r="B1588" s="71"/>
      <s:c r="C1588" s="71"/>
      <s:c r="D1588" s="71"/>
      <s:c r="E1588" s="95"/>
      <s:c r="F1588" s="77" t="str">
        <s:f>IF(ISBLANK(E1588),"",IF(E1588&gt;='04_Настройки'!$B$11,"ВЧ",IF(E1588&gt;='04_Настройки'!$B$12,"СЧ","НЧ")))</s:f>
      </s:c>
      <s:c r="G1588" s="78"/>
      <s:c r="H1588" s="78"/>
      <s:c r="I1588" s="80" t="str">
        <s:f t="shared" si="2"/>
        <s:v/>
      </s:c>
      <s:c r="J1588" s="78"/>
      <s:c r="K1588" s="81"/>
      <s:c r="L1588" s="78"/>
      <s:c r="M1588" s="78"/>
      <s:c r="N1588" s="78"/>
      <s:c r="O1588" s="83"/>
      <s:c r="P1588" s="84"/>
      <s:c r="Q1588" s="84"/>
      <s:c r="R1588" s="77" t="str">
        <s:f t="shared" si="3"/>
        <s:v/>
      </s:c>
      <s:c r="S1588" s="85" t="str">
        <s:f t="shared" si="4"/>
        <s:v/>
      </s:c>
      <s:c r="T1588" s="85" t="str">
        <s:f t="shared" si="5"/>
        <s:v/>
      </s:c>
      <s:c r="U1588" s="85" t="str">
        <s:f>IF(OR(B1588="",G1588=""),"",ROUND(MAX(0,MIN(100,(G1588-IF(J1588="",'04_Настройки'!$B$14,J1588))/(100-IF(J1588="",'04_Настройки'!$B$14,J1588))*100)),1))</s:f>
        <s:v/>
      </s:c>
      <s:c r="V1588" s="85" t="str">
        <s:f t="shared" si="6"/>
        <s:v/>
      </s:c>
      <s:c r="W1588" s="88" t="str">
        <s:f t="shared" si="7"/>
        <s:v/>
      </s:c>
      <s:c r="X1588" s="85" t="str">
        <s:f>IF(B1588="","",IF(W1588&lt;'04_Настройки'!$B$26,"",ROUND((IF(ISBLANK(T1588),0,T1588*'04_Настройки'!$B$16)+IF(ISBLANK(U1588),0,U1588*'04_Настройки'!$B$17)+IF(ISBLANK(V1588),0,V1588*'04_Настройки'!$B$18)+IF(ISBLANK(M1588),0,M1588/5*100*'04_Настройки'!$B$19)+IF(ISBLANK(N1588),0,N1588/5*100*'04_Настройки'!$B$20))/(IF(ISBLANK(T1588),0,'04_Настройки'!$B$16)+IF(ISBLANK(U1588),0,'04_Настройки'!$B$17)+IF(ISBLANK(V1588),0,'04_Настройки'!$B$18)+IF(ISBLANK(M1588),0,'04_Настройки'!$B$19)+IF(ISBLANK(N1588),0,'04_Настройки'!$B$20)),1)))</s:f>
        <s:v/>
      </s:c>
      <s:c r="Y1588" s="77" t="str">
        <s:f>IF(B1588="","",IF(ISBLANK(X1588),"Недостаточно данных",IF(X1588&gt;='04_Настройки'!$B$24,"Высокий",IF(X1588&gt;='04_Настройки'!$B$25,"Средний","Низкий"))))</s:f>
        <s:v/>
      </s:c>
      <s:c r="Z1588" s="80">
        <s:f t="shared" si="8"/>
        <s:v>1578</s:v>
      </s:c>
      <s:c r="AA1588" s="93" t="str">
        <s:f>IF(B1588="","",IF(S1588&gt;1,"Проверить и объединить дубли",IF(W1588&lt;'04_Настройки'!$B$26,"Дополнить исходные данные",IF(AND(M1588&lt;&gt;"",M1588&lt;=2),"Проверить соответствие запросу и бизнесу",IF(AND(G1588&lt;&gt;"",G1588&lt;=IF(J1588="",'04_Настройки'!$B$14,J1588)),"Удерживать позицию и обновлять контент",IF(Y1588="Высокий",IF(O1588="","Создать или назначить посадочную страницу","Оптимизировать страницу и усилить содержание"),IF(Y1588="Средний","Включить в контент-план","Наблюдать или отложить")))))))</s:f>
        <s:v/>
      </s:c>
    </s:row>
    <s:row r="1589" ht="22.5" customHeight="1">
      <s:c r="A1589" s="70" t="str">
        <s:f t="shared" si="1"/>
        <s:v/>
      </s:c>
      <s:c r="B1589" s="71"/>
      <s:c r="C1589" s="71"/>
      <s:c r="D1589" s="71"/>
      <s:c r="E1589" s="95"/>
      <s:c r="F1589" s="77" t="str">
        <s:f>IF(ISBLANK(E1589),"",IF(E1589&gt;='04_Настройки'!$B$11,"ВЧ",IF(E1589&gt;='04_Настройки'!$B$12,"СЧ","НЧ")))</s:f>
      </s:c>
      <s:c r="G1589" s="78"/>
      <s:c r="H1589" s="78"/>
      <s:c r="I1589" s="80" t="str">
        <s:f t="shared" si="2"/>
        <s:v/>
      </s:c>
      <s:c r="J1589" s="78"/>
      <s:c r="K1589" s="81"/>
      <s:c r="L1589" s="78"/>
      <s:c r="M1589" s="78"/>
      <s:c r="N1589" s="78"/>
      <s:c r="O1589" s="83"/>
      <s:c r="P1589" s="84"/>
      <s:c r="Q1589" s="84"/>
      <s:c r="R1589" s="77" t="str">
        <s:f t="shared" si="3"/>
        <s:v/>
      </s:c>
      <s:c r="S1589" s="85" t="str">
        <s:f t="shared" si="4"/>
        <s:v/>
      </s:c>
      <s:c r="T1589" s="85" t="str">
        <s:f t="shared" si="5"/>
        <s:v/>
      </s:c>
      <s:c r="U1589" s="85" t="str">
        <s:f>IF(OR(B1589="",G1589=""),"",ROUND(MAX(0,MIN(100,(G1589-IF(J1589="",'04_Настройки'!$B$14,J1589))/(100-IF(J1589="",'04_Настройки'!$B$14,J1589))*100)),1))</s:f>
        <s:v/>
      </s:c>
      <s:c r="V1589" s="85" t="str">
        <s:f t="shared" si="6"/>
        <s:v/>
      </s:c>
      <s:c r="W1589" s="88" t="str">
        <s:f t="shared" si="7"/>
        <s:v/>
      </s:c>
      <s:c r="X1589" s="85" t="str">
        <s:f>IF(B1589="","",IF(W1589&lt;'04_Настройки'!$B$26,"",ROUND((IF(ISBLANK(T1589),0,T1589*'04_Настройки'!$B$16)+IF(ISBLANK(U1589),0,U1589*'04_Настройки'!$B$17)+IF(ISBLANK(V1589),0,V1589*'04_Настройки'!$B$18)+IF(ISBLANK(M1589),0,M1589/5*100*'04_Настройки'!$B$19)+IF(ISBLANK(N1589),0,N1589/5*100*'04_Настройки'!$B$20))/(IF(ISBLANK(T1589),0,'04_Настройки'!$B$16)+IF(ISBLANK(U1589),0,'04_Настройки'!$B$17)+IF(ISBLANK(V1589),0,'04_Настройки'!$B$18)+IF(ISBLANK(M1589),0,'04_Настройки'!$B$19)+IF(ISBLANK(N1589),0,'04_Настройки'!$B$20)),1)))</s:f>
        <s:v/>
      </s:c>
      <s:c r="Y1589" s="77" t="str">
        <s:f>IF(B1589="","",IF(ISBLANK(X1589),"Недостаточно данных",IF(X1589&gt;='04_Настройки'!$B$24,"Высокий",IF(X1589&gt;='04_Настройки'!$B$25,"Средний","Низкий"))))</s:f>
        <s:v/>
      </s:c>
      <s:c r="Z1589" s="80">
        <s:f t="shared" si="8"/>
        <s:v>1579</s:v>
      </s:c>
      <s:c r="AA1589" s="93" t="str">
        <s:f>IF(B1589="","",IF(S1589&gt;1,"Проверить и объединить дубли",IF(W1589&lt;'04_Настройки'!$B$26,"Дополнить исходные данные",IF(AND(M1589&lt;&gt;"",M1589&lt;=2),"Проверить соответствие запросу и бизнесу",IF(AND(G1589&lt;&gt;"",G1589&lt;=IF(J1589="",'04_Настройки'!$B$14,J1589)),"Удерживать позицию и обновлять контент",IF(Y1589="Высокий",IF(O1589="","Создать или назначить посадочную страницу","Оптимизировать страницу и усилить содержание"),IF(Y1589="Средний","Включить в контент-план","Наблюдать или отложить")))))))</s:f>
        <s:v/>
      </s:c>
    </s:row>
    <s:row r="1590" ht="22.5" customHeight="1">
      <s:c r="A1590" s="70" t="str">
        <s:f t="shared" si="1"/>
        <s:v/>
      </s:c>
      <s:c r="B1590" s="71"/>
      <s:c r="C1590" s="71"/>
      <s:c r="D1590" s="71"/>
      <s:c r="E1590" s="95"/>
      <s:c r="F1590" s="77" t="str">
        <s:f>IF(ISBLANK(E1590),"",IF(E1590&gt;='04_Настройки'!$B$11,"ВЧ",IF(E1590&gt;='04_Настройки'!$B$12,"СЧ","НЧ")))</s:f>
      </s:c>
      <s:c r="G1590" s="78"/>
      <s:c r="H1590" s="78"/>
      <s:c r="I1590" s="80" t="str">
        <s:f t="shared" si="2"/>
        <s:v/>
      </s:c>
      <s:c r="J1590" s="78"/>
      <s:c r="K1590" s="81"/>
      <s:c r="L1590" s="78"/>
      <s:c r="M1590" s="78"/>
      <s:c r="N1590" s="78"/>
      <s:c r="O1590" s="83"/>
      <s:c r="P1590" s="84"/>
      <s:c r="Q1590" s="84"/>
      <s:c r="R1590" s="77" t="str">
        <s:f t="shared" si="3"/>
        <s:v/>
      </s:c>
      <s:c r="S1590" s="85" t="str">
        <s:f t="shared" si="4"/>
        <s:v/>
      </s:c>
      <s:c r="T1590" s="85" t="str">
        <s:f t="shared" si="5"/>
        <s:v/>
      </s:c>
      <s:c r="U1590" s="85" t="str">
        <s:f>IF(OR(B1590="",G1590=""),"",ROUND(MAX(0,MIN(100,(G1590-IF(J1590="",'04_Настройки'!$B$14,J1590))/(100-IF(J1590="",'04_Настройки'!$B$14,J1590))*100)),1))</s:f>
        <s:v/>
      </s:c>
      <s:c r="V1590" s="85" t="str">
        <s:f t="shared" si="6"/>
        <s:v/>
      </s:c>
      <s:c r="W1590" s="88" t="str">
        <s:f t="shared" si="7"/>
        <s:v/>
      </s:c>
      <s:c r="X1590" s="85" t="str">
        <s:f>IF(B1590="","",IF(W1590&lt;'04_Настройки'!$B$26,"",ROUND((IF(ISBLANK(T1590),0,T1590*'04_Настройки'!$B$16)+IF(ISBLANK(U1590),0,U1590*'04_Настройки'!$B$17)+IF(ISBLANK(V1590),0,V1590*'04_Настройки'!$B$18)+IF(ISBLANK(M1590),0,M1590/5*100*'04_Настройки'!$B$19)+IF(ISBLANK(N1590),0,N1590/5*100*'04_Настройки'!$B$20))/(IF(ISBLANK(T1590),0,'04_Настройки'!$B$16)+IF(ISBLANK(U1590),0,'04_Настройки'!$B$17)+IF(ISBLANK(V1590),0,'04_Настройки'!$B$18)+IF(ISBLANK(M1590),0,'04_Настройки'!$B$19)+IF(ISBLANK(N1590),0,'04_Настройки'!$B$20)),1)))</s:f>
        <s:v/>
      </s:c>
      <s:c r="Y1590" s="77" t="str">
        <s:f>IF(B1590="","",IF(ISBLANK(X1590),"Недостаточно данных",IF(X1590&gt;='04_Настройки'!$B$24,"Высокий",IF(X1590&gt;='04_Настройки'!$B$25,"Средний","Низкий"))))</s:f>
        <s:v/>
      </s:c>
      <s:c r="Z1590" s="80">
        <s:f t="shared" si="8"/>
        <s:v>1580</s:v>
      </s:c>
      <s:c r="AA1590" s="93" t="str">
        <s:f>IF(B1590="","",IF(S1590&gt;1,"Проверить и объединить дубли",IF(W1590&lt;'04_Настройки'!$B$26,"Дополнить исходные данные",IF(AND(M1590&lt;&gt;"",M1590&lt;=2),"Проверить соответствие запросу и бизнесу",IF(AND(G1590&lt;&gt;"",G1590&lt;=IF(J1590="",'04_Настройки'!$B$14,J1590)),"Удерживать позицию и обновлять контент",IF(Y1590="Высокий",IF(O1590="","Создать или назначить посадочную страницу","Оптимизировать страницу и усилить содержание"),IF(Y1590="Средний","Включить в контент-план","Наблюдать или отложить")))))))</s:f>
        <s:v/>
      </s:c>
    </s:row>
    <s:row r="1591" ht="22.5" customHeight="1">
      <s:c r="A1591" s="70" t="str">
        <s:f t="shared" si="1"/>
        <s:v/>
      </s:c>
      <s:c r="B1591" s="71"/>
      <s:c r="C1591" s="71"/>
      <s:c r="D1591" s="71"/>
      <s:c r="E1591" s="95"/>
      <s:c r="F1591" s="77" t="str">
        <s:f>IF(ISBLANK(E1591),"",IF(E1591&gt;='04_Настройки'!$B$11,"ВЧ",IF(E1591&gt;='04_Настройки'!$B$12,"СЧ","НЧ")))</s:f>
      </s:c>
      <s:c r="G1591" s="78"/>
      <s:c r="H1591" s="78"/>
      <s:c r="I1591" s="80" t="str">
        <s:f t="shared" si="2"/>
        <s:v/>
      </s:c>
      <s:c r="J1591" s="78"/>
      <s:c r="K1591" s="81"/>
      <s:c r="L1591" s="78"/>
      <s:c r="M1591" s="78"/>
      <s:c r="N1591" s="78"/>
      <s:c r="O1591" s="83"/>
      <s:c r="P1591" s="84"/>
      <s:c r="Q1591" s="84"/>
      <s:c r="R1591" s="77" t="str">
        <s:f t="shared" si="3"/>
        <s:v/>
      </s:c>
      <s:c r="S1591" s="85" t="str">
        <s:f t="shared" si="4"/>
        <s:v/>
      </s:c>
      <s:c r="T1591" s="85" t="str">
        <s:f t="shared" si="5"/>
        <s:v/>
      </s:c>
      <s:c r="U1591" s="85" t="str">
        <s:f>IF(OR(B1591="",G1591=""),"",ROUND(MAX(0,MIN(100,(G1591-IF(J1591="",'04_Настройки'!$B$14,J1591))/(100-IF(J1591="",'04_Настройки'!$B$14,J1591))*100)),1))</s:f>
        <s:v/>
      </s:c>
      <s:c r="V1591" s="85" t="str">
        <s:f t="shared" si="6"/>
        <s:v/>
      </s:c>
      <s:c r="W1591" s="88" t="str">
        <s:f t="shared" si="7"/>
        <s:v/>
      </s:c>
      <s:c r="X1591" s="85" t="str">
        <s:f>IF(B1591="","",IF(W1591&lt;'04_Настройки'!$B$26,"",ROUND((IF(ISBLANK(T1591),0,T1591*'04_Настройки'!$B$16)+IF(ISBLANK(U1591),0,U1591*'04_Настройки'!$B$17)+IF(ISBLANK(V1591),0,V1591*'04_Настройки'!$B$18)+IF(ISBLANK(M1591),0,M1591/5*100*'04_Настройки'!$B$19)+IF(ISBLANK(N1591),0,N1591/5*100*'04_Настройки'!$B$20))/(IF(ISBLANK(T1591),0,'04_Настройки'!$B$16)+IF(ISBLANK(U1591),0,'04_Настройки'!$B$17)+IF(ISBLANK(V1591),0,'04_Настройки'!$B$18)+IF(ISBLANK(M1591),0,'04_Настройки'!$B$19)+IF(ISBLANK(N1591),0,'04_Настройки'!$B$20)),1)))</s:f>
        <s:v/>
      </s:c>
      <s:c r="Y1591" s="77" t="str">
        <s:f>IF(B1591="","",IF(ISBLANK(X1591),"Недостаточно данных",IF(X1591&gt;='04_Настройки'!$B$24,"Высокий",IF(X1591&gt;='04_Настройки'!$B$25,"Средний","Низкий"))))</s:f>
        <s:v/>
      </s:c>
      <s:c r="Z1591" s="80">
        <s:f t="shared" si="8"/>
        <s:v>1581</s:v>
      </s:c>
      <s:c r="AA1591" s="93" t="str">
        <s:f>IF(B1591="","",IF(S1591&gt;1,"Проверить и объединить дубли",IF(W1591&lt;'04_Настройки'!$B$26,"Дополнить исходные данные",IF(AND(M1591&lt;&gt;"",M1591&lt;=2),"Проверить соответствие запросу и бизнесу",IF(AND(G1591&lt;&gt;"",G1591&lt;=IF(J1591="",'04_Настройки'!$B$14,J1591)),"Удерживать позицию и обновлять контент",IF(Y1591="Высокий",IF(O1591="","Создать или назначить посадочную страницу","Оптимизировать страницу и усилить содержание"),IF(Y1591="Средний","Включить в контент-план","Наблюдать или отложить")))))))</s:f>
        <s:v/>
      </s:c>
    </s:row>
    <s:row r="1592" ht="22.5" customHeight="1">
      <s:c r="A1592" s="70" t="str">
        <s:f t="shared" si="1"/>
        <s:v/>
      </s:c>
      <s:c r="B1592" s="71"/>
      <s:c r="C1592" s="71"/>
      <s:c r="D1592" s="71"/>
      <s:c r="E1592" s="95"/>
      <s:c r="F1592" s="77" t="str">
        <s:f>IF(ISBLANK(E1592),"",IF(E1592&gt;='04_Настройки'!$B$11,"ВЧ",IF(E1592&gt;='04_Настройки'!$B$12,"СЧ","НЧ")))</s:f>
      </s:c>
      <s:c r="G1592" s="78"/>
      <s:c r="H1592" s="78"/>
      <s:c r="I1592" s="80" t="str">
        <s:f t="shared" si="2"/>
        <s:v/>
      </s:c>
      <s:c r="J1592" s="78"/>
      <s:c r="K1592" s="81"/>
      <s:c r="L1592" s="78"/>
      <s:c r="M1592" s="78"/>
      <s:c r="N1592" s="78"/>
      <s:c r="O1592" s="83"/>
      <s:c r="P1592" s="84"/>
      <s:c r="Q1592" s="84"/>
      <s:c r="R1592" s="77" t="str">
        <s:f t="shared" si="3"/>
        <s:v/>
      </s:c>
      <s:c r="S1592" s="85" t="str">
        <s:f t="shared" si="4"/>
        <s:v/>
      </s:c>
      <s:c r="T1592" s="85" t="str">
        <s:f t="shared" si="5"/>
        <s:v/>
      </s:c>
      <s:c r="U1592" s="85" t="str">
        <s:f>IF(OR(B1592="",G1592=""),"",ROUND(MAX(0,MIN(100,(G1592-IF(J1592="",'04_Настройки'!$B$14,J1592))/(100-IF(J1592="",'04_Настройки'!$B$14,J1592))*100)),1))</s:f>
        <s:v/>
      </s:c>
      <s:c r="V1592" s="85" t="str">
        <s:f t="shared" si="6"/>
        <s:v/>
      </s:c>
      <s:c r="W1592" s="88" t="str">
        <s:f t="shared" si="7"/>
        <s:v/>
      </s:c>
      <s:c r="X1592" s="85" t="str">
        <s:f>IF(B1592="","",IF(W1592&lt;'04_Настройки'!$B$26,"",ROUND((IF(ISBLANK(T1592),0,T1592*'04_Настройки'!$B$16)+IF(ISBLANK(U1592),0,U1592*'04_Настройки'!$B$17)+IF(ISBLANK(V1592),0,V1592*'04_Настройки'!$B$18)+IF(ISBLANK(M1592),0,M1592/5*100*'04_Настройки'!$B$19)+IF(ISBLANK(N1592),0,N1592/5*100*'04_Настройки'!$B$20))/(IF(ISBLANK(T1592),0,'04_Настройки'!$B$16)+IF(ISBLANK(U1592),0,'04_Настройки'!$B$17)+IF(ISBLANK(V1592),0,'04_Настройки'!$B$18)+IF(ISBLANK(M1592),0,'04_Настройки'!$B$19)+IF(ISBLANK(N1592),0,'04_Настройки'!$B$20)),1)))</s:f>
        <s:v/>
      </s:c>
      <s:c r="Y1592" s="77" t="str">
        <s:f>IF(B1592="","",IF(ISBLANK(X1592),"Недостаточно данных",IF(X1592&gt;='04_Настройки'!$B$24,"Высокий",IF(X1592&gt;='04_Настройки'!$B$25,"Средний","Низкий"))))</s:f>
        <s:v/>
      </s:c>
      <s:c r="Z1592" s="80">
        <s:f t="shared" si="8"/>
        <s:v>1582</s:v>
      </s:c>
      <s:c r="AA1592" s="93" t="str">
        <s:f>IF(B1592="","",IF(S1592&gt;1,"Проверить и объединить дубли",IF(W1592&lt;'04_Настройки'!$B$26,"Дополнить исходные данные",IF(AND(M1592&lt;&gt;"",M1592&lt;=2),"Проверить соответствие запросу и бизнесу",IF(AND(G1592&lt;&gt;"",G1592&lt;=IF(J1592="",'04_Настройки'!$B$14,J1592)),"Удерживать позицию и обновлять контент",IF(Y1592="Высокий",IF(O1592="","Создать или назначить посадочную страницу","Оптимизировать страницу и усилить содержание"),IF(Y1592="Средний","Включить в контент-план","Наблюдать или отложить")))))))</s:f>
        <s:v/>
      </s:c>
    </s:row>
    <s:row r="1593" ht="22.5" customHeight="1">
      <s:c r="A1593" s="70" t="str">
        <s:f t="shared" si="1"/>
        <s:v/>
      </s:c>
      <s:c r="B1593" s="71"/>
      <s:c r="C1593" s="71"/>
      <s:c r="D1593" s="71"/>
      <s:c r="E1593" s="95"/>
      <s:c r="F1593" s="77" t="str">
        <s:f>IF(ISBLANK(E1593),"",IF(E1593&gt;='04_Настройки'!$B$11,"ВЧ",IF(E1593&gt;='04_Настройки'!$B$12,"СЧ","НЧ")))</s:f>
      </s:c>
      <s:c r="G1593" s="78"/>
      <s:c r="H1593" s="78"/>
      <s:c r="I1593" s="80" t="str">
        <s:f t="shared" si="2"/>
        <s:v/>
      </s:c>
      <s:c r="J1593" s="78"/>
      <s:c r="K1593" s="81"/>
      <s:c r="L1593" s="78"/>
      <s:c r="M1593" s="78"/>
      <s:c r="N1593" s="78"/>
      <s:c r="O1593" s="83"/>
      <s:c r="P1593" s="84"/>
      <s:c r="Q1593" s="84"/>
      <s:c r="R1593" s="77" t="str">
        <s:f t="shared" si="3"/>
        <s:v/>
      </s:c>
      <s:c r="S1593" s="85" t="str">
        <s:f t="shared" si="4"/>
        <s:v/>
      </s:c>
      <s:c r="T1593" s="85" t="str">
        <s:f t="shared" si="5"/>
        <s:v/>
      </s:c>
      <s:c r="U1593" s="85" t="str">
        <s:f>IF(OR(B1593="",G1593=""),"",ROUND(MAX(0,MIN(100,(G1593-IF(J1593="",'04_Настройки'!$B$14,J1593))/(100-IF(J1593="",'04_Настройки'!$B$14,J1593))*100)),1))</s:f>
        <s:v/>
      </s:c>
      <s:c r="V1593" s="85" t="str">
        <s:f t="shared" si="6"/>
        <s:v/>
      </s:c>
      <s:c r="W1593" s="88" t="str">
        <s:f t="shared" si="7"/>
        <s:v/>
      </s:c>
      <s:c r="X1593" s="85" t="str">
        <s:f>IF(B1593="","",IF(W1593&lt;'04_Настройки'!$B$26,"",ROUND((IF(ISBLANK(T1593),0,T1593*'04_Настройки'!$B$16)+IF(ISBLANK(U1593),0,U1593*'04_Настройки'!$B$17)+IF(ISBLANK(V1593),0,V1593*'04_Настройки'!$B$18)+IF(ISBLANK(M1593),0,M1593/5*100*'04_Настройки'!$B$19)+IF(ISBLANK(N1593),0,N1593/5*100*'04_Настройки'!$B$20))/(IF(ISBLANK(T1593),0,'04_Настройки'!$B$16)+IF(ISBLANK(U1593),0,'04_Настройки'!$B$17)+IF(ISBLANK(V1593),0,'04_Настройки'!$B$18)+IF(ISBLANK(M1593),0,'04_Настройки'!$B$19)+IF(ISBLANK(N1593),0,'04_Настройки'!$B$20)),1)))</s:f>
        <s:v/>
      </s:c>
      <s:c r="Y1593" s="77" t="str">
        <s:f>IF(B1593="","",IF(ISBLANK(X1593),"Недостаточно данных",IF(X1593&gt;='04_Настройки'!$B$24,"Высокий",IF(X1593&gt;='04_Настройки'!$B$25,"Средний","Низкий"))))</s:f>
        <s:v/>
      </s:c>
      <s:c r="Z1593" s="80">
        <s:f t="shared" si="8"/>
        <s:v>1583</s:v>
      </s:c>
      <s:c r="AA1593" s="93" t="str">
        <s:f>IF(B1593="","",IF(S1593&gt;1,"Проверить и объединить дубли",IF(W1593&lt;'04_Настройки'!$B$26,"Дополнить исходные данные",IF(AND(M1593&lt;&gt;"",M1593&lt;=2),"Проверить соответствие запросу и бизнесу",IF(AND(G1593&lt;&gt;"",G1593&lt;=IF(J1593="",'04_Настройки'!$B$14,J1593)),"Удерживать позицию и обновлять контент",IF(Y1593="Высокий",IF(O1593="","Создать или назначить посадочную страницу","Оптимизировать страницу и усилить содержание"),IF(Y1593="Средний","Включить в контент-план","Наблюдать или отложить")))))))</s:f>
        <s:v/>
      </s:c>
    </s:row>
    <s:row r="1594" ht="22.5" customHeight="1">
      <s:c r="A1594" s="70" t="str">
        <s:f t="shared" si="1"/>
        <s:v/>
      </s:c>
      <s:c r="B1594" s="71"/>
      <s:c r="C1594" s="71"/>
      <s:c r="D1594" s="71"/>
      <s:c r="E1594" s="95"/>
      <s:c r="F1594" s="77" t="str">
        <s:f>IF(ISBLANK(E1594),"",IF(E1594&gt;='04_Настройки'!$B$11,"ВЧ",IF(E1594&gt;='04_Настройки'!$B$12,"СЧ","НЧ")))</s:f>
      </s:c>
      <s:c r="G1594" s="78"/>
      <s:c r="H1594" s="78"/>
      <s:c r="I1594" s="80" t="str">
        <s:f t="shared" si="2"/>
        <s:v/>
      </s:c>
      <s:c r="J1594" s="78"/>
      <s:c r="K1594" s="81"/>
      <s:c r="L1594" s="78"/>
      <s:c r="M1594" s="78"/>
      <s:c r="N1594" s="78"/>
      <s:c r="O1594" s="83"/>
      <s:c r="P1594" s="84"/>
      <s:c r="Q1594" s="84"/>
      <s:c r="R1594" s="77" t="str">
        <s:f t="shared" si="3"/>
        <s:v/>
      </s:c>
      <s:c r="S1594" s="85" t="str">
        <s:f t="shared" si="4"/>
        <s:v/>
      </s:c>
      <s:c r="T1594" s="85" t="str">
        <s:f t="shared" si="5"/>
        <s:v/>
      </s:c>
      <s:c r="U1594" s="85" t="str">
        <s:f>IF(OR(B1594="",G1594=""),"",ROUND(MAX(0,MIN(100,(G1594-IF(J1594="",'04_Настройки'!$B$14,J1594))/(100-IF(J1594="",'04_Настройки'!$B$14,J1594))*100)),1))</s:f>
        <s:v/>
      </s:c>
      <s:c r="V1594" s="85" t="str">
        <s:f t="shared" si="6"/>
        <s:v/>
      </s:c>
      <s:c r="W1594" s="88" t="str">
        <s:f t="shared" si="7"/>
        <s:v/>
      </s:c>
      <s:c r="X1594" s="85" t="str">
        <s:f>IF(B1594="","",IF(W1594&lt;'04_Настройки'!$B$26,"",ROUND((IF(ISBLANK(T1594),0,T1594*'04_Настройки'!$B$16)+IF(ISBLANK(U1594),0,U1594*'04_Настройки'!$B$17)+IF(ISBLANK(V1594),0,V1594*'04_Настройки'!$B$18)+IF(ISBLANK(M1594),0,M1594/5*100*'04_Настройки'!$B$19)+IF(ISBLANK(N1594),0,N1594/5*100*'04_Настройки'!$B$20))/(IF(ISBLANK(T1594),0,'04_Настройки'!$B$16)+IF(ISBLANK(U1594),0,'04_Настройки'!$B$17)+IF(ISBLANK(V1594),0,'04_Настройки'!$B$18)+IF(ISBLANK(M1594),0,'04_Настройки'!$B$19)+IF(ISBLANK(N1594),0,'04_Настройки'!$B$20)),1)))</s:f>
        <s:v/>
      </s:c>
      <s:c r="Y1594" s="77" t="str">
        <s:f>IF(B1594="","",IF(ISBLANK(X1594),"Недостаточно данных",IF(X1594&gt;='04_Настройки'!$B$24,"Высокий",IF(X1594&gt;='04_Настройки'!$B$25,"Средний","Низкий"))))</s:f>
        <s:v/>
      </s:c>
      <s:c r="Z1594" s="80">
        <s:f t="shared" si="8"/>
        <s:v>1584</s:v>
      </s:c>
      <s:c r="AA1594" s="93" t="str">
        <s:f>IF(B1594="","",IF(S1594&gt;1,"Проверить и объединить дубли",IF(W1594&lt;'04_Настройки'!$B$26,"Дополнить исходные данные",IF(AND(M1594&lt;&gt;"",M1594&lt;=2),"Проверить соответствие запросу и бизнесу",IF(AND(G1594&lt;&gt;"",G1594&lt;=IF(J1594="",'04_Настройки'!$B$14,J1594)),"Удерживать позицию и обновлять контент",IF(Y1594="Высокий",IF(O1594="","Создать или назначить посадочную страницу","Оптимизировать страницу и усилить содержание"),IF(Y1594="Средний","Включить в контент-план","Наблюдать или отложить")))))))</s:f>
        <s:v/>
      </s:c>
    </s:row>
    <s:row r="1595" ht="22.5" customHeight="1">
      <s:c r="A1595" s="70" t="str">
        <s:f t="shared" si="1"/>
        <s:v/>
      </s:c>
      <s:c r="B1595" s="71"/>
      <s:c r="C1595" s="71"/>
      <s:c r="D1595" s="71"/>
      <s:c r="E1595" s="95"/>
      <s:c r="F1595" s="77" t="str">
        <s:f>IF(ISBLANK(E1595),"",IF(E1595&gt;='04_Настройки'!$B$11,"ВЧ",IF(E1595&gt;='04_Настройки'!$B$12,"СЧ","НЧ")))</s:f>
      </s:c>
      <s:c r="G1595" s="78"/>
      <s:c r="H1595" s="78"/>
      <s:c r="I1595" s="80" t="str">
        <s:f t="shared" si="2"/>
        <s:v/>
      </s:c>
      <s:c r="J1595" s="78"/>
      <s:c r="K1595" s="81"/>
      <s:c r="L1595" s="78"/>
      <s:c r="M1595" s="78"/>
      <s:c r="N1595" s="78"/>
      <s:c r="O1595" s="83"/>
      <s:c r="P1595" s="84"/>
      <s:c r="Q1595" s="84"/>
      <s:c r="R1595" s="77" t="str">
        <s:f t="shared" si="3"/>
        <s:v/>
      </s:c>
      <s:c r="S1595" s="85" t="str">
        <s:f t="shared" si="4"/>
        <s:v/>
      </s:c>
      <s:c r="T1595" s="85" t="str">
        <s:f t="shared" si="5"/>
        <s:v/>
      </s:c>
      <s:c r="U1595" s="85" t="str">
        <s:f>IF(OR(B1595="",G1595=""),"",ROUND(MAX(0,MIN(100,(G1595-IF(J1595="",'04_Настройки'!$B$14,J1595))/(100-IF(J1595="",'04_Настройки'!$B$14,J1595))*100)),1))</s:f>
        <s:v/>
      </s:c>
      <s:c r="V1595" s="85" t="str">
        <s:f t="shared" si="6"/>
        <s:v/>
      </s:c>
      <s:c r="W1595" s="88" t="str">
        <s:f t="shared" si="7"/>
        <s:v/>
      </s:c>
      <s:c r="X1595" s="85" t="str">
        <s:f>IF(B1595="","",IF(W1595&lt;'04_Настройки'!$B$26,"",ROUND((IF(ISBLANK(T1595),0,T1595*'04_Настройки'!$B$16)+IF(ISBLANK(U1595),0,U1595*'04_Настройки'!$B$17)+IF(ISBLANK(V1595),0,V1595*'04_Настройки'!$B$18)+IF(ISBLANK(M1595),0,M1595/5*100*'04_Настройки'!$B$19)+IF(ISBLANK(N1595),0,N1595/5*100*'04_Настройки'!$B$20))/(IF(ISBLANK(T1595),0,'04_Настройки'!$B$16)+IF(ISBLANK(U1595),0,'04_Настройки'!$B$17)+IF(ISBLANK(V1595),0,'04_Настройки'!$B$18)+IF(ISBLANK(M1595),0,'04_Настройки'!$B$19)+IF(ISBLANK(N1595),0,'04_Настройки'!$B$20)),1)))</s:f>
        <s:v/>
      </s:c>
      <s:c r="Y1595" s="77" t="str">
        <s:f>IF(B1595="","",IF(ISBLANK(X1595),"Недостаточно данных",IF(X1595&gt;='04_Настройки'!$B$24,"Высокий",IF(X1595&gt;='04_Настройки'!$B$25,"Средний","Низкий"))))</s:f>
        <s:v/>
      </s:c>
      <s:c r="Z1595" s="80">
        <s:f t="shared" si="8"/>
        <s:v>1585</s:v>
      </s:c>
      <s:c r="AA1595" s="93" t="str">
        <s:f>IF(B1595="","",IF(S1595&gt;1,"Проверить и объединить дубли",IF(W1595&lt;'04_Настройки'!$B$26,"Дополнить исходные данные",IF(AND(M1595&lt;&gt;"",M1595&lt;=2),"Проверить соответствие запросу и бизнесу",IF(AND(G1595&lt;&gt;"",G1595&lt;=IF(J1595="",'04_Настройки'!$B$14,J1595)),"Удерживать позицию и обновлять контент",IF(Y1595="Высокий",IF(O1595="","Создать или назначить посадочную страницу","Оптимизировать страницу и усилить содержание"),IF(Y1595="Средний","Включить в контент-план","Наблюдать или отложить")))))))</s:f>
        <s:v/>
      </s:c>
    </s:row>
    <s:row r="1596" ht="22.5" customHeight="1">
      <s:c r="A1596" s="70" t="str">
        <s:f t="shared" si="1"/>
        <s:v/>
      </s:c>
      <s:c r="B1596" s="71"/>
      <s:c r="C1596" s="71"/>
      <s:c r="D1596" s="71"/>
      <s:c r="E1596" s="95"/>
      <s:c r="F1596" s="77" t="str">
        <s:f>IF(ISBLANK(E1596),"",IF(E1596&gt;='04_Настройки'!$B$11,"ВЧ",IF(E1596&gt;='04_Настройки'!$B$12,"СЧ","НЧ")))</s:f>
      </s:c>
      <s:c r="G1596" s="78"/>
      <s:c r="H1596" s="78"/>
      <s:c r="I1596" s="80" t="str">
        <s:f t="shared" si="2"/>
        <s:v/>
      </s:c>
      <s:c r="J1596" s="78"/>
      <s:c r="K1596" s="81"/>
      <s:c r="L1596" s="78"/>
      <s:c r="M1596" s="78"/>
      <s:c r="N1596" s="78"/>
      <s:c r="O1596" s="83"/>
      <s:c r="P1596" s="84"/>
      <s:c r="Q1596" s="84"/>
      <s:c r="R1596" s="77" t="str">
        <s:f t="shared" si="3"/>
        <s:v/>
      </s:c>
      <s:c r="S1596" s="85" t="str">
        <s:f t="shared" si="4"/>
        <s:v/>
      </s:c>
      <s:c r="T1596" s="85" t="str">
        <s:f t="shared" si="5"/>
        <s:v/>
      </s:c>
      <s:c r="U1596" s="85" t="str">
        <s:f>IF(OR(B1596="",G1596=""),"",ROUND(MAX(0,MIN(100,(G1596-IF(J1596="",'04_Настройки'!$B$14,J1596))/(100-IF(J1596="",'04_Настройки'!$B$14,J1596))*100)),1))</s:f>
        <s:v/>
      </s:c>
      <s:c r="V1596" s="85" t="str">
        <s:f t="shared" si="6"/>
        <s:v/>
      </s:c>
      <s:c r="W1596" s="88" t="str">
        <s:f t="shared" si="7"/>
        <s:v/>
      </s:c>
      <s:c r="X1596" s="85" t="str">
        <s:f>IF(B1596="","",IF(W1596&lt;'04_Настройки'!$B$26,"",ROUND((IF(ISBLANK(T1596),0,T1596*'04_Настройки'!$B$16)+IF(ISBLANK(U1596),0,U1596*'04_Настройки'!$B$17)+IF(ISBLANK(V1596),0,V1596*'04_Настройки'!$B$18)+IF(ISBLANK(M1596),0,M1596/5*100*'04_Настройки'!$B$19)+IF(ISBLANK(N1596),0,N1596/5*100*'04_Настройки'!$B$20))/(IF(ISBLANK(T1596),0,'04_Настройки'!$B$16)+IF(ISBLANK(U1596),0,'04_Настройки'!$B$17)+IF(ISBLANK(V1596),0,'04_Настройки'!$B$18)+IF(ISBLANK(M1596),0,'04_Настройки'!$B$19)+IF(ISBLANK(N1596),0,'04_Настройки'!$B$20)),1)))</s:f>
        <s:v/>
      </s:c>
      <s:c r="Y1596" s="77" t="str">
        <s:f>IF(B1596="","",IF(ISBLANK(X1596),"Недостаточно данных",IF(X1596&gt;='04_Настройки'!$B$24,"Высокий",IF(X1596&gt;='04_Настройки'!$B$25,"Средний","Низкий"))))</s:f>
        <s:v/>
      </s:c>
      <s:c r="Z1596" s="80">
        <s:f t="shared" si="8"/>
        <s:v>1586</s:v>
      </s:c>
      <s:c r="AA1596" s="93" t="str">
        <s:f>IF(B1596="","",IF(S1596&gt;1,"Проверить и объединить дубли",IF(W1596&lt;'04_Настройки'!$B$26,"Дополнить исходные данные",IF(AND(M1596&lt;&gt;"",M1596&lt;=2),"Проверить соответствие запросу и бизнесу",IF(AND(G1596&lt;&gt;"",G1596&lt;=IF(J1596="",'04_Настройки'!$B$14,J1596)),"Удерживать позицию и обновлять контент",IF(Y1596="Высокий",IF(O1596="","Создать или назначить посадочную страницу","Оптимизировать страницу и усилить содержание"),IF(Y1596="Средний","Включить в контент-план","Наблюдать или отложить")))))))</s:f>
        <s:v/>
      </s:c>
    </s:row>
    <s:row r="1597" ht="22.5" customHeight="1">
      <s:c r="A1597" s="70" t="str">
        <s:f t="shared" si="1"/>
        <s:v/>
      </s:c>
      <s:c r="B1597" s="71"/>
      <s:c r="C1597" s="71"/>
      <s:c r="D1597" s="71"/>
      <s:c r="E1597" s="95"/>
      <s:c r="F1597" s="77" t="str">
        <s:f>IF(ISBLANK(E1597),"",IF(E1597&gt;='04_Настройки'!$B$11,"ВЧ",IF(E1597&gt;='04_Настройки'!$B$12,"СЧ","НЧ")))</s:f>
      </s:c>
      <s:c r="G1597" s="78"/>
      <s:c r="H1597" s="78"/>
      <s:c r="I1597" s="80" t="str">
        <s:f t="shared" si="2"/>
        <s:v/>
      </s:c>
      <s:c r="J1597" s="78"/>
      <s:c r="K1597" s="81"/>
      <s:c r="L1597" s="78"/>
      <s:c r="M1597" s="78"/>
      <s:c r="N1597" s="78"/>
      <s:c r="O1597" s="83"/>
      <s:c r="P1597" s="84"/>
      <s:c r="Q1597" s="84"/>
      <s:c r="R1597" s="77" t="str">
        <s:f t="shared" si="3"/>
        <s:v/>
      </s:c>
      <s:c r="S1597" s="85" t="str">
        <s:f t="shared" si="4"/>
        <s:v/>
      </s:c>
      <s:c r="T1597" s="85" t="str">
        <s:f t="shared" si="5"/>
        <s:v/>
      </s:c>
      <s:c r="U1597" s="85" t="str">
        <s:f>IF(OR(B1597="",G1597=""),"",ROUND(MAX(0,MIN(100,(G1597-IF(J1597="",'04_Настройки'!$B$14,J1597))/(100-IF(J1597="",'04_Настройки'!$B$14,J1597))*100)),1))</s:f>
        <s:v/>
      </s:c>
      <s:c r="V1597" s="85" t="str">
        <s:f t="shared" si="6"/>
        <s:v/>
      </s:c>
      <s:c r="W1597" s="88" t="str">
        <s:f t="shared" si="7"/>
        <s:v/>
      </s:c>
      <s:c r="X1597" s="85" t="str">
        <s:f>IF(B1597="","",IF(W1597&lt;'04_Настройки'!$B$26,"",ROUND((IF(ISBLANK(T1597),0,T1597*'04_Настройки'!$B$16)+IF(ISBLANK(U1597),0,U1597*'04_Настройки'!$B$17)+IF(ISBLANK(V1597),0,V1597*'04_Настройки'!$B$18)+IF(ISBLANK(M1597),0,M1597/5*100*'04_Настройки'!$B$19)+IF(ISBLANK(N1597),0,N1597/5*100*'04_Настройки'!$B$20))/(IF(ISBLANK(T1597),0,'04_Настройки'!$B$16)+IF(ISBLANK(U1597),0,'04_Настройки'!$B$17)+IF(ISBLANK(V1597),0,'04_Настройки'!$B$18)+IF(ISBLANK(M1597),0,'04_Настройки'!$B$19)+IF(ISBLANK(N1597),0,'04_Настройки'!$B$20)),1)))</s:f>
        <s:v/>
      </s:c>
      <s:c r="Y1597" s="77" t="str">
        <s:f>IF(B1597="","",IF(ISBLANK(X1597),"Недостаточно данных",IF(X1597&gt;='04_Настройки'!$B$24,"Высокий",IF(X1597&gt;='04_Настройки'!$B$25,"Средний","Низкий"))))</s:f>
        <s:v/>
      </s:c>
      <s:c r="Z1597" s="80">
        <s:f t="shared" si="8"/>
        <s:v>1587</s:v>
      </s:c>
      <s:c r="AA1597" s="93" t="str">
        <s:f>IF(B1597="","",IF(S1597&gt;1,"Проверить и объединить дубли",IF(W1597&lt;'04_Настройки'!$B$26,"Дополнить исходные данные",IF(AND(M1597&lt;&gt;"",M1597&lt;=2),"Проверить соответствие запросу и бизнесу",IF(AND(G1597&lt;&gt;"",G1597&lt;=IF(J1597="",'04_Настройки'!$B$14,J1597)),"Удерживать позицию и обновлять контент",IF(Y1597="Высокий",IF(O1597="","Создать или назначить посадочную страницу","Оптимизировать страницу и усилить содержание"),IF(Y1597="Средний","Включить в контент-план","Наблюдать или отложить")))))))</s:f>
        <s:v/>
      </s:c>
    </s:row>
    <s:row r="1598" ht="22.5" customHeight="1">
      <s:c r="A1598" s="70" t="str">
        <s:f t="shared" si="1"/>
        <s:v/>
      </s:c>
      <s:c r="B1598" s="71"/>
      <s:c r="C1598" s="71"/>
      <s:c r="D1598" s="71"/>
      <s:c r="E1598" s="95"/>
      <s:c r="F1598" s="77" t="str">
        <s:f>IF(ISBLANK(E1598),"",IF(E1598&gt;='04_Настройки'!$B$11,"ВЧ",IF(E1598&gt;='04_Настройки'!$B$12,"СЧ","НЧ")))</s:f>
      </s:c>
      <s:c r="G1598" s="78"/>
      <s:c r="H1598" s="78"/>
      <s:c r="I1598" s="80" t="str">
        <s:f t="shared" si="2"/>
        <s:v/>
      </s:c>
      <s:c r="J1598" s="78"/>
      <s:c r="K1598" s="81"/>
      <s:c r="L1598" s="78"/>
      <s:c r="M1598" s="78"/>
      <s:c r="N1598" s="78"/>
      <s:c r="O1598" s="83"/>
      <s:c r="P1598" s="84"/>
      <s:c r="Q1598" s="84"/>
      <s:c r="R1598" s="77" t="str">
        <s:f t="shared" si="3"/>
        <s:v/>
      </s:c>
      <s:c r="S1598" s="85" t="str">
        <s:f t="shared" si="4"/>
        <s:v/>
      </s:c>
      <s:c r="T1598" s="85" t="str">
        <s:f t="shared" si="5"/>
        <s:v/>
      </s:c>
      <s:c r="U1598" s="85" t="str">
        <s:f>IF(OR(B1598="",G1598=""),"",ROUND(MAX(0,MIN(100,(G1598-IF(J1598="",'04_Настройки'!$B$14,J1598))/(100-IF(J1598="",'04_Настройки'!$B$14,J1598))*100)),1))</s:f>
        <s:v/>
      </s:c>
      <s:c r="V1598" s="85" t="str">
        <s:f t="shared" si="6"/>
        <s:v/>
      </s:c>
      <s:c r="W1598" s="88" t="str">
        <s:f t="shared" si="7"/>
        <s:v/>
      </s:c>
      <s:c r="X1598" s="85" t="str">
        <s:f>IF(B1598="","",IF(W1598&lt;'04_Настройки'!$B$26,"",ROUND((IF(ISBLANK(T1598),0,T1598*'04_Настройки'!$B$16)+IF(ISBLANK(U1598),0,U1598*'04_Настройки'!$B$17)+IF(ISBLANK(V1598),0,V1598*'04_Настройки'!$B$18)+IF(ISBLANK(M1598),0,M1598/5*100*'04_Настройки'!$B$19)+IF(ISBLANK(N1598),0,N1598/5*100*'04_Настройки'!$B$20))/(IF(ISBLANK(T1598),0,'04_Настройки'!$B$16)+IF(ISBLANK(U1598),0,'04_Настройки'!$B$17)+IF(ISBLANK(V1598),0,'04_Настройки'!$B$18)+IF(ISBLANK(M1598),0,'04_Настройки'!$B$19)+IF(ISBLANK(N1598),0,'04_Настройки'!$B$20)),1)))</s:f>
        <s:v/>
      </s:c>
      <s:c r="Y1598" s="77" t="str">
        <s:f>IF(B1598="","",IF(ISBLANK(X1598),"Недостаточно данных",IF(X1598&gt;='04_Настройки'!$B$24,"Высокий",IF(X1598&gt;='04_Настройки'!$B$25,"Средний","Низкий"))))</s:f>
        <s:v/>
      </s:c>
      <s:c r="Z1598" s="80">
        <s:f t="shared" si="8"/>
        <s:v>1588</s:v>
      </s:c>
      <s:c r="AA1598" s="93" t="str">
        <s:f>IF(B1598="","",IF(S1598&gt;1,"Проверить и объединить дубли",IF(W1598&lt;'04_Настройки'!$B$26,"Дополнить исходные данные",IF(AND(M1598&lt;&gt;"",M1598&lt;=2),"Проверить соответствие запросу и бизнесу",IF(AND(G1598&lt;&gt;"",G1598&lt;=IF(J1598="",'04_Настройки'!$B$14,J1598)),"Удерживать позицию и обновлять контент",IF(Y1598="Высокий",IF(O1598="","Создать или назначить посадочную страницу","Оптимизировать страницу и усилить содержание"),IF(Y1598="Средний","Включить в контент-план","Наблюдать или отложить")))))))</s:f>
        <s:v/>
      </s:c>
    </s:row>
    <s:row r="1599" ht="22.5" customHeight="1">
      <s:c r="A1599" s="70" t="str">
        <s:f t="shared" si="1"/>
        <s:v/>
      </s:c>
      <s:c r="B1599" s="71"/>
      <s:c r="C1599" s="71"/>
      <s:c r="D1599" s="71"/>
      <s:c r="E1599" s="95"/>
      <s:c r="F1599" s="77" t="str">
        <s:f>IF(ISBLANK(E1599),"",IF(E1599&gt;='04_Настройки'!$B$11,"ВЧ",IF(E1599&gt;='04_Настройки'!$B$12,"СЧ","НЧ")))</s:f>
      </s:c>
      <s:c r="G1599" s="78"/>
      <s:c r="H1599" s="78"/>
      <s:c r="I1599" s="80" t="str">
        <s:f t="shared" si="2"/>
        <s:v/>
      </s:c>
      <s:c r="J1599" s="78"/>
      <s:c r="K1599" s="81"/>
      <s:c r="L1599" s="78"/>
      <s:c r="M1599" s="78"/>
      <s:c r="N1599" s="78"/>
      <s:c r="O1599" s="83"/>
      <s:c r="P1599" s="84"/>
      <s:c r="Q1599" s="84"/>
      <s:c r="R1599" s="77" t="str">
        <s:f t="shared" si="3"/>
        <s:v/>
      </s:c>
      <s:c r="S1599" s="85" t="str">
        <s:f t="shared" si="4"/>
        <s:v/>
      </s:c>
      <s:c r="T1599" s="85" t="str">
        <s:f t="shared" si="5"/>
        <s:v/>
      </s:c>
      <s:c r="U1599" s="85" t="str">
        <s:f>IF(OR(B1599="",G1599=""),"",ROUND(MAX(0,MIN(100,(G1599-IF(J1599="",'04_Настройки'!$B$14,J1599))/(100-IF(J1599="",'04_Настройки'!$B$14,J1599))*100)),1))</s:f>
        <s:v/>
      </s:c>
      <s:c r="V1599" s="85" t="str">
        <s:f t="shared" si="6"/>
        <s:v/>
      </s:c>
      <s:c r="W1599" s="88" t="str">
        <s:f t="shared" si="7"/>
        <s:v/>
      </s:c>
      <s:c r="X1599" s="85" t="str">
        <s:f>IF(B1599="","",IF(W1599&lt;'04_Настройки'!$B$26,"",ROUND((IF(ISBLANK(T1599),0,T1599*'04_Настройки'!$B$16)+IF(ISBLANK(U1599),0,U1599*'04_Настройки'!$B$17)+IF(ISBLANK(V1599),0,V1599*'04_Настройки'!$B$18)+IF(ISBLANK(M1599),0,M1599/5*100*'04_Настройки'!$B$19)+IF(ISBLANK(N1599),0,N1599/5*100*'04_Настройки'!$B$20))/(IF(ISBLANK(T1599),0,'04_Настройки'!$B$16)+IF(ISBLANK(U1599),0,'04_Настройки'!$B$17)+IF(ISBLANK(V1599),0,'04_Настройки'!$B$18)+IF(ISBLANK(M1599),0,'04_Настройки'!$B$19)+IF(ISBLANK(N1599),0,'04_Настройки'!$B$20)),1)))</s:f>
        <s:v/>
      </s:c>
      <s:c r="Y1599" s="77" t="str">
        <s:f>IF(B1599="","",IF(ISBLANK(X1599),"Недостаточно данных",IF(X1599&gt;='04_Настройки'!$B$24,"Высокий",IF(X1599&gt;='04_Настройки'!$B$25,"Средний","Низкий"))))</s:f>
        <s:v/>
      </s:c>
      <s:c r="Z1599" s="80">
        <s:f t="shared" si="8"/>
        <s:v>1589</s:v>
      </s:c>
      <s:c r="AA1599" s="93" t="str">
        <s:f>IF(B1599="","",IF(S1599&gt;1,"Проверить и объединить дубли",IF(W1599&lt;'04_Настройки'!$B$26,"Дополнить исходные данные",IF(AND(M1599&lt;&gt;"",M1599&lt;=2),"Проверить соответствие запросу и бизнесу",IF(AND(G1599&lt;&gt;"",G1599&lt;=IF(J1599="",'04_Настройки'!$B$14,J1599)),"Удерживать позицию и обновлять контент",IF(Y1599="Высокий",IF(O1599="","Создать или назначить посадочную страницу","Оптимизировать страницу и усилить содержание"),IF(Y1599="Средний","Включить в контент-план","Наблюдать или отложить")))))))</s:f>
        <s:v/>
      </s:c>
    </s:row>
    <s:row r="1600" ht="22.5" customHeight="1">
      <s:c r="A1600" s="70" t="str">
        <s:f t="shared" si="1"/>
        <s:v/>
      </s:c>
      <s:c r="B1600" s="71"/>
      <s:c r="C1600" s="71"/>
      <s:c r="D1600" s="71"/>
      <s:c r="E1600" s="95"/>
      <s:c r="F1600" s="77" t="str">
        <s:f>IF(ISBLANK(E1600),"",IF(E1600&gt;='04_Настройки'!$B$11,"ВЧ",IF(E1600&gt;='04_Настройки'!$B$12,"СЧ","НЧ")))</s:f>
      </s:c>
      <s:c r="G1600" s="78"/>
      <s:c r="H1600" s="78"/>
      <s:c r="I1600" s="80" t="str">
        <s:f t="shared" si="2"/>
        <s:v/>
      </s:c>
      <s:c r="J1600" s="78"/>
      <s:c r="K1600" s="81"/>
      <s:c r="L1600" s="78"/>
      <s:c r="M1600" s="78"/>
      <s:c r="N1600" s="78"/>
      <s:c r="O1600" s="83"/>
      <s:c r="P1600" s="84"/>
      <s:c r="Q1600" s="84"/>
      <s:c r="R1600" s="77" t="str">
        <s:f t="shared" si="3"/>
        <s:v/>
      </s:c>
      <s:c r="S1600" s="85" t="str">
        <s:f t="shared" si="4"/>
        <s:v/>
      </s:c>
      <s:c r="T1600" s="85" t="str">
        <s:f t="shared" si="5"/>
        <s:v/>
      </s:c>
      <s:c r="U1600" s="85" t="str">
        <s:f>IF(OR(B1600="",G1600=""),"",ROUND(MAX(0,MIN(100,(G1600-IF(J1600="",'04_Настройки'!$B$14,J1600))/(100-IF(J1600="",'04_Настройки'!$B$14,J1600))*100)),1))</s:f>
        <s:v/>
      </s:c>
      <s:c r="V1600" s="85" t="str">
        <s:f t="shared" si="6"/>
        <s:v/>
      </s:c>
      <s:c r="W1600" s="88" t="str">
        <s:f t="shared" si="7"/>
        <s:v/>
      </s:c>
      <s:c r="X1600" s="85" t="str">
        <s:f>IF(B1600="","",IF(W1600&lt;'04_Настройки'!$B$26,"",ROUND((IF(ISBLANK(T1600),0,T1600*'04_Настройки'!$B$16)+IF(ISBLANK(U1600),0,U1600*'04_Настройки'!$B$17)+IF(ISBLANK(V1600),0,V1600*'04_Настройки'!$B$18)+IF(ISBLANK(M1600),0,M1600/5*100*'04_Настройки'!$B$19)+IF(ISBLANK(N1600),0,N1600/5*100*'04_Настройки'!$B$20))/(IF(ISBLANK(T1600),0,'04_Настройки'!$B$16)+IF(ISBLANK(U1600),0,'04_Настройки'!$B$17)+IF(ISBLANK(V1600),0,'04_Настройки'!$B$18)+IF(ISBLANK(M1600),0,'04_Настройки'!$B$19)+IF(ISBLANK(N1600),0,'04_Настройки'!$B$20)),1)))</s:f>
        <s:v/>
      </s:c>
      <s:c r="Y1600" s="77" t="str">
        <s:f>IF(B1600="","",IF(ISBLANK(X1600),"Недостаточно данных",IF(X1600&gt;='04_Настройки'!$B$24,"Высокий",IF(X1600&gt;='04_Настройки'!$B$25,"Средний","Низкий"))))</s:f>
        <s:v/>
      </s:c>
      <s:c r="Z1600" s="80">
        <s:f t="shared" si="8"/>
        <s:v>1590</s:v>
      </s:c>
      <s:c r="AA1600" s="93" t="str">
        <s:f>IF(B1600="","",IF(S1600&gt;1,"Проверить и объединить дубли",IF(W1600&lt;'04_Настройки'!$B$26,"Дополнить исходные данные",IF(AND(M1600&lt;&gt;"",M1600&lt;=2),"Проверить соответствие запросу и бизнесу",IF(AND(G1600&lt;&gt;"",G1600&lt;=IF(J1600="",'04_Настройки'!$B$14,J1600)),"Удерживать позицию и обновлять контент",IF(Y1600="Высокий",IF(O1600="","Создать или назначить посадочную страницу","Оптимизировать страницу и усилить содержание"),IF(Y1600="Средний","Включить в контент-план","Наблюдать или отложить")))))))</s:f>
        <s:v/>
      </s:c>
    </s:row>
    <s:row r="1601" ht="22.5" customHeight="1">
      <s:c r="A1601" s="70" t="str">
        <s:f t="shared" si="1"/>
        <s:v/>
      </s:c>
      <s:c r="B1601" s="71"/>
      <s:c r="C1601" s="71"/>
      <s:c r="D1601" s="71"/>
      <s:c r="E1601" s="95"/>
      <s:c r="F1601" s="77" t="str">
        <s:f>IF(ISBLANK(E1601),"",IF(E1601&gt;='04_Настройки'!$B$11,"ВЧ",IF(E1601&gt;='04_Настройки'!$B$12,"СЧ","НЧ")))</s:f>
      </s:c>
      <s:c r="G1601" s="78"/>
      <s:c r="H1601" s="78"/>
      <s:c r="I1601" s="80" t="str">
        <s:f t="shared" si="2"/>
        <s:v/>
      </s:c>
      <s:c r="J1601" s="78"/>
      <s:c r="K1601" s="81"/>
      <s:c r="L1601" s="78"/>
      <s:c r="M1601" s="78"/>
      <s:c r="N1601" s="78"/>
      <s:c r="O1601" s="83"/>
      <s:c r="P1601" s="84"/>
      <s:c r="Q1601" s="84"/>
      <s:c r="R1601" s="77" t="str">
        <s:f t="shared" si="3"/>
        <s:v/>
      </s:c>
      <s:c r="S1601" s="85" t="str">
        <s:f t="shared" si="4"/>
        <s:v/>
      </s:c>
      <s:c r="T1601" s="85" t="str">
        <s:f t="shared" si="5"/>
        <s:v/>
      </s:c>
      <s:c r="U1601" s="85" t="str">
        <s:f>IF(OR(B1601="",G1601=""),"",ROUND(MAX(0,MIN(100,(G1601-IF(J1601="",'04_Настройки'!$B$14,J1601))/(100-IF(J1601="",'04_Настройки'!$B$14,J1601))*100)),1))</s:f>
        <s:v/>
      </s:c>
      <s:c r="V1601" s="85" t="str">
        <s:f t="shared" si="6"/>
        <s:v/>
      </s:c>
      <s:c r="W1601" s="88" t="str">
        <s:f t="shared" si="7"/>
        <s:v/>
      </s:c>
      <s:c r="X1601" s="85" t="str">
        <s:f>IF(B1601="","",IF(W1601&lt;'04_Настройки'!$B$26,"",ROUND((IF(ISBLANK(T1601),0,T1601*'04_Настройки'!$B$16)+IF(ISBLANK(U1601),0,U1601*'04_Настройки'!$B$17)+IF(ISBLANK(V1601),0,V1601*'04_Настройки'!$B$18)+IF(ISBLANK(M1601),0,M1601/5*100*'04_Настройки'!$B$19)+IF(ISBLANK(N1601),0,N1601/5*100*'04_Настройки'!$B$20))/(IF(ISBLANK(T1601),0,'04_Настройки'!$B$16)+IF(ISBLANK(U1601),0,'04_Настройки'!$B$17)+IF(ISBLANK(V1601),0,'04_Настройки'!$B$18)+IF(ISBLANK(M1601),0,'04_Настройки'!$B$19)+IF(ISBLANK(N1601),0,'04_Настройки'!$B$20)),1)))</s:f>
        <s:v/>
      </s:c>
      <s:c r="Y1601" s="77" t="str">
        <s:f>IF(B1601="","",IF(ISBLANK(X1601),"Недостаточно данных",IF(X1601&gt;='04_Настройки'!$B$24,"Высокий",IF(X1601&gt;='04_Настройки'!$B$25,"Средний","Низкий"))))</s:f>
        <s:v/>
      </s:c>
      <s:c r="Z1601" s="80">
        <s:f t="shared" si="8"/>
        <s:v>1591</s:v>
      </s:c>
      <s:c r="AA1601" s="93" t="str">
        <s:f>IF(B1601="","",IF(S1601&gt;1,"Проверить и объединить дубли",IF(W1601&lt;'04_Настройки'!$B$26,"Дополнить исходные данные",IF(AND(M1601&lt;&gt;"",M1601&lt;=2),"Проверить соответствие запросу и бизнесу",IF(AND(G1601&lt;&gt;"",G1601&lt;=IF(J1601="",'04_Настройки'!$B$14,J1601)),"Удерживать позицию и обновлять контент",IF(Y1601="Высокий",IF(O1601="","Создать или назначить посадочную страницу","Оптимизировать страницу и усилить содержание"),IF(Y1601="Средний","Включить в контент-план","Наблюдать или отложить")))))))</s:f>
        <s:v/>
      </s:c>
    </s:row>
    <s:row r="1602" ht="22.5" customHeight="1">
      <s:c r="A1602" s="70" t="str">
        <s:f t="shared" si="1"/>
        <s:v/>
      </s:c>
      <s:c r="B1602" s="71"/>
      <s:c r="C1602" s="71"/>
      <s:c r="D1602" s="71"/>
      <s:c r="E1602" s="95"/>
      <s:c r="F1602" s="77" t="str">
        <s:f>IF(ISBLANK(E1602),"",IF(E1602&gt;='04_Настройки'!$B$11,"ВЧ",IF(E1602&gt;='04_Настройки'!$B$12,"СЧ","НЧ")))</s:f>
      </s:c>
      <s:c r="G1602" s="78"/>
      <s:c r="H1602" s="78"/>
      <s:c r="I1602" s="80" t="str">
        <s:f t="shared" si="2"/>
        <s:v/>
      </s:c>
      <s:c r="J1602" s="78"/>
      <s:c r="K1602" s="81"/>
      <s:c r="L1602" s="78"/>
      <s:c r="M1602" s="78"/>
      <s:c r="N1602" s="78"/>
      <s:c r="O1602" s="83"/>
      <s:c r="P1602" s="84"/>
      <s:c r="Q1602" s="84"/>
      <s:c r="R1602" s="77" t="str">
        <s:f t="shared" si="3"/>
        <s:v/>
      </s:c>
      <s:c r="S1602" s="85" t="str">
        <s:f t="shared" si="4"/>
        <s:v/>
      </s:c>
      <s:c r="T1602" s="85" t="str">
        <s:f t="shared" si="5"/>
        <s:v/>
      </s:c>
      <s:c r="U1602" s="85" t="str">
        <s:f>IF(OR(B1602="",G1602=""),"",ROUND(MAX(0,MIN(100,(G1602-IF(J1602="",'04_Настройки'!$B$14,J1602))/(100-IF(J1602="",'04_Настройки'!$B$14,J1602))*100)),1))</s:f>
        <s:v/>
      </s:c>
      <s:c r="V1602" s="85" t="str">
        <s:f t="shared" si="6"/>
        <s:v/>
      </s:c>
      <s:c r="W1602" s="88" t="str">
        <s:f t="shared" si="7"/>
        <s:v/>
      </s:c>
      <s:c r="X1602" s="85" t="str">
        <s:f>IF(B1602="","",IF(W1602&lt;'04_Настройки'!$B$26,"",ROUND((IF(ISBLANK(T1602),0,T1602*'04_Настройки'!$B$16)+IF(ISBLANK(U1602),0,U1602*'04_Настройки'!$B$17)+IF(ISBLANK(V1602),0,V1602*'04_Настройки'!$B$18)+IF(ISBLANK(M1602),0,M1602/5*100*'04_Настройки'!$B$19)+IF(ISBLANK(N1602),0,N1602/5*100*'04_Настройки'!$B$20))/(IF(ISBLANK(T1602),0,'04_Настройки'!$B$16)+IF(ISBLANK(U1602),0,'04_Настройки'!$B$17)+IF(ISBLANK(V1602),0,'04_Настройки'!$B$18)+IF(ISBLANK(M1602),0,'04_Настройки'!$B$19)+IF(ISBLANK(N1602),0,'04_Настройки'!$B$20)),1)))</s:f>
        <s:v/>
      </s:c>
      <s:c r="Y1602" s="77" t="str">
        <s:f>IF(B1602="","",IF(ISBLANK(X1602),"Недостаточно данных",IF(X1602&gt;='04_Настройки'!$B$24,"Высокий",IF(X1602&gt;='04_Настройки'!$B$25,"Средний","Низкий"))))</s:f>
        <s:v/>
      </s:c>
      <s:c r="Z1602" s="80">
        <s:f t="shared" si="8"/>
        <s:v>1592</s:v>
      </s:c>
      <s:c r="AA1602" s="93" t="str">
        <s:f>IF(B1602="","",IF(S1602&gt;1,"Проверить и объединить дубли",IF(W1602&lt;'04_Настройки'!$B$26,"Дополнить исходные данные",IF(AND(M1602&lt;&gt;"",M1602&lt;=2),"Проверить соответствие запросу и бизнесу",IF(AND(G1602&lt;&gt;"",G1602&lt;=IF(J1602="",'04_Настройки'!$B$14,J1602)),"Удерживать позицию и обновлять контент",IF(Y1602="Высокий",IF(O1602="","Создать или назначить посадочную страницу","Оптимизировать страницу и усилить содержание"),IF(Y1602="Средний","Включить в контент-план","Наблюдать или отложить")))))))</s:f>
        <s:v/>
      </s:c>
    </s:row>
    <s:row r="1603" ht="22.5" customHeight="1">
      <s:c r="A1603" s="70" t="str">
        <s:f t="shared" si="1"/>
        <s:v/>
      </s:c>
      <s:c r="B1603" s="71"/>
      <s:c r="C1603" s="71"/>
      <s:c r="D1603" s="71"/>
      <s:c r="E1603" s="95"/>
      <s:c r="F1603" s="77" t="str">
        <s:f>IF(ISBLANK(E1603),"",IF(E1603&gt;='04_Настройки'!$B$11,"ВЧ",IF(E1603&gt;='04_Настройки'!$B$12,"СЧ","НЧ")))</s:f>
      </s:c>
      <s:c r="G1603" s="78"/>
      <s:c r="H1603" s="78"/>
      <s:c r="I1603" s="80" t="str">
        <s:f t="shared" si="2"/>
        <s:v/>
      </s:c>
      <s:c r="J1603" s="78"/>
      <s:c r="K1603" s="81"/>
      <s:c r="L1603" s="78"/>
      <s:c r="M1603" s="78"/>
      <s:c r="N1603" s="78"/>
      <s:c r="O1603" s="83"/>
      <s:c r="P1603" s="84"/>
      <s:c r="Q1603" s="84"/>
      <s:c r="R1603" s="77" t="str">
        <s:f t="shared" si="3"/>
        <s:v/>
      </s:c>
      <s:c r="S1603" s="85" t="str">
        <s:f t="shared" si="4"/>
        <s:v/>
      </s:c>
      <s:c r="T1603" s="85" t="str">
        <s:f t="shared" si="5"/>
        <s:v/>
      </s:c>
      <s:c r="U1603" s="85" t="str">
        <s:f>IF(OR(B1603="",G1603=""),"",ROUND(MAX(0,MIN(100,(G1603-IF(J1603="",'04_Настройки'!$B$14,J1603))/(100-IF(J1603="",'04_Настройки'!$B$14,J1603))*100)),1))</s:f>
        <s:v/>
      </s:c>
      <s:c r="V1603" s="85" t="str">
        <s:f t="shared" si="6"/>
        <s:v/>
      </s:c>
      <s:c r="W1603" s="88" t="str">
        <s:f t="shared" si="7"/>
        <s:v/>
      </s:c>
      <s:c r="X1603" s="85" t="str">
        <s:f>IF(B1603="","",IF(W1603&lt;'04_Настройки'!$B$26,"",ROUND((IF(ISBLANK(T1603),0,T1603*'04_Настройки'!$B$16)+IF(ISBLANK(U1603),0,U1603*'04_Настройки'!$B$17)+IF(ISBLANK(V1603),0,V1603*'04_Настройки'!$B$18)+IF(ISBLANK(M1603),0,M1603/5*100*'04_Настройки'!$B$19)+IF(ISBLANK(N1603),0,N1603/5*100*'04_Настройки'!$B$20))/(IF(ISBLANK(T1603),0,'04_Настройки'!$B$16)+IF(ISBLANK(U1603),0,'04_Настройки'!$B$17)+IF(ISBLANK(V1603),0,'04_Настройки'!$B$18)+IF(ISBLANK(M1603),0,'04_Настройки'!$B$19)+IF(ISBLANK(N1603),0,'04_Настройки'!$B$20)),1)))</s:f>
        <s:v/>
      </s:c>
      <s:c r="Y1603" s="77" t="str">
        <s:f>IF(B1603="","",IF(ISBLANK(X1603),"Недостаточно данных",IF(X1603&gt;='04_Настройки'!$B$24,"Высокий",IF(X1603&gt;='04_Настройки'!$B$25,"Средний","Низкий"))))</s:f>
        <s:v/>
      </s:c>
      <s:c r="Z1603" s="80">
        <s:f t="shared" si="8"/>
        <s:v>1593</s:v>
      </s:c>
      <s:c r="AA1603" s="93" t="str">
        <s:f>IF(B1603="","",IF(S1603&gt;1,"Проверить и объединить дубли",IF(W1603&lt;'04_Настройки'!$B$26,"Дополнить исходные данные",IF(AND(M1603&lt;&gt;"",M1603&lt;=2),"Проверить соответствие запросу и бизнесу",IF(AND(G1603&lt;&gt;"",G1603&lt;=IF(J1603="",'04_Настройки'!$B$14,J1603)),"Удерживать позицию и обновлять контент",IF(Y1603="Высокий",IF(O1603="","Создать или назначить посадочную страницу","Оптимизировать страницу и усилить содержание"),IF(Y1603="Средний","Включить в контент-план","Наблюдать или отложить")))))))</s:f>
        <s:v/>
      </s:c>
    </s:row>
    <s:row r="1604" ht="22.5" customHeight="1">
      <s:c r="A1604" s="70" t="str">
        <s:f t="shared" si="1"/>
        <s:v/>
      </s:c>
      <s:c r="B1604" s="71"/>
      <s:c r="C1604" s="71"/>
      <s:c r="D1604" s="71"/>
      <s:c r="E1604" s="95"/>
      <s:c r="F1604" s="77" t="str">
        <s:f>IF(ISBLANK(E1604),"",IF(E1604&gt;='04_Настройки'!$B$11,"ВЧ",IF(E1604&gt;='04_Настройки'!$B$12,"СЧ","НЧ")))</s:f>
      </s:c>
      <s:c r="G1604" s="78"/>
      <s:c r="H1604" s="78"/>
      <s:c r="I1604" s="80" t="str">
        <s:f t="shared" si="2"/>
        <s:v/>
      </s:c>
      <s:c r="J1604" s="78"/>
      <s:c r="K1604" s="81"/>
      <s:c r="L1604" s="78"/>
      <s:c r="M1604" s="78"/>
      <s:c r="N1604" s="78"/>
      <s:c r="O1604" s="83"/>
      <s:c r="P1604" s="84"/>
      <s:c r="Q1604" s="84"/>
      <s:c r="R1604" s="77" t="str">
        <s:f t="shared" si="3"/>
        <s:v/>
      </s:c>
      <s:c r="S1604" s="85" t="str">
        <s:f t="shared" si="4"/>
        <s:v/>
      </s:c>
      <s:c r="T1604" s="85" t="str">
        <s:f t="shared" si="5"/>
        <s:v/>
      </s:c>
      <s:c r="U1604" s="85" t="str">
        <s:f>IF(OR(B1604="",G1604=""),"",ROUND(MAX(0,MIN(100,(G1604-IF(J1604="",'04_Настройки'!$B$14,J1604))/(100-IF(J1604="",'04_Настройки'!$B$14,J1604))*100)),1))</s:f>
        <s:v/>
      </s:c>
      <s:c r="V1604" s="85" t="str">
        <s:f t="shared" si="6"/>
        <s:v/>
      </s:c>
      <s:c r="W1604" s="88" t="str">
        <s:f t="shared" si="7"/>
        <s:v/>
      </s:c>
      <s:c r="X1604" s="85" t="str">
        <s:f>IF(B1604="","",IF(W1604&lt;'04_Настройки'!$B$26,"",ROUND((IF(ISBLANK(T1604),0,T1604*'04_Настройки'!$B$16)+IF(ISBLANK(U1604),0,U1604*'04_Настройки'!$B$17)+IF(ISBLANK(V1604),0,V1604*'04_Настройки'!$B$18)+IF(ISBLANK(M1604),0,M1604/5*100*'04_Настройки'!$B$19)+IF(ISBLANK(N1604),0,N1604/5*100*'04_Настройки'!$B$20))/(IF(ISBLANK(T1604),0,'04_Настройки'!$B$16)+IF(ISBLANK(U1604),0,'04_Настройки'!$B$17)+IF(ISBLANK(V1604),0,'04_Настройки'!$B$18)+IF(ISBLANK(M1604),0,'04_Настройки'!$B$19)+IF(ISBLANK(N1604),0,'04_Настройки'!$B$20)),1)))</s:f>
        <s:v/>
      </s:c>
      <s:c r="Y1604" s="77" t="str">
        <s:f>IF(B1604="","",IF(ISBLANK(X1604),"Недостаточно данных",IF(X1604&gt;='04_Настройки'!$B$24,"Высокий",IF(X1604&gt;='04_Настройки'!$B$25,"Средний","Низкий"))))</s:f>
        <s:v/>
      </s:c>
      <s:c r="Z1604" s="80">
        <s:f t="shared" si="8"/>
        <s:v>1594</s:v>
      </s:c>
      <s:c r="AA1604" s="93" t="str">
        <s:f>IF(B1604="","",IF(S1604&gt;1,"Проверить и объединить дубли",IF(W1604&lt;'04_Настройки'!$B$26,"Дополнить исходные данные",IF(AND(M1604&lt;&gt;"",M1604&lt;=2),"Проверить соответствие запросу и бизнесу",IF(AND(G1604&lt;&gt;"",G1604&lt;=IF(J1604="",'04_Настройки'!$B$14,J1604)),"Удерживать позицию и обновлять контент",IF(Y1604="Высокий",IF(O1604="","Создать или назначить посадочную страницу","Оптимизировать страницу и усилить содержание"),IF(Y1604="Средний","Включить в контент-план","Наблюдать или отложить")))))))</s:f>
        <s:v/>
      </s:c>
    </s:row>
    <s:row r="1605" ht="22.5" customHeight="1">
      <s:c r="A1605" s="70" t="str">
        <s:f t="shared" si="1"/>
        <s:v/>
      </s:c>
      <s:c r="B1605" s="71"/>
      <s:c r="C1605" s="71"/>
      <s:c r="D1605" s="71"/>
      <s:c r="E1605" s="95"/>
      <s:c r="F1605" s="77" t="str">
        <s:f>IF(ISBLANK(E1605),"",IF(E1605&gt;='04_Настройки'!$B$11,"ВЧ",IF(E1605&gt;='04_Настройки'!$B$12,"СЧ","НЧ")))</s:f>
      </s:c>
      <s:c r="G1605" s="78"/>
      <s:c r="H1605" s="78"/>
      <s:c r="I1605" s="80" t="str">
        <s:f t="shared" si="2"/>
        <s:v/>
      </s:c>
      <s:c r="J1605" s="78"/>
      <s:c r="K1605" s="81"/>
      <s:c r="L1605" s="78"/>
      <s:c r="M1605" s="78"/>
      <s:c r="N1605" s="78"/>
      <s:c r="O1605" s="83"/>
      <s:c r="P1605" s="84"/>
      <s:c r="Q1605" s="84"/>
      <s:c r="R1605" s="77" t="str">
        <s:f t="shared" si="3"/>
        <s:v/>
      </s:c>
      <s:c r="S1605" s="85" t="str">
        <s:f t="shared" si="4"/>
        <s:v/>
      </s:c>
      <s:c r="T1605" s="85" t="str">
        <s:f t="shared" si="5"/>
        <s:v/>
      </s:c>
      <s:c r="U1605" s="85" t="str">
        <s:f>IF(OR(B1605="",G1605=""),"",ROUND(MAX(0,MIN(100,(G1605-IF(J1605="",'04_Настройки'!$B$14,J1605))/(100-IF(J1605="",'04_Настройки'!$B$14,J1605))*100)),1))</s:f>
        <s:v/>
      </s:c>
      <s:c r="V1605" s="85" t="str">
        <s:f t="shared" si="6"/>
        <s:v/>
      </s:c>
      <s:c r="W1605" s="88" t="str">
        <s:f t="shared" si="7"/>
        <s:v/>
      </s:c>
      <s:c r="X1605" s="85" t="str">
        <s:f>IF(B1605="","",IF(W1605&lt;'04_Настройки'!$B$26,"",ROUND((IF(ISBLANK(T1605),0,T1605*'04_Настройки'!$B$16)+IF(ISBLANK(U1605),0,U1605*'04_Настройки'!$B$17)+IF(ISBLANK(V1605),0,V1605*'04_Настройки'!$B$18)+IF(ISBLANK(M1605),0,M1605/5*100*'04_Настройки'!$B$19)+IF(ISBLANK(N1605),0,N1605/5*100*'04_Настройки'!$B$20))/(IF(ISBLANK(T1605),0,'04_Настройки'!$B$16)+IF(ISBLANK(U1605),0,'04_Настройки'!$B$17)+IF(ISBLANK(V1605),0,'04_Настройки'!$B$18)+IF(ISBLANK(M1605),0,'04_Настройки'!$B$19)+IF(ISBLANK(N1605),0,'04_Настройки'!$B$20)),1)))</s:f>
        <s:v/>
      </s:c>
      <s:c r="Y1605" s="77" t="str">
        <s:f>IF(B1605="","",IF(ISBLANK(X1605),"Недостаточно данных",IF(X1605&gt;='04_Настройки'!$B$24,"Высокий",IF(X1605&gt;='04_Настройки'!$B$25,"Средний","Низкий"))))</s:f>
        <s:v/>
      </s:c>
      <s:c r="Z1605" s="80">
        <s:f t="shared" si="8"/>
        <s:v>1595</s:v>
      </s:c>
      <s:c r="AA1605" s="93" t="str">
        <s:f>IF(B1605="","",IF(S1605&gt;1,"Проверить и объединить дубли",IF(W1605&lt;'04_Настройки'!$B$26,"Дополнить исходные данные",IF(AND(M1605&lt;&gt;"",M1605&lt;=2),"Проверить соответствие запросу и бизнесу",IF(AND(G1605&lt;&gt;"",G1605&lt;=IF(J1605="",'04_Настройки'!$B$14,J1605)),"Удерживать позицию и обновлять контент",IF(Y1605="Высокий",IF(O1605="","Создать или назначить посадочную страницу","Оптимизировать страницу и усилить содержание"),IF(Y1605="Средний","Включить в контент-план","Наблюдать или отложить")))))))</s:f>
        <s:v/>
      </s:c>
    </s:row>
    <s:row r="1606" ht="22.5" customHeight="1">
      <s:c r="A1606" s="70" t="str">
        <s:f t="shared" si="1"/>
        <s:v/>
      </s:c>
      <s:c r="B1606" s="71"/>
      <s:c r="C1606" s="71"/>
      <s:c r="D1606" s="71"/>
      <s:c r="E1606" s="95"/>
      <s:c r="F1606" s="77" t="str">
        <s:f>IF(ISBLANK(E1606),"",IF(E1606&gt;='04_Настройки'!$B$11,"ВЧ",IF(E1606&gt;='04_Настройки'!$B$12,"СЧ","НЧ")))</s:f>
      </s:c>
      <s:c r="G1606" s="78"/>
      <s:c r="H1606" s="78"/>
      <s:c r="I1606" s="80" t="str">
        <s:f t="shared" si="2"/>
        <s:v/>
      </s:c>
      <s:c r="J1606" s="78"/>
      <s:c r="K1606" s="81"/>
      <s:c r="L1606" s="78"/>
      <s:c r="M1606" s="78"/>
      <s:c r="N1606" s="78"/>
      <s:c r="O1606" s="83"/>
      <s:c r="P1606" s="84"/>
      <s:c r="Q1606" s="84"/>
      <s:c r="R1606" s="77" t="str">
        <s:f t="shared" si="3"/>
        <s:v/>
      </s:c>
      <s:c r="S1606" s="85" t="str">
        <s:f t="shared" si="4"/>
        <s:v/>
      </s:c>
      <s:c r="T1606" s="85" t="str">
        <s:f t="shared" si="5"/>
        <s:v/>
      </s:c>
      <s:c r="U1606" s="85" t="str">
        <s:f>IF(OR(B1606="",G1606=""),"",ROUND(MAX(0,MIN(100,(G1606-IF(J1606="",'04_Настройки'!$B$14,J1606))/(100-IF(J1606="",'04_Настройки'!$B$14,J1606))*100)),1))</s:f>
        <s:v/>
      </s:c>
      <s:c r="V1606" s="85" t="str">
        <s:f t="shared" si="6"/>
        <s:v/>
      </s:c>
      <s:c r="W1606" s="88" t="str">
        <s:f t="shared" si="7"/>
        <s:v/>
      </s:c>
      <s:c r="X1606" s="85" t="str">
        <s:f>IF(B1606="","",IF(W1606&lt;'04_Настройки'!$B$26,"",ROUND((IF(ISBLANK(T1606),0,T1606*'04_Настройки'!$B$16)+IF(ISBLANK(U1606),0,U1606*'04_Настройки'!$B$17)+IF(ISBLANK(V1606),0,V1606*'04_Настройки'!$B$18)+IF(ISBLANK(M1606),0,M1606/5*100*'04_Настройки'!$B$19)+IF(ISBLANK(N1606),0,N1606/5*100*'04_Настройки'!$B$20))/(IF(ISBLANK(T1606),0,'04_Настройки'!$B$16)+IF(ISBLANK(U1606),0,'04_Настройки'!$B$17)+IF(ISBLANK(V1606),0,'04_Настройки'!$B$18)+IF(ISBLANK(M1606),0,'04_Настройки'!$B$19)+IF(ISBLANK(N1606),0,'04_Настройки'!$B$20)),1)))</s:f>
        <s:v/>
      </s:c>
      <s:c r="Y1606" s="77" t="str">
        <s:f>IF(B1606="","",IF(ISBLANK(X1606),"Недостаточно данных",IF(X1606&gt;='04_Настройки'!$B$24,"Высокий",IF(X1606&gt;='04_Настройки'!$B$25,"Средний","Низкий"))))</s:f>
        <s:v/>
      </s:c>
      <s:c r="Z1606" s="80">
        <s:f t="shared" si="8"/>
        <s:v>1596</s:v>
      </s:c>
      <s:c r="AA1606" s="93" t="str">
        <s:f>IF(B1606="","",IF(S1606&gt;1,"Проверить и объединить дубли",IF(W1606&lt;'04_Настройки'!$B$26,"Дополнить исходные данные",IF(AND(M1606&lt;&gt;"",M1606&lt;=2),"Проверить соответствие запросу и бизнесу",IF(AND(G1606&lt;&gt;"",G1606&lt;=IF(J1606="",'04_Настройки'!$B$14,J1606)),"Удерживать позицию и обновлять контент",IF(Y1606="Высокий",IF(O1606="","Создать или назначить посадочную страницу","Оптимизировать страницу и усилить содержание"),IF(Y1606="Средний","Включить в контент-план","Наблюдать или отложить")))))))</s:f>
        <s:v/>
      </s:c>
    </s:row>
    <s:row r="1607" ht="22.5" customHeight="1">
      <s:c r="A1607" s="70" t="str">
        <s:f t="shared" si="1"/>
        <s:v/>
      </s:c>
      <s:c r="B1607" s="71"/>
      <s:c r="C1607" s="71"/>
      <s:c r="D1607" s="71"/>
      <s:c r="E1607" s="95"/>
      <s:c r="F1607" s="77" t="str">
        <s:f>IF(ISBLANK(E1607),"",IF(E1607&gt;='04_Настройки'!$B$11,"ВЧ",IF(E1607&gt;='04_Настройки'!$B$12,"СЧ","НЧ")))</s:f>
      </s:c>
      <s:c r="G1607" s="78"/>
      <s:c r="H1607" s="78"/>
      <s:c r="I1607" s="80" t="str">
        <s:f t="shared" si="2"/>
        <s:v/>
      </s:c>
      <s:c r="J1607" s="78"/>
      <s:c r="K1607" s="81"/>
      <s:c r="L1607" s="78"/>
      <s:c r="M1607" s="78"/>
      <s:c r="N1607" s="78"/>
      <s:c r="O1607" s="83"/>
      <s:c r="P1607" s="84"/>
      <s:c r="Q1607" s="84"/>
      <s:c r="R1607" s="77" t="str">
        <s:f t="shared" si="3"/>
        <s:v/>
      </s:c>
      <s:c r="S1607" s="85" t="str">
        <s:f t="shared" si="4"/>
        <s:v/>
      </s:c>
      <s:c r="T1607" s="85" t="str">
        <s:f t="shared" si="5"/>
        <s:v/>
      </s:c>
      <s:c r="U1607" s="85" t="str">
        <s:f>IF(OR(B1607="",G1607=""),"",ROUND(MAX(0,MIN(100,(G1607-IF(J1607="",'04_Настройки'!$B$14,J1607))/(100-IF(J1607="",'04_Настройки'!$B$14,J1607))*100)),1))</s:f>
        <s:v/>
      </s:c>
      <s:c r="V1607" s="85" t="str">
        <s:f t="shared" si="6"/>
        <s:v/>
      </s:c>
      <s:c r="W1607" s="88" t="str">
        <s:f t="shared" si="7"/>
        <s:v/>
      </s:c>
      <s:c r="X1607" s="85" t="str">
        <s:f>IF(B1607="","",IF(W1607&lt;'04_Настройки'!$B$26,"",ROUND((IF(ISBLANK(T1607),0,T1607*'04_Настройки'!$B$16)+IF(ISBLANK(U1607),0,U1607*'04_Настройки'!$B$17)+IF(ISBLANK(V1607),0,V1607*'04_Настройки'!$B$18)+IF(ISBLANK(M1607),0,M1607/5*100*'04_Настройки'!$B$19)+IF(ISBLANK(N1607),0,N1607/5*100*'04_Настройки'!$B$20))/(IF(ISBLANK(T1607),0,'04_Настройки'!$B$16)+IF(ISBLANK(U1607),0,'04_Настройки'!$B$17)+IF(ISBLANK(V1607),0,'04_Настройки'!$B$18)+IF(ISBLANK(M1607),0,'04_Настройки'!$B$19)+IF(ISBLANK(N1607),0,'04_Настройки'!$B$20)),1)))</s:f>
        <s:v/>
      </s:c>
      <s:c r="Y1607" s="77" t="str">
        <s:f>IF(B1607="","",IF(ISBLANK(X1607),"Недостаточно данных",IF(X1607&gt;='04_Настройки'!$B$24,"Высокий",IF(X1607&gt;='04_Настройки'!$B$25,"Средний","Низкий"))))</s:f>
        <s:v/>
      </s:c>
      <s:c r="Z1607" s="80">
        <s:f t="shared" si="8"/>
        <s:v>1597</s:v>
      </s:c>
      <s:c r="AA1607" s="93" t="str">
        <s:f>IF(B1607="","",IF(S1607&gt;1,"Проверить и объединить дубли",IF(W1607&lt;'04_Настройки'!$B$26,"Дополнить исходные данные",IF(AND(M1607&lt;&gt;"",M1607&lt;=2),"Проверить соответствие запросу и бизнесу",IF(AND(G1607&lt;&gt;"",G1607&lt;=IF(J1607="",'04_Настройки'!$B$14,J1607)),"Удерживать позицию и обновлять контент",IF(Y1607="Высокий",IF(O1607="","Создать или назначить посадочную страницу","Оптимизировать страницу и усилить содержание"),IF(Y1607="Средний","Включить в контент-план","Наблюдать или отложить")))))))</s:f>
        <s:v/>
      </s:c>
    </s:row>
    <s:row r="1608" ht="22.5" customHeight="1">
      <s:c r="A1608" s="70" t="str">
        <s:f t="shared" si="1"/>
        <s:v/>
      </s:c>
      <s:c r="B1608" s="71"/>
      <s:c r="C1608" s="71"/>
      <s:c r="D1608" s="71"/>
      <s:c r="E1608" s="95"/>
      <s:c r="F1608" s="77" t="str">
        <s:f>IF(ISBLANK(E1608),"",IF(E1608&gt;='04_Настройки'!$B$11,"ВЧ",IF(E1608&gt;='04_Настройки'!$B$12,"СЧ","НЧ")))</s:f>
      </s:c>
      <s:c r="G1608" s="78"/>
      <s:c r="H1608" s="78"/>
      <s:c r="I1608" s="80" t="str">
        <s:f t="shared" si="2"/>
        <s:v/>
      </s:c>
      <s:c r="J1608" s="78"/>
      <s:c r="K1608" s="81"/>
      <s:c r="L1608" s="78"/>
      <s:c r="M1608" s="78"/>
      <s:c r="N1608" s="78"/>
      <s:c r="O1608" s="83"/>
      <s:c r="P1608" s="84"/>
      <s:c r="Q1608" s="84"/>
      <s:c r="R1608" s="77" t="str">
        <s:f t="shared" si="3"/>
        <s:v/>
      </s:c>
      <s:c r="S1608" s="85" t="str">
        <s:f t="shared" si="4"/>
        <s:v/>
      </s:c>
      <s:c r="T1608" s="85" t="str">
        <s:f t="shared" si="5"/>
        <s:v/>
      </s:c>
      <s:c r="U1608" s="85" t="str">
        <s:f>IF(OR(B1608="",G1608=""),"",ROUND(MAX(0,MIN(100,(G1608-IF(J1608="",'04_Настройки'!$B$14,J1608))/(100-IF(J1608="",'04_Настройки'!$B$14,J1608))*100)),1))</s:f>
        <s:v/>
      </s:c>
      <s:c r="V1608" s="85" t="str">
        <s:f t="shared" si="6"/>
        <s:v/>
      </s:c>
      <s:c r="W1608" s="88" t="str">
        <s:f t="shared" si="7"/>
        <s:v/>
      </s:c>
      <s:c r="X1608" s="85" t="str">
        <s:f>IF(B1608="","",IF(W1608&lt;'04_Настройки'!$B$26,"",ROUND((IF(ISBLANK(T1608),0,T1608*'04_Настройки'!$B$16)+IF(ISBLANK(U1608),0,U1608*'04_Настройки'!$B$17)+IF(ISBLANK(V1608),0,V1608*'04_Настройки'!$B$18)+IF(ISBLANK(M1608),0,M1608/5*100*'04_Настройки'!$B$19)+IF(ISBLANK(N1608),0,N1608/5*100*'04_Настройки'!$B$20))/(IF(ISBLANK(T1608),0,'04_Настройки'!$B$16)+IF(ISBLANK(U1608),0,'04_Настройки'!$B$17)+IF(ISBLANK(V1608),0,'04_Настройки'!$B$18)+IF(ISBLANK(M1608),0,'04_Настройки'!$B$19)+IF(ISBLANK(N1608),0,'04_Настройки'!$B$20)),1)))</s:f>
        <s:v/>
      </s:c>
      <s:c r="Y1608" s="77" t="str">
        <s:f>IF(B1608="","",IF(ISBLANK(X1608),"Недостаточно данных",IF(X1608&gt;='04_Настройки'!$B$24,"Высокий",IF(X1608&gt;='04_Настройки'!$B$25,"Средний","Низкий"))))</s:f>
        <s:v/>
      </s:c>
      <s:c r="Z1608" s="80">
        <s:f t="shared" si="8"/>
        <s:v>1598</s:v>
      </s:c>
      <s:c r="AA1608" s="93" t="str">
        <s:f>IF(B1608="","",IF(S1608&gt;1,"Проверить и объединить дубли",IF(W1608&lt;'04_Настройки'!$B$26,"Дополнить исходные данные",IF(AND(M1608&lt;&gt;"",M1608&lt;=2),"Проверить соответствие запросу и бизнесу",IF(AND(G1608&lt;&gt;"",G1608&lt;=IF(J1608="",'04_Настройки'!$B$14,J1608)),"Удерживать позицию и обновлять контент",IF(Y1608="Высокий",IF(O1608="","Создать или назначить посадочную страницу","Оптимизировать страницу и усилить содержание"),IF(Y1608="Средний","Включить в контент-план","Наблюдать или отложить")))))))</s:f>
        <s:v/>
      </s:c>
    </s:row>
    <s:row r="1609" ht="22.5" customHeight="1">
      <s:c r="A1609" s="70" t="str">
        <s:f t="shared" si="1"/>
        <s:v/>
      </s:c>
      <s:c r="B1609" s="71"/>
      <s:c r="C1609" s="71"/>
      <s:c r="D1609" s="71"/>
      <s:c r="E1609" s="95"/>
      <s:c r="F1609" s="77" t="str">
        <s:f>IF(ISBLANK(E1609),"",IF(E1609&gt;='04_Настройки'!$B$11,"ВЧ",IF(E1609&gt;='04_Настройки'!$B$12,"СЧ","НЧ")))</s:f>
      </s:c>
      <s:c r="G1609" s="78"/>
      <s:c r="H1609" s="78"/>
      <s:c r="I1609" s="80" t="str">
        <s:f t="shared" si="2"/>
        <s:v/>
      </s:c>
      <s:c r="J1609" s="78"/>
      <s:c r="K1609" s="81"/>
      <s:c r="L1609" s="78"/>
      <s:c r="M1609" s="78"/>
      <s:c r="N1609" s="78"/>
      <s:c r="O1609" s="83"/>
      <s:c r="P1609" s="84"/>
      <s:c r="Q1609" s="84"/>
      <s:c r="R1609" s="77" t="str">
        <s:f t="shared" si="3"/>
        <s:v/>
      </s:c>
      <s:c r="S1609" s="85" t="str">
        <s:f t="shared" si="4"/>
        <s:v/>
      </s:c>
      <s:c r="T1609" s="85" t="str">
        <s:f t="shared" si="5"/>
        <s:v/>
      </s:c>
      <s:c r="U1609" s="85" t="str">
        <s:f>IF(OR(B1609="",G1609=""),"",ROUND(MAX(0,MIN(100,(G1609-IF(J1609="",'04_Настройки'!$B$14,J1609))/(100-IF(J1609="",'04_Настройки'!$B$14,J1609))*100)),1))</s:f>
        <s:v/>
      </s:c>
      <s:c r="V1609" s="85" t="str">
        <s:f t="shared" si="6"/>
        <s:v/>
      </s:c>
      <s:c r="W1609" s="88" t="str">
        <s:f t="shared" si="7"/>
        <s:v/>
      </s:c>
      <s:c r="X1609" s="85" t="str">
        <s:f>IF(B1609="","",IF(W1609&lt;'04_Настройки'!$B$26,"",ROUND((IF(ISBLANK(T1609),0,T1609*'04_Настройки'!$B$16)+IF(ISBLANK(U1609),0,U1609*'04_Настройки'!$B$17)+IF(ISBLANK(V1609),0,V1609*'04_Настройки'!$B$18)+IF(ISBLANK(M1609),0,M1609/5*100*'04_Настройки'!$B$19)+IF(ISBLANK(N1609),0,N1609/5*100*'04_Настройки'!$B$20))/(IF(ISBLANK(T1609),0,'04_Настройки'!$B$16)+IF(ISBLANK(U1609),0,'04_Настройки'!$B$17)+IF(ISBLANK(V1609),0,'04_Настройки'!$B$18)+IF(ISBLANK(M1609),0,'04_Настройки'!$B$19)+IF(ISBLANK(N1609),0,'04_Настройки'!$B$20)),1)))</s:f>
        <s:v/>
      </s:c>
      <s:c r="Y1609" s="77" t="str">
        <s:f>IF(B1609="","",IF(ISBLANK(X1609),"Недостаточно данных",IF(X1609&gt;='04_Настройки'!$B$24,"Высокий",IF(X1609&gt;='04_Настройки'!$B$25,"Средний","Низкий"))))</s:f>
        <s:v/>
      </s:c>
      <s:c r="Z1609" s="80">
        <s:f t="shared" si="8"/>
        <s:v>1599</s:v>
      </s:c>
      <s:c r="AA1609" s="93" t="str">
        <s:f>IF(B1609="","",IF(S1609&gt;1,"Проверить и объединить дубли",IF(W1609&lt;'04_Настройки'!$B$26,"Дополнить исходные данные",IF(AND(M1609&lt;&gt;"",M1609&lt;=2),"Проверить соответствие запросу и бизнесу",IF(AND(G1609&lt;&gt;"",G1609&lt;=IF(J1609="",'04_Настройки'!$B$14,J1609)),"Удерживать позицию и обновлять контент",IF(Y1609="Высокий",IF(O1609="","Создать или назначить посадочную страницу","Оптимизировать страницу и усилить содержание"),IF(Y1609="Средний","Включить в контент-план","Наблюдать или отложить")))))))</s:f>
        <s:v/>
      </s:c>
    </s:row>
    <s:row r="1610" ht="22.5" customHeight="1">
      <s:c r="A1610" s="70" t="str">
        <s:f t="shared" si="1"/>
        <s:v/>
      </s:c>
      <s:c r="B1610" s="71"/>
      <s:c r="C1610" s="71"/>
      <s:c r="D1610" s="71"/>
      <s:c r="E1610" s="95"/>
      <s:c r="F1610" s="77" t="str">
        <s:f>IF(ISBLANK(E1610),"",IF(E1610&gt;='04_Настройки'!$B$11,"ВЧ",IF(E1610&gt;='04_Настройки'!$B$12,"СЧ","НЧ")))</s:f>
      </s:c>
      <s:c r="G1610" s="78"/>
      <s:c r="H1610" s="78"/>
      <s:c r="I1610" s="80" t="str">
        <s:f t="shared" si="2"/>
        <s:v/>
      </s:c>
      <s:c r="J1610" s="78"/>
      <s:c r="K1610" s="81"/>
      <s:c r="L1610" s="78"/>
      <s:c r="M1610" s="78"/>
      <s:c r="N1610" s="78"/>
      <s:c r="O1610" s="83"/>
      <s:c r="P1610" s="84"/>
      <s:c r="Q1610" s="84"/>
      <s:c r="R1610" s="77" t="str">
        <s:f t="shared" si="3"/>
        <s:v/>
      </s:c>
      <s:c r="S1610" s="85" t="str">
        <s:f t="shared" si="4"/>
        <s:v/>
      </s:c>
      <s:c r="T1610" s="85" t="str">
        <s:f t="shared" si="5"/>
        <s:v/>
      </s:c>
      <s:c r="U1610" s="85" t="str">
        <s:f>IF(OR(B1610="",G1610=""),"",ROUND(MAX(0,MIN(100,(G1610-IF(J1610="",'04_Настройки'!$B$14,J1610))/(100-IF(J1610="",'04_Настройки'!$B$14,J1610))*100)),1))</s:f>
        <s:v/>
      </s:c>
      <s:c r="V1610" s="85" t="str">
        <s:f t="shared" si="6"/>
        <s:v/>
      </s:c>
      <s:c r="W1610" s="88" t="str">
        <s:f t="shared" si="7"/>
        <s:v/>
      </s:c>
      <s:c r="X1610" s="85" t="str">
        <s:f>IF(B1610="","",IF(W1610&lt;'04_Настройки'!$B$26,"",ROUND((IF(ISBLANK(T1610),0,T1610*'04_Настройки'!$B$16)+IF(ISBLANK(U1610),0,U1610*'04_Настройки'!$B$17)+IF(ISBLANK(V1610),0,V1610*'04_Настройки'!$B$18)+IF(ISBLANK(M1610),0,M1610/5*100*'04_Настройки'!$B$19)+IF(ISBLANK(N1610),0,N1610/5*100*'04_Настройки'!$B$20))/(IF(ISBLANK(T1610),0,'04_Настройки'!$B$16)+IF(ISBLANK(U1610),0,'04_Настройки'!$B$17)+IF(ISBLANK(V1610),0,'04_Настройки'!$B$18)+IF(ISBLANK(M1610),0,'04_Настройки'!$B$19)+IF(ISBLANK(N1610),0,'04_Настройки'!$B$20)),1)))</s:f>
        <s:v/>
      </s:c>
      <s:c r="Y1610" s="77" t="str">
        <s:f>IF(B1610="","",IF(ISBLANK(X1610),"Недостаточно данных",IF(X1610&gt;='04_Настройки'!$B$24,"Высокий",IF(X1610&gt;='04_Настройки'!$B$25,"Средний","Низкий"))))</s:f>
        <s:v/>
      </s:c>
      <s:c r="Z1610" s="80">
        <s:f t="shared" si="8"/>
        <s:v>1600</s:v>
      </s:c>
      <s:c r="AA1610" s="93" t="str">
        <s:f>IF(B1610="","",IF(S1610&gt;1,"Проверить и объединить дубли",IF(W1610&lt;'04_Настройки'!$B$26,"Дополнить исходные данные",IF(AND(M1610&lt;&gt;"",M1610&lt;=2),"Проверить соответствие запросу и бизнесу",IF(AND(G1610&lt;&gt;"",G1610&lt;=IF(J1610="",'04_Настройки'!$B$14,J1610)),"Удерживать позицию и обновлять контент",IF(Y1610="Высокий",IF(O1610="","Создать или назначить посадочную страницу","Оптимизировать страницу и усилить содержание"),IF(Y1610="Средний","Включить в контент-план","Наблюдать или отложить")))))))</s:f>
        <s:v/>
      </s:c>
    </s:row>
    <s:row r="1611" ht="22.5" customHeight="1">
      <s:c r="A1611" s="70" t="str">
        <s:f t="shared" si="1"/>
        <s:v/>
      </s:c>
      <s:c r="B1611" s="71"/>
      <s:c r="C1611" s="71"/>
      <s:c r="D1611" s="71"/>
      <s:c r="E1611" s="95"/>
      <s:c r="F1611" s="77" t="str">
        <s:f>IF(ISBLANK(E1611),"",IF(E1611&gt;='04_Настройки'!$B$11,"ВЧ",IF(E1611&gt;='04_Настройки'!$B$12,"СЧ","НЧ")))</s:f>
      </s:c>
      <s:c r="G1611" s="78"/>
      <s:c r="H1611" s="78"/>
      <s:c r="I1611" s="80" t="str">
        <s:f t="shared" si="2"/>
        <s:v/>
      </s:c>
      <s:c r="J1611" s="78"/>
      <s:c r="K1611" s="81"/>
      <s:c r="L1611" s="78"/>
      <s:c r="M1611" s="78"/>
      <s:c r="N1611" s="78"/>
      <s:c r="O1611" s="83"/>
      <s:c r="P1611" s="84"/>
      <s:c r="Q1611" s="84"/>
      <s:c r="R1611" s="77" t="str">
        <s:f t="shared" si="3"/>
        <s:v/>
      </s:c>
      <s:c r="S1611" s="85" t="str">
        <s:f t="shared" si="4"/>
        <s:v/>
      </s:c>
      <s:c r="T1611" s="85" t="str">
        <s:f t="shared" si="5"/>
        <s:v/>
      </s:c>
      <s:c r="U1611" s="85" t="str">
        <s:f>IF(OR(B1611="",G1611=""),"",ROUND(MAX(0,MIN(100,(G1611-IF(J1611="",'04_Настройки'!$B$14,J1611))/(100-IF(J1611="",'04_Настройки'!$B$14,J1611))*100)),1))</s:f>
        <s:v/>
      </s:c>
      <s:c r="V1611" s="85" t="str">
        <s:f t="shared" si="6"/>
        <s:v/>
      </s:c>
      <s:c r="W1611" s="88" t="str">
        <s:f t="shared" si="7"/>
        <s:v/>
      </s:c>
      <s:c r="X1611" s="85" t="str">
        <s:f>IF(B1611="","",IF(W1611&lt;'04_Настройки'!$B$26,"",ROUND((IF(ISBLANK(T1611),0,T1611*'04_Настройки'!$B$16)+IF(ISBLANK(U1611),0,U1611*'04_Настройки'!$B$17)+IF(ISBLANK(V1611),0,V1611*'04_Настройки'!$B$18)+IF(ISBLANK(M1611),0,M1611/5*100*'04_Настройки'!$B$19)+IF(ISBLANK(N1611),0,N1611/5*100*'04_Настройки'!$B$20))/(IF(ISBLANK(T1611),0,'04_Настройки'!$B$16)+IF(ISBLANK(U1611),0,'04_Настройки'!$B$17)+IF(ISBLANK(V1611),0,'04_Настройки'!$B$18)+IF(ISBLANK(M1611),0,'04_Настройки'!$B$19)+IF(ISBLANK(N1611),0,'04_Настройки'!$B$20)),1)))</s:f>
        <s:v/>
      </s:c>
      <s:c r="Y1611" s="77" t="str">
        <s:f>IF(B1611="","",IF(ISBLANK(X1611),"Недостаточно данных",IF(X1611&gt;='04_Настройки'!$B$24,"Высокий",IF(X1611&gt;='04_Настройки'!$B$25,"Средний","Низкий"))))</s:f>
        <s:v/>
      </s:c>
      <s:c r="Z1611" s="80">
        <s:f t="shared" si="8"/>
        <s:v>1601</s:v>
      </s:c>
      <s:c r="AA1611" s="93" t="str">
        <s:f>IF(B1611="","",IF(S1611&gt;1,"Проверить и объединить дубли",IF(W1611&lt;'04_Настройки'!$B$26,"Дополнить исходные данные",IF(AND(M1611&lt;&gt;"",M1611&lt;=2),"Проверить соответствие запросу и бизнесу",IF(AND(G1611&lt;&gt;"",G1611&lt;=IF(J1611="",'04_Настройки'!$B$14,J1611)),"Удерживать позицию и обновлять контент",IF(Y1611="Высокий",IF(O1611="","Создать или назначить посадочную страницу","Оптимизировать страницу и усилить содержание"),IF(Y1611="Средний","Включить в контент-план","Наблюдать или отложить")))))))</s:f>
        <s:v/>
      </s:c>
    </s:row>
    <s:row r="1612" ht="22.5" customHeight="1">
      <s:c r="A1612" s="70" t="str">
        <s:f t="shared" si="1"/>
        <s:v/>
      </s:c>
      <s:c r="B1612" s="71"/>
      <s:c r="C1612" s="71"/>
      <s:c r="D1612" s="71"/>
      <s:c r="E1612" s="95"/>
      <s:c r="F1612" s="77" t="str">
        <s:f>IF(ISBLANK(E1612),"",IF(E1612&gt;='04_Настройки'!$B$11,"ВЧ",IF(E1612&gt;='04_Настройки'!$B$12,"СЧ","НЧ")))</s:f>
      </s:c>
      <s:c r="G1612" s="78"/>
      <s:c r="H1612" s="78"/>
      <s:c r="I1612" s="80" t="str">
        <s:f t="shared" si="2"/>
        <s:v/>
      </s:c>
      <s:c r="J1612" s="78"/>
      <s:c r="K1612" s="81"/>
      <s:c r="L1612" s="78"/>
      <s:c r="M1612" s="78"/>
      <s:c r="N1612" s="78"/>
      <s:c r="O1612" s="83"/>
      <s:c r="P1612" s="84"/>
      <s:c r="Q1612" s="84"/>
      <s:c r="R1612" s="77" t="str">
        <s:f t="shared" si="3"/>
        <s:v/>
      </s:c>
      <s:c r="S1612" s="85" t="str">
        <s:f t="shared" si="4"/>
        <s:v/>
      </s:c>
      <s:c r="T1612" s="85" t="str">
        <s:f t="shared" si="5"/>
        <s:v/>
      </s:c>
      <s:c r="U1612" s="85" t="str">
        <s:f>IF(OR(B1612="",G1612=""),"",ROUND(MAX(0,MIN(100,(G1612-IF(J1612="",'04_Настройки'!$B$14,J1612))/(100-IF(J1612="",'04_Настройки'!$B$14,J1612))*100)),1))</s:f>
        <s:v/>
      </s:c>
      <s:c r="V1612" s="85" t="str">
        <s:f t="shared" si="6"/>
        <s:v/>
      </s:c>
      <s:c r="W1612" s="88" t="str">
        <s:f t="shared" si="7"/>
        <s:v/>
      </s:c>
      <s:c r="X1612" s="85" t="str">
        <s:f>IF(B1612="","",IF(W1612&lt;'04_Настройки'!$B$26,"",ROUND((IF(ISBLANK(T1612),0,T1612*'04_Настройки'!$B$16)+IF(ISBLANK(U1612),0,U1612*'04_Настройки'!$B$17)+IF(ISBLANK(V1612),0,V1612*'04_Настройки'!$B$18)+IF(ISBLANK(M1612),0,M1612/5*100*'04_Настройки'!$B$19)+IF(ISBLANK(N1612),0,N1612/5*100*'04_Настройки'!$B$20))/(IF(ISBLANK(T1612),0,'04_Настройки'!$B$16)+IF(ISBLANK(U1612),0,'04_Настройки'!$B$17)+IF(ISBLANK(V1612),0,'04_Настройки'!$B$18)+IF(ISBLANK(M1612),0,'04_Настройки'!$B$19)+IF(ISBLANK(N1612),0,'04_Настройки'!$B$20)),1)))</s:f>
        <s:v/>
      </s:c>
      <s:c r="Y1612" s="77" t="str">
        <s:f>IF(B1612="","",IF(ISBLANK(X1612),"Недостаточно данных",IF(X1612&gt;='04_Настройки'!$B$24,"Высокий",IF(X1612&gt;='04_Настройки'!$B$25,"Средний","Низкий"))))</s:f>
        <s:v/>
      </s:c>
      <s:c r="Z1612" s="80">
        <s:f t="shared" si="8"/>
        <s:v>1602</s:v>
      </s:c>
      <s:c r="AA1612" s="93" t="str">
        <s:f>IF(B1612="","",IF(S1612&gt;1,"Проверить и объединить дубли",IF(W1612&lt;'04_Настройки'!$B$26,"Дополнить исходные данные",IF(AND(M1612&lt;&gt;"",M1612&lt;=2),"Проверить соответствие запросу и бизнесу",IF(AND(G1612&lt;&gt;"",G1612&lt;=IF(J1612="",'04_Настройки'!$B$14,J1612)),"Удерживать позицию и обновлять контент",IF(Y1612="Высокий",IF(O1612="","Создать или назначить посадочную страницу","Оптимизировать страницу и усилить содержание"),IF(Y1612="Средний","Включить в контент-план","Наблюдать или отложить")))))))</s:f>
        <s:v/>
      </s:c>
    </s:row>
    <s:row r="1613" ht="22.5" customHeight="1">
      <s:c r="A1613" s="70" t="str">
        <s:f t="shared" si="1"/>
        <s:v/>
      </s:c>
      <s:c r="B1613" s="71"/>
      <s:c r="C1613" s="71"/>
      <s:c r="D1613" s="71"/>
      <s:c r="E1613" s="95"/>
      <s:c r="F1613" s="77" t="str">
        <s:f>IF(ISBLANK(E1613),"",IF(E1613&gt;='04_Настройки'!$B$11,"ВЧ",IF(E1613&gt;='04_Настройки'!$B$12,"СЧ","НЧ")))</s:f>
      </s:c>
      <s:c r="G1613" s="78"/>
      <s:c r="H1613" s="78"/>
      <s:c r="I1613" s="80" t="str">
        <s:f t="shared" si="2"/>
        <s:v/>
      </s:c>
      <s:c r="J1613" s="78"/>
      <s:c r="K1613" s="81"/>
      <s:c r="L1613" s="78"/>
      <s:c r="M1613" s="78"/>
      <s:c r="N1613" s="78"/>
      <s:c r="O1613" s="83"/>
      <s:c r="P1613" s="84"/>
      <s:c r="Q1613" s="84"/>
      <s:c r="R1613" s="77" t="str">
        <s:f t="shared" si="3"/>
        <s:v/>
      </s:c>
      <s:c r="S1613" s="85" t="str">
        <s:f t="shared" si="4"/>
        <s:v/>
      </s:c>
      <s:c r="T1613" s="85" t="str">
        <s:f t="shared" si="5"/>
        <s:v/>
      </s:c>
      <s:c r="U1613" s="85" t="str">
        <s:f>IF(OR(B1613="",G1613=""),"",ROUND(MAX(0,MIN(100,(G1613-IF(J1613="",'04_Настройки'!$B$14,J1613))/(100-IF(J1613="",'04_Настройки'!$B$14,J1613))*100)),1))</s:f>
        <s:v/>
      </s:c>
      <s:c r="V1613" s="85" t="str">
        <s:f t="shared" si="6"/>
        <s:v/>
      </s:c>
      <s:c r="W1613" s="88" t="str">
        <s:f t="shared" si="7"/>
        <s:v/>
      </s:c>
      <s:c r="X1613" s="85" t="str">
        <s:f>IF(B1613="","",IF(W1613&lt;'04_Настройки'!$B$26,"",ROUND((IF(ISBLANK(T1613),0,T1613*'04_Настройки'!$B$16)+IF(ISBLANK(U1613),0,U1613*'04_Настройки'!$B$17)+IF(ISBLANK(V1613),0,V1613*'04_Настройки'!$B$18)+IF(ISBLANK(M1613),0,M1613/5*100*'04_Настройки'!$B$19)+IF(ISBLANK(N1613),0,N1613/5*100*'04_Настройки'!$B$20))/(IF(ISBLANK(T1613),0,'04_Настройки'!$B$16)+IF(ISBLANK(U1613),0,'04_Настройки'!$B$17)+IF(ISBLANK(V1613),0,'04_Настройки'!$B$18)+IF(ISBLANK(M1613),0,'04_Настройки'!$B$19)+IF(ISBLANK(N1613),0,'04_Настройки'!$B$20)),1)))</s:f>
        <s:v/>
      </s:c>
      <s:c r="Y1613" s="77" t="str">
        <s:f>IF(B1613="","",IF(ISBLANK(X1613),"Недостаточно данных",IF(X1613&gt;='04_Настройки'!$B$24,"Высокий",IF(X1613&gt;='04_Настройки'!$B$25,"Средний","Низкий"))))</s:f>
        <s:v/>
      </s:c>
      <s:c r="Z1613" s="80">
        <s:f t="shared" si="8"/>
        <s:v>1603</s:v>
      </s:c>
      <s:c r="AA1613" s="93" t="str">
        <s:f>IF(B1613="","",IF(S1613&gt;1,"Проверить и объединить дубли",IF(W1613&lt;'04_Настройки'!$B$26,"Дополнить исходные данные",IF(AND(M1613&lt;&gt;"",M1613&lt;=2),"Проверить соответствие запросу и бизнесу",IF(AND(G1613&lt;&gt;"",G1613&lt;=IF(J1613="",'04_Настройки'!$B$14,J1613)),"Удерживать позицию и обновлять контент",IF(Y1613="Высокий",IF(O1613="","Создать или назначить посадочную страницу","Оптимизировать страницу и усилить содержание"),IF(Y1613="Средний","Включить в контент-план","Наблюдать или отложить")))))))</s:f>
        <s:v/>
      </s:c>
    </s:row>
    <s:row r="1614" ht="22.5" customHeight="1">
      <s:c r="A1614" s="70" t="str">
        <s:f t="shared" si="1"/>
        <s:v/>
      </s:c>
      <s:c r="B1614" s="71"/>
      <s:c r="C1614" s="71"/>
      <s:c r="D1614" s="71"/>
      <s:c r="E1614" s="95"/>
      <s:c r="F1614" s="77" t="str">
        <s:f>IF(ISBLANK(E1614),"",IF(E1614&gt;='04_Настройки'!$B$11,"ВЧ",IF(E1614&gt;='04_Настройки'!$B$12,"СЧ","НЧ")))</s:f>
      </s:c>
      <s:c r="G1614" s="78"/>
      <s:c r="H1614" s="78"/>
      <s:c r="I1614" s="80" t="str">
        <s:f t="shared" si="2"/>
        <s:v/>
      </s:c>
      <s:c r="J1614" s="78"/>
      <s:c r="K1614" s="81"/>
      <s:c r="L1614" s="78"/>
      <s:c r="M1614" s="78"/>
      <s:c r="N1614" s="78"/>
      <s:c r="O1614" s="83"/>
      <s:c r="P1614" s="84"/>
      <s:c r="Q1614" s="84"/>
      <s:c r="R1614" s="77" t="str">
        <s:f t="shared" si="3"/>
        <s:v/>
      </s:c>
      <s:c r="S1614" s="85" t="str">
        <s:f t="shared" si="4"/>
        <s:v/>
      </s:c>
      <s:c r="T1614" s="85" t="str">
        <s:f t="shared" si="5"/>
        <s:v/>
      </s:c>
      <s:c r="U1614" s="85" t="str">
        <s:f>IF(OR(B1614="",G1614=""),"",ROUND(MAX(0,MIN(100,(G1614-IF(J1614="",'04_Настройки'!$B$14,J1614))/(100-IF(J1614="",'04_Настройки'!$B$14,J1614))*100)),1))</s:f>
        <s:v/>
      </s:c>
      <s:c r="V1614" s="85" t="str">
        <s:f t="shared" si="6"/>
        <s:v/>
      </s:c>
      <s:c r="W1614" s="88" t="str">
        <s:f t="shared" si="7"/>
        <s:v/>
      </s:c>
      <s:c r="X1614" s="85" t="str">
        <s:f>IF(B1614="","",IF(W1614&lt;'04_Настройки'!$B$26,"",ROUND((IF(ISBLANK(T1614),0,T1614*'04_Настройки'!$B$16)+IF(ISBLANK(U1614),0,U1614*'04_Настройки'!$B$17)+IF(ISBLANK(V1614),0,V1614*'04_Настройки'!$B$18)+IF(ISBLANK(M1614),0,M1614/5*100*'04_Настройки'!$B$19)+IF(ISBLANK(N1614),0,N1614/5*100*'04_Настройки'!$B$20))/(IF(ISBLANK(T1614),0,'04_Настройки'!$B$16)+IF(ISBLANK(U1614),0,'04_Настройки'!$B$17)+IF(ISBLANK(V1614),0,'04_Настройки'!$B$18)+IF(ISBLANK(M1614),0,'04_Настройки'!$B$19)+IF(ISBLANK(N1614),0,'04_Настройки'!$B$20)),1)))</s:f>
        <s:v/>
      </s:c>
      <s:c r="Y1614" s="77" t="str">
        <s:f>IF(B1614="","",IF(ISBLANK(X1614),"Недостаточно данных",IF(X1614&gt;='04_Настройки'!$B$24,"Высокий",IF(X1614&gt;='04_Настройки'!$B$25,"Средний","Низкий"))))</s:f>
        <s:v/>
      </s:c>
      <s:c r="Z1614" s="80">
        <s:f t="shared" si="8"/>
        <s:v>1604</s:v>
      </s:c>
      <s:c r="AA1614" s="93" t="str">
        <s:f>IF(B1614="","",IF(S1614&gt;1,"Проверить и объединить дубли",IF(W1614&lt;'04_Настройки'!$B$26,"Дополнить исходные данные",IF(AND(M1614&lt;&gt;"",M1614&lt;=2),"Проверить соответствие запросу и бизнесу",IF(AND(G1614&lt;&gt;"",G1614&lt;=IF(J1614="",'04_Настройки'!$B$14,J1614)),"Удерживать позицию и обновлять контент",IF(Y1614="Высокий",IF(O1614="","Создать или назначить посадочную страницу","Оптимизировать страницу и усилить содержание"),IF(Y1614="Средний","Включить в контент-план","Наблюдать или отложить")))))))</s:f>
        <s:v/>
      </s:c>
    </s:row>
    <s:row r="1615" ht="22.5" customHeight="1">
      <s:c r="A1615" s="70" t="str">
        <s:f t="shared" si="1"/>
        <s:v/>
      </s:c>
      <s:c r="B1615" s="71"/>
      <s:c r="C1615" s="71"/>
      <s:c r="D1615" s="71"/>
      <s:c r="E1615" s="95"/>
      <s:c r="F1615" s="77" t="str">
        <s:f>IF(ISBLANK(E1615),"",IF(E1615&gt;='04_Настройки'!$B$11,"ВЧ",IF(E1615&gt;='04_Настройки'!$B$12,"СЧ","НЧ")))</s:f>
      </s:c>
      <s:c r="G1615" s="78"/>
      <s:c r="H1615" s="78"/>
      <s:c r="I1615" s="80" t="str">
        <s:f t="shared" si="2"/>
        <s:v/>
      </s:c>
      <s:c r="J1615" s="78"/>
      <s:c r="K1615" s="81"/>
      <s:c r="L1615" s="78"/>
      <s:c r="M1615" s="78"/>
      <s:c r="N1615" s="78"/>
      <s:c r="O1615" s="83"/>
      <s:c r="P1615" s="84"/>
      <s:c r="Q1615" s="84"/>
      <s:c r="R1615" s="77" t="str">
        <s:f t="shared" si="3"/>
        <s:v/>
      </s:c>
      <s:c r="S1615" s="85" t="str">
        <s:f t="shared" si="4"/>
        <s:v/>
      </s:c>
      <s:c r="T1615" s="85" t="str">
        <s:f t="shared" si="5"/>
        <s:v/>
      </s:c>
      <s:c r="U1615" s="85" t="str">
        <s:f>IF(OR(B1615="",G1615=""),"",ROUND(MAX(0,MIN(100,(G1615-IF(J1615="",'04_Настройки'!$B$14,J1615))/(100-IF(J1615="",'04_Настройки'!$B$14,J1615))*100)),1))</s:f>
        <s:v/>
      </s:c>
      <s:c r="V1615" s="85" t="str">
        <s:f t="shared" si="6"/>
        <s:v/>
      </s:c>
      <s:c r="W1615" s="88" t="str">
        <s:f t="shared" si="7"/>
        <s:v/>
      </s:c>
      <s:c r="X1615" s="85" t="str">
        <s:f>IF(B1615="","",IF(W1615&lt;'04_Настройки'!$B$26,"",ROUND((IF(ISBLANK(T1615),0,T1615*'04_Настройки'!$B$16)+IF(ISBLANK(U1615),0,U1615*'04_Настройки'!$B$17)+IF(ISBLANK(V1615),0,V1615*'04_Настройки'!$B$18)+IF(ISBLANK(M1615),0,M1615/5*100*'04_Настройки'!$B$19)+IF(ISBLANK(N1615),0,N1615/5*100*'04_Настройки'!$B$20))/(IF(ISBLANK(T1615),0,'04_Настройки'!$B$16)+IF(ISBLANK(U1615),0,'04_Настройки'!$B$17)+IF(ISBLANK(V1615),0,'04_Настройки'!$B$18)+IF(ISBLANK(M1615),0,'04_Настройки'!$B$19)+IF(ISBLANK(N1615),0,'04_Настройки'!$B$20)),1)))</s:f>
        <s:v/>
      </s:c>
      <s:c r="Y1615" s="77" t="str">
        <s:f>IF(B1615="","",IF(ISBLANK(X1615),"Недостаточно данных",IF(X1615&gt;='04_Настройки'!$B$24,"Высокий",IF(X1615&gt;='04_Настройки'!$B$25,"Средний","Низкий"))))</s:f>
        <s:v/>
      </s:c>
      <s:c r="Z1615" s="80">
        <s:f t="shared" si="8"/>
        <s:v>1605</s:v>
      </s:c>
      <s:c r="AA1615" s="93" t="str">
        <s:f>IF(B1615="","",IF(S1615&gt;1,"Проверить и объединить дубли",IF(W1615&lt;'04_Настройки'!$B$26,"Дополнить исходные данные",IF(AND(M1615&lt;&gt;"",M1615&lt;=2),"Проверить соответствие запросу и бизнесу",IF(AND(G1615&lt;&gt;"",G1615&lt;=IF(J1615="",'04_Настройки'!$B$14,J1615)),"Удерживать позицию и обновлять контент",IF(Y1615="Высокий",IF(O1615="","Создать или назначить посадочную страницу","Оптимизировать страницу и усилить содержание"),IF(Y1615="Средний","Включить в контент-план","Наблюдать или отложить")))))))</s:f>
        <s:v/>
      </s:c>
    </s:row>
    <s:row r="1616" ht="22.5" customHeight="1">
      <s:c r="A1616" s="70" t="str">
        <s:f t="shared" si="1"/>
        <s:v/>
      </s:c>
      <s:c r="B1616" s="71"/>
      <s:c r="C1616" s="71"/>
      <s:c r="D1616" s="71"/>
      <s:c r="E1616" s="95"/>
      <s:c r="F1616" s="77" t="str">
        <s:f>IF(ISBLANK(E1616),"",IF(E1616&gt;='04_Настройки'!$B$11,"ВЧ",IF(E1616&gt;='04_Настройки'!$B$12,"СЧ","НЧ")))</s:f>
      </s:c>
      <s:c r="G1616" s="78"/>
      <s:c r="H1616" s="78"/>
      <s:c r="I1616" s="80" t="str">
        <s:f t="shared" si="2"/>
        <s:v/>
      </s:c>
      <s:c r="J1616" s="78"/>
      <s:c r="K1616" s="81"/>
      <s:c r="L1616" s="78"/>
      <s:c r="M1616" s="78"/>
      <s:c r="N1616" s="78"/>
      <s:c r="O1616" s="83"/>
      <s:c r="P1616" s="84"/>
      <s:c r="Q1616" s="84"/>
      <s:c r="R1616" s="77" t="str">
        <s:f t="shared" si="3"/>
        <s:v/>
      </s:c>
      <s:c r="S1616" s="85" t="str">
        <s:f t="shared" si="4"/>
        <s:v/>
      </s:c>
      <s:c r="T1616" s="85" t="str">
        <s:f t="shared" si="5"/>
        <s:v/>
      </s:c>
      <s:c r="U1616" s="85" t="str">
        <s:f>IF(OR(B1616="",G1616=""),"",ROUND(MAX(0,MIN(100,(G1616-IF(J1616="",'04_Настройки'!$B$14,J1616))/(100-IF(J1616="",'04_Настройки'!$B$14,J1616))*100)),1))</s:f>
        <s:v/>
      </s:c>
      <s:c r="V1616" s="85" t="str">
        <s:f t="shared" si="6"/>
        <s:v/>
      </s:c>
      <s:c r="W1616" s="88" t="str">
        <s:f t="shared" si="7"/>
        <s:v/>
      </s:c>
      <s:c r="X1616" s="85" t="str">
        <s:f>IF(B1616="","",IF(W1616&lt;'04_Настройки'!$B$26,"",ROUND((IF(ISBLANK(T1616),0,T1616*'04_Настройки'!$B$16)+IF(ISBLANK(U1616),0,U1616*'04_Настройки'!$B$17)+IF(ISBLANK(V1616),0,V1616*'04_Настройки'!$B$18)+IF(ISBLANK(M1616),0,M1616/5*100*'04_Настройки'!$B$19)+IF(ISBLANK(N1616),0,N1616/5*100*'04_Настройки'!$B$20))/(IF(ISBLANK(T1616),0,'04_Настройки'!$B$16)+IF(ISBLANK(U1616),0,'04_Настройки'!$B$17)+IF(ISBLANK(V1616),0,'04_Настройки'!$B$18)+IF(ISBLANK(M1616),0,'04_Настройки'!$B$19)+IF(ISBLANK(N1616),0,'04_Настройки'!$B$20)),1)))</s:f>
        <s:v/>
      </s:c>
      <s:c r="Y1616" s="77" t="str">
        <s:f>IF(B1616="","",IF(ISBLANK(X1616),"Недостаточно данных",IF(X1616&gt;='04_Настройки'!$B$24,"Высокий",IF(X1616&gt;='04_Настройки'!$B$25,"Средний","Низкий"))))</s:f>
        <s:v/>
      </s:c>
      <s:c r="Z1616" s="80">
        <s:f t="shared" si="8"/>
        <s:v>1606</s:v>
      </s:c>
      <s:c r="AA1616" s="93" t="str">
        <s:f>IF(B1616="","",IF(S1616&gt;1,"Проверить и объединить дубли",IF(W1616&lt;'04_Настройки'!$B$26,"Дополнить исходные данные",IF(AND(M1616&lt;&gt;"",M1616&lt;=2),"Проверить соответствие запросу и бизнесу",IF(AND(G1616&lt;&gt;"",G1616&lt;=IF(J1616="",'04_Настройки'!$B$14,J1616)),"Удерживать позицию и обновлять контент",IF(Y1616="Высокий",IF(O1616="","Создать или назначить посадочную страницу","Оптимизировать страницу и усилить содержание"),IF(Y1616="Средний","Включить в контент-план","Наблюдать или отложить")))))))</s:f>
        <s:v/>
      </s:c>
    </s:row>
    <s:row r="1617" ht="22.5" customHeight="1">
      <s:c r="A1617" s="70" t="str">
        <s:f t="shared" si="1"/>
        <s:v/>
      </s:c>
      <s:c r="B1617" s="71"/>
      <s:c r="C1617" s="71"/>
      <s:c r="D1617" s="71"/>
      <s:c r="E1617" s="95"/>
      <s:c r="F1617" s="77" t="str">
        <s:f>IF(ISBLANK(E1617),"",IF(E1617&gt;='04_Настройки'!$B$11,"ВЧ",IF(E1617&gt;='04_Настройки'!$B$12,"СЧ","НЧ")))</s:f>
      </s:c>
      <s:c r="G1617" s="78"/>
      <s:c r="H1617" s="78"/>
      <s:c r="I1617" s="80" t="str">
        <s:f t="shared" si="2"/>
        <s:v/>
      </s:c>
      <s:c r="J1617" s="78"/>
      <s:c r="K1617" s="81"/>
      <s:c r="L1617" s="78"/>
      <s:c r="M1617" s="78"/>
      <s:c r="N1617" s="78"/>
      <s:c r="O1617" s="83"/>
      <s:c r="P1617" s="84"/>
      <s:c r="Q1617" s="84"/>
      <s:c r="R1617" s="77" t="str">
        <s:f t="shared" si="3"/>
        <s:v/>
      </s:c>
      <s:c r="S1617" s="85" t="str">
        <s:f t="shared" si="4"/>
        <s:v/>
      </s:c>
      <s:c r="T1617" s="85" t="str">
        <s:f t="shared" si="5"/>
        <s:v/>
      </s:c>
      <s:c r="U1617" s="85" t="str">
        <s:f>IF(OR(B1617="",G1617=""),"",ROUND(MAX(0,MIN(100,(G1617-IF(J1617="",'04_Настройки'!$B$14,J1617))/(100-IF(J1617="",'04_Настройки'!$B$14,J1617))*100)),1))</s:f>
        <s:v/>
      </s:c>
      <s:c r="V1617" s="85" t="str">
        <s:f t="shared" si="6"/>
        <s:v/>
      </s:c>
      <s:c r="W1617" s="88" t="str">
        <s:f t="shared" si="7"/>
        <s:v/>
      </s:c>
      <s:c r="X1617" s="85" t="str">
        <s:f>IF(B1617="","",IF(W1617&lt;'04_Настройки'!$B$26,"",ROUND((IF(ISBLANK(T1617),0,T1617*'04_Настройки'!$B$16)+IF(ISBLANK(U1617),0,U1617*'04_Настройки'!$B$17)+IF(ISBLANK(V1617),0,V1617*'04_Настройки'!$B$18)+IF(ISBLANK(M1617),0,M1617/5*100*'04_Настройки'!$B$19)+IF(ISBLANK(N1617),0,N1617/5*100*'04_Настройки'!$B$20))/(IF(ISBLANK(T1617),0,'04_Настройки'!$B$16)+IF(ISBLANK(U1617),0,'04_Настройки'!$B$17)+IF(ISBLANK(V1617),0,'04_Настройки'!$B$18)+IF(ISBLANK(M1617),0,'04_Настройки'!$B$19)+IF(ISBLANK(N1617),0,'04_Настройки'!$B$20)),1)))</s:f>
        <s:v/>
      </s:c>
      <s:c r="Y1617" s="77" t="str">
        <s:f>IF(B1617="","",IF(ISBLANK(X1617),"Недостаточно данных",IF(X1617&gt;='04_Настройки'!$B$24,"Высокий",IF(X1617&gt;='04_Настройки'!$B$25,"Средний","Низкий"))))</s:f>
        <s:v/>
      </s:c>
      <s:c r="Z1617" s="80">
        <s:f t="shared" si="8"/>
        <s:v>1607</s:v>
      </s:c>
      <s:c r="AA1617" s="93" t="str">
        <s:f>IF(B1617="","",IF(S1617&gt;1,"Проверить и объединить дубли",IF(W1617&lt;'04_Настройки'!$B$26,"Дополнить исходные данные",IF(AND(M1617&lt;&gt;"",M1617&lt;=2),"Проверить соответствие запросу и бизнесу",IF(AND(G1617&lt;&gt;"",G1617&lt;=IF(J1617="",'04_Настройки'!$B$14,J1617)),"Удерживать позицию и обновлять контент",IF(Y1617="Высокий",IF(O1617="","Создать или назначить посадочную страницу","Оптимизировать страницу и усилить содержание"),IF(Y1617="Средний","Включить в контент-план","Наблюдать или отложить")))))))</s:f>
        <s:v/>
      </s:c>
    </s:row>
    <s:row r="1618" ht="22.5" customHeight="1">
      <s:c r="A1618" s="70" t="str">
        <s:f t="shared" si="1"/>
        <s:v/>
      </s:c>
      <s:c r="B1618" s="71"/>
      <s:c r="C1618" s="71"/>
      <s:c r="D1618" s="71"/>
      <s:c r="E1618" s="95"/>
      <s:c r="F1618" s="77" t="str">
        <s:f>IF(ISBLANK(E1618),"",IF(E1618&gt;='04_Настройки'!$B$11,"ВЧ",IF(E1618&gt;='04_Настройки'!$B$12,"СЧ","НЧ")))</s:f>
      </s:c>
      <s:c r="G1618" s="78"/>
      <s:c r="H1618" s="78"/>
      <s:c r="I1618" s="80" t="str">
        <s:f t="shared" si="2"/>
        <s:v/>
      </s:c>
      <s:c r="J1618" s="78"/>
      <s:c r="K1618" s="81"/>
      <s:c r="L1618" s="78"/>
      <s:c r="M1618" s="78"/>
      <s:c r="N1618" s="78"/>
      <s:c r="O1618" s="83"/>
      <s:c r="P1618" s="84"/>
      <s:c r="Q1618" s="84"/>
      <s:c r="R1618" s="77" t="str">
        <s:f t="shared" si="3"/>
        <s:v/>
      </s:c>
      <s:c r="S1618" s="85" t="str">
        <s:f t="shared" si="4"/>
        <s:v/>
      </s:c>
      <s:c r="T1618" s="85" t="str">
        <s:f t="shared" si="5"/>
        <s:v/>
      </s:c>
      <s:c r="U1618" s="85" t="str">
        <s:f>IF(OR(B1618="",G1618=""),"",ROUND(MAX(0,MIN(100,(G1618-IF(J1618="",'04_Настройки'!$B$14,J1618))/(100-IF(J1618="",'04_Настройки'!$B$14,J1618))*100)),1))</s:f>
        <s:v/>
      </s:c>
      <s:c r="V1618" s="85" t="str">
        <s:f t="shared" si="6"/>
        <s:v/>
      </s:c>
      <s:c r="W1618" s="88" t="str">
        <s:f t="shared" si="7"/>
        <s:v/>
      </s:c>
      <s:c r="X1618" s="85" t="str">
        <s:f>IF(B1618="","",IF(W1618&lt;'04_Настройки'!$B$26,"",ROUND((IF(ISBLANK(T1618),0,T1618*'04_Настройки'!$B$16)+IF(ISBLANK(U1618),0,U1618*'04_Настройки'!$B$17)+IF(ISBLANK(V1618),0,V1618*'04_Настройки'!$B$18)+IF(ISBLANK(M1618),0,M1618/5*100*'04_Настройки'!$B$19)+IF(ISBLANK(N1618),0,N1618/5*100*'04_Настройки'!$B$20))/(IF(ISBLANK(T1618),0,'04_Настройки'!$B$16)+IF(ISBLANK(U1618),0,'04_Настройки'!$B$17)+IF(ISBLANK(V1618),0,'04_Настройки'!$B$18)+IF(ISBLANK(M1618),0,'04_Настройки'!$B$19)+IF(ISBLANK(N1618),0,'04_Настройки'!$B$20)),1)))</s:f>
        <s:v/>
      </s:c>
      <s:c r="Y1618" s="77" t="str">
        <s:f>IF(B1618="","",IF(ISBLANK(X1618),"Недостаточно данных",IF(X1618&gt;='04_Настройки'!$B$24,"Высокий",IF(X1618&gt;='04_Настройки'!$B$25,"Средний","Низкий"))))</s:f>
        <s:v/>
      </s:c>
      <s:c r="Z1618" s="80">
        <s:f t="shared" si="8"/>
        <s:v>1608</s:v>
      </s:c>
      <s:c r="AA1618" s="93" t="str">
        <s:f>IF(B1618="","",IF(S1618&gt;1,"Проверить и объединить дубли",IF(W1618&lt;'04_Настройки'!$B$26,"Дополнить исходные данные",IF(AND(M1618&lt;&gt;"",M1618&lt;=2),"Проверить соответствие запросу и бизнесу",IF(AND(G1618&lt;&gt;"",G1618&lt;=IF(J1618="",'04_Настройки'!$B$14,J1618)),"Удерживать позицию и обновлять контент",IF(Y1618="Высокий",IF(O1618="","Создать или назначить посадочную страницу","Оптимизировать страницу и усилить содержание"),IF(Y1618="Средний","Включить в контент-план","Наблюдать или отложить")))))))</s:f>
        <s:v/>
      </s:c>
    </s:row>
    <s:row r="1619" ht="22.5" customHeight="1">
      <s:c r="A1619" s="70" t="str">
        <s:f t="shared" si="1"/>
        <s:v/>
      </s:c>
      <s:c r="B1619" s="71"/>
      <s:c r="C1619" s="71"/>
      <s:c r="D1619" s="71"/>
      <s:c r="E1619" s="95"/>
      <s:c r="F1619" s="77" t="str">
        <s:f>IF(ISBLANK(E1619),"",IF(E1619&gt;='04_Настройки'!$B$11,"ВЧ",IF(E1619&gt;='04_Настройки'!$B$12,"СЧ","НЧ")))</s:f>
      </s:c>
      <s:c r="G1619" s="78"/>
      <s:c r="H1619" s="78"/>
      <s:c r="I1619" s="80" t="str">
        <s:f t="shared" si="2"/>
        <s:v/>
      </s:c>
      <s:c r="J1619" s="78"/>
      <s:c r="K1619" s="81"/>
      <s:c r="L1619" s="78"/>
      <s:c r="M1619" s="78"/>
      <s:c r="N1619" s="78"/>
      <s:c r="O1619" s="83"/>
      <s:c r="P1619" s="84"/>
      <s:c r="Q1619" s="84"/>
      <s:c r="R1619" s="77" t="str">
        <s:f t="shared" si="3"/>
        <s:v/>
      </s:c>
      <s:c r="S1619" s="85" t="str">
        <s:f t="shared" si="4"/>
        <s:v/>
      </s:c>
      <s:c r="T1619" s="85" t="str">
        <s:f t="shared" si="5"/>
        <s:v/>
      </s:c>
      <s:c r="U1619" s="85" t="str">
        <s:f>IF(OR(B1619="",G1619=""),"",ROUND(MAX(0,MIN(100,(G1619-IF(J1619="",'04_Настройки'!$B$14,J1619))/(100-IF(J1619="",'04_Настройки'!$B$14,J1619))*100)),1))</s:f>
        <s:v/>
      </s:c>
      <s:c r="V1619" s="85" t="str">
        <s:f t="shared" si="6"/>
        <s:v/>
      </s:c>
      <s:c r="W1619" s="88" t="str">
        <s:f t="shared" si="7"/>
        <s:v/>
      </s:c>
      <s:c r="X1619" s="85" t="str">
        <s:f>IF(B1619="","",IF(W1619&lt;'04_Настройки'!$B$26,"",ROUND((IF(ISBLANK(T1619),0,T1619*'04_Настройки'!$B$16)+IF(ISBLANK(U1619),0,U1619*'04_Настройки'!$B$17)+IF(ISBLANK(V1619),0,V1619*'04_Настройки'!$B$18)+IF(ISBLANK(M1619),0,M1619/5*100*'04_Настройки'!$B$19)+IF(ISBLANK(N1619),0,N1619/5*100*'04_Настройки'!$B$20))/(IF(ISBLANK(T1619),0,'04_Настройки'!$B$16)+IF(ISBLANK(U1619),0,'04_Настройки'!$B$17)+IF(ISBLANK(V1619),0,'04_Настройки'!$B$18)+IF(ISBLANK(M1619),0,'04_Настройки'!$B$19)+IF(ISBLANK(N1619),0,'04_Настройки'!$B$20)),1)))</s:f>
        <s:v/>
      </s:c>
      <s:c r="Y1619" s="77" t="str">
        <s:f>IF(B1619="","",IF(ISBLANK(X1619),"Недостаточно данных",IF(X1619&gt;='04_Настройки'!$B$24,"Высокий",IF(X1619&gt;='04_Настройки'!$B$25,"Средний","Низкий"))))</s:f>
        <s:v/>
      </s:c>
      <s:c r="Z1619" s="80">
        <s:f t="shared" si="8"/>
        <s:v>1609</s:v>
      </s:c>
      <s:c r="AA1619" s="93" t="str">
        <s:f>IF(B1619="","",IF(S1619&gt;1,"Проверить и объединить дубли",IF(W1619&lt;'04_Настройки'!$B$26,"Дополнить исходные данные",IF(AND(M1619&lt;&gt;"",M1619&lt;=2),"Проверить соответствие запросу и бизнесу",IF(AND(G1619&lt;&gt;"",G1619&lt;=IF(J1619="",'04_Настройки'!$B$14,J1619)),"Удерживать позицию и обновлять контент",IF(Y1619="Высокий",IF(O1619="","Создать или назначить посадочную страницу","Оптимизировать страницу и усилить содержание"),IF(Y1619="Средний","Включить в контент-план","Наблюдать или отложить")))))))</s:f>
        <s:v/>
      </s:c>
    </s:row>
    <s:row r="1620" ht="22.5" customHeight="1">
      <s:c r="A1620" s="70" t="str">
        <s:f t="shared" si="1"/>
        <s:v/>
      </s:c>
      <s:c r="B1620" s="71"/>
      <s:c r="C1620" s="71"/>
      <s:c r="D1620" s="71"/>
      <s:c r="E1620" s="95"/>
      <s:c r="F1620" s="77" t="str">
        <s:f>IF(ISBLANK(E1620),"",IF(E1620&gt;='04_Настройки'!$B$11,"ВЧ",IF(E1620&gt;='04_Настройки'!$B$12,"СЧ","НЧ")))</s:f>
      </s:c>
      <s:c r="G1620" s="78"/>
      <s:c r="H1620" s="78"/>
      <s:c r="I1620" s="80" t="str">
        <s:f t="shared" si="2"/>
        <s:v/>
      </s:c>
      <s:c r="J1620" s="78"/>
      <s:c r="K1620" s="81"/>
      <s:c r="L1620" s="78"/>
      <s:c r="M1620" s="78"/>
      <s:c r="N1620" s="78"/>
      <s:c r="O1620" s="83"/>
      <s:c r="P1620" s="84"/>
      <s:c r="Q1620" s="84"/>
      <s:c r="R1620" s="77" t="str">
        <s:f t="shared" si="3"/>
        <s:v/>
      </s:c>
      <s:c r="S1620" s="85" t="str">
        <s:f t="shared" si="4"/>
        <s:v/>
      </s:c>
      <s:c r="T1620" s="85" t="str">
        <s:f t="shared" si="5"/>
        <s:v/>
      </s:c>
      <s:c r="U1620" s="85" t="str">
        <s:f>IF(OR(B1620="",G1620=""),"",ROUND(MAX(0,MIN(100,(G1620-IF(J1620="",'04_Настройки'!$B$14,J1620))/(100-IF(J1620="",'04_Настройки'!$B$14,J1620))*100)),1))</s:f>
        <s:v/>
      </s:c>
      <s:c r="V1620" s="85" t="str">
        <s:f t="shared" si="6"/>
        <s:v/>
      </s:c>
      <s:c r="W1620" s="88" t="str">
        <s:f t="shared" si="7"/>
        <s:v/>
      </s:c>
      <s:c r="X1620" s="85" t="str">
        <s:f>IF(B1620="","",IF(W1620&lt;'04_Настройки'!$B$26,"",ROUND((IF(ISBLANK(T1620),0,T1620*'04_Настройки'!$B$16)+IF(ISBLANK(U1620),0,U1620*'04_Настройки'!$B$17)+IF(ISBLANK(V1620),0,V1620*'04_Настройки'!$B$18)+IF(ISBLANK(M1620),0,M1620/5*100*'04_Настройки'!$B$19)+IF(ISBLANK(N1620),0,N1620/5*100*'04_Настройки'!$B$20))/(IF(ISBLANK(T1620),0,'04_Настройки'!$B$16)+IF(ISBLANK(U1620),0,'04_Настройки'!$B$17)+IF(ISBLANK(V1620),0,'04_Настройки'!$B$18)+IF(ISBLANK(M1620),0,'04_Настройки'!$B$19)+IF(ISBLANK(N1620),0,'04_Настройки'!$B$20)),1)))</s:f>
        <s:v/>
      </s:c>
      <s:c r="Y1620" s="77" t="str">
        <s:f>IF(B1620="","",IF(ISBLANK(X1620),"Недостаточно данных",IF(X1620&gt;='04_Настройки'!$B$24,"Высокий",IF(X1620&gt;='04_Настройки'!$B$25,"Средний","Низкий"))))</s:f>
        <s:v/>
      </s:c>
      <s:c r="Z1620" s="80">
        <s:f t="shared" si="8"/>
        <s:v>1610</s:v>
      </s:c>
      <s:c r="AA1620" s="93" t="str">
        <s:f>IF(B1620="","",IF(S1620&gt;1,"Проверить и объединить дубли",IF(W1620&lt;'04_Настройки'!$B$26,"Дополнить исходные данные",IF(AND(M1620&lt;&gt;"",M1620&lt;=2),"Проверить соответствие запросу и бизнесу",IF(AND(G1620&lt;&gt;"",G1620&lt;=IF(J1620="",'04_Настройки'!$B$14,J1620)),"Удерживать позицию и обновлять контент",IF(Y1620="Высокий",IF(O1620="","Создать или назначить посадочную страницу","Оптимизировать страницу и усилить содержание"),IF(Y1620="Средний","Включить в контент-план","Наблюдать или отложить")))))))</s:f>
        <s:v/>
      </s:c>
    </s:row>
    <s:row r="1621" ht="22.5" customHeight="1">
      <s:c r="A1621" s="70" t="str">
        <s:f t="shared" si="1"/>
        <s:v/>
      </s:c>
      <s:c r="B1621" s="71"/>
      <s:c r="C1621" s="71"/>
      <s:c r="D1621" s="71"/>
      <s:c r="E1621" s="95"/>
      <s:c r="F1621" s="77" t="str">
        <s:f>IF(ISBLANK(E1621),"",IF(E1621&gt;='04_Настройки'!$B$11,"ВЧ",IF(E1621&gt;='04_Настройки'!$B$12,"СЧ","НЧ")))</s:f>
      </s:c>
      <s:c r="G1621" s="78"/>
      <s:c r="H1621" s="78"/>
      <s:c r="I1621" s="80" t="str">
        <s:f t="shared" si="2"/>
        <s:v/>
      </s:c>
      <s:c r="J1621" s="78"/>
      <s:c r="K1621" s="81"/>
      <s:c r="L1621" s="78"/>
      <s:c r="M1621" s="78"/>
      <s:c r="N1621" s="78"/>
      <s:c r="O1621" s="83"/>
      <s:c r="P1621" s="84"/>
      <s:c r="Q1621" s="84"/>
      <s:c r="R1621" s="77" t="str">
        <s:f t="shared" si="3"/>
        <s:v/>
      </s:c>
      <s:c r="S1621" s="85" t="str">
        <s:f t="shared" si="4"/>
        <s:v/>
      </s:c>
      <s:c r="T1621" s="85" t="str">
        <s:f t="shared" si="5"/>
        <s:v/>
      </s:c>
      <s:c r="U1621" s="85" t="str">
        <s:f>IF(OR(B1621="",G1621=""),"",ROUND(MAX(0,MIN(100,(G1621-IF(J1621="",'04_Настройки'!$B$14,J1621))/(100-IF(J1621="",'04_Настройки'!$B$14,J1621))*100)),1))</s:f>
        <s:v/>
      </s:c>
      <s:c r="V1621" s="85" t="str">
        <s:f t="shared" si="6"/>
        <s:v/>
      </s:c>
      <s:c r="W1621" s="88" t="str">
        <s:f t="shared" si="7"/>
        <s:v/>
      </s:c>
      <s:c r="X1621" s="85" t="str">
        <s:f>IF(B1621="","",IF(W1621&lt;'04_Настройки'!$B$26,"",ROUND((IF(ISBLANK(T1621),0,T1621*'04_Настройки'!$B$16)+IF(ISBLANK(U1621),0,U1621*'04_Настройки'!$B$17)+IF(ISBLANK(V1621),0,V1621*'04_Настройки'!$B$18)+IF(ISBLANK(M1621),0,M1621/5*100*'04_Настройки'!$B$19)+IF(ISBLANK(N1621),0,N1621/5*100*'04_Настройки'!$B$20))/(IF(ISBLANK(T1621),0,'04_Настройки'!$B$16)+IF(ISBLANK(U1621),0,'04_Настройки'!$B$17)+IF(ISBLANK(V1621),0,'04_Настройки'!$B$18)+IF(ISBLANK(M1621),0,'04_Настройки'!$B$19)+IF(ISBLANK(N1621),0,'04_Настройки'!$B$20)),1)))</s:f>
        <s:v/>
      </s:c>
      <s:c r="Y1621" s="77" t="str">
        <s:f>IF(B1621="","",IF(ISBLANK(X1621),"Недостаточно данных",IF(X1621&gt;='04_Настройки'!$B$24,"Высокий",IF(X1621&gt;='04_Настройки'!$B$25,"Средний","Низкий"))))</s:f>
        <s:v/>
      </s:c>
      <s:c r="Z1621" s="80">
        <s:f t="shared" si="8"/>
        <s:v>1611</s:v>
      </s:c>
      <s:c r="AA1621" s="93" t="str">
        <s:f>IF(B1621="","",IF(S1621&gt;1,"Проверить и объединить дубли",IF(W1621&lt;'04_Настройки'!$B$26,"Дополнить исходные данные",IF(AND(M1621&lt;&gt;"",M1621&lt;=2),"Проверить соответствие запросу и бизнесу",IF(AND(G1621&lt;&gt;"",G1621&lt;=IF(J1621="",'04_Настройки'!$B$14,J1621)),"Удерживать позицию и обновлять контент",IF(Y1621="Высокий",IF(O1621="","Создать или назначить посадочную страницу","Оптимизировать страницу и усилить содержание"),IF(Y1621="Средний","Включить в контент-план","Наблюдать или отложить")))))))</s:f>
        <s:v/>
      </s:c>
    </s:row>
    <s:row r="1622" ht="22.5" customHeight="1">
      <s:c r="A1622" s="70" t="str">
        <s:f t="shared" si="1"/>
        <s:v/>
      </s:c>
      <s:c r="B1622" s="71"/>
      <s:c r="C1622" s="71"/>
      <s:c r="D1622" s="71"/>
      <s:c r="E1622" s="95"/>
      <s:c r="F1622" s="77" t="str">
        <s:f>IF(ISBLANK(E1622),"",IF(E1622&gt;='04_Настройки'!$B$11,"ВЧ",IF(E1622&gt;='04_Настройки'!$B$12,"СЧ","НЧ")))</s:f>
      </s:c>
      <s:c r="G1622" s="78"/>
      <s:c r="H1622" s="78"/>
      <s:c r="I1622" s="80" t="str">
        <s:f t="shared" si="2"/>
        <s:v/>
      </s:c>
      <s:c r="J1622" s="78"/>
      <s:c r="K1622" s="81"/>
      <s:c r="L1622" s="78"/>
      <s:c r="M1622" s="78"/>
      <s:c r="N1622" s="78"/>
      <s:c r="O1622" s="83"/>
      <s:c r="P1622" s="84"/>
      <s:c r="Q1622" s="84"/>
      <s:c r="R1622" s="77" t="str">
        <s:f t="shared" si="3"/>
        <s:v/>
      </s:c>
      <s:c r="S1622" s="85" t="str">
        <s:f t="shared" si="4"/>
        <s:v/>
      </s:c>
      <s:c r="T1622" s="85" t="str">
        <s:f t="shared" si="5"/>
        <s:v/>
      </s:c>
      <s:c r="U1622" s="85" t="str">
        <s:f>IF(OR(B1622="",G1622=""),"",ROUND(MAX(0,MIN(100,(G1622-IF(J1622="",'04_Настройки'!$B$14,J1622))/(100-IF(J1622="",'04_Настройки'!$B$14,J1622))*100)),1))</s:f>
        <s:v/>
      </s:c>
      <s:c r="V1622" s="85" t="str">
        <s:f t="shared" si="6"/>
        <s:v/>
      </s:c>
      <s:c r="W1622" s="88" t="str">
        <s:f t="shared" si="7"/>
        <s:v/>
      </s:c>
      <s:c r="X1622" s="85" t="str">
        <s:f>IF(B1622="","",IF(W1622&lt;'04_Настройки'!$B$26,"",ROUND((IF(ISBLANK(T1622),0,T1622*'04_Настройки'!$B$16)+IF(ISBLANK(U1622),0,U1622*'04_Настройки'!$B$17)+IF(ISBLANK(V1622),0,V1622*'04_Настройки'!$B$18)+IF(ISBLANK(M1622),0,M1622/5*100*'04_Настройки'!$B$19)+IF(ISBLANK(N1622),0,N1622/5*100*'04_Настройки'!$B$20))/(IF(ISBLANK(T1622),0,'04_Настройки'!$B$16)+IF(ISBLANK(U1622),0,'04_Настройки'!$B$17)+IF(ISBLANK(V1622),0,'04_Настройки'!$B$18)+IF(ISBLANK(M1622),0,'04_Настройки'!$B$19)+IF(ISBLANK(N1622),0,'04_Настройки'!$B$20)),1)))</s:f>
        <s:v/>
      </s:c>
      <s:c r="Y1622" s="77" t="str">
        <s:f>IF(B1622="","",IF(ISBLANK(X1622),"Недостаточно данных",IF(X1622&gt;='04_Настройки'!$B$24,"Высокий",IF(X1622&gt;='04_Настройки'!$B$25,"Средний","Низкий"))))</s:f>
        <s:v/>
      </s:c>
      <s:c r="Z1622" s="80">
        <s:f t="shared" si="8"/>
        <s:v>1612</s:v>
      </s:c>
      <s:c r="AA1622" s="93" t="str">
        <s:f>IF(B1622="","",IF(S1622&gt;1,"Проверить и объединить дубли",IF(W1622&lt;'04_Настройки'!$B$26,"Дополнить исходные данные",IF(AND(M1622&lt;&gt;"",M1622&lt;=2),"Проверить соответствие запросу и бизнесу",IF(AND(G1622&lt;&gt;"",G1622&lt;=IF(J1622="",'04_Настройки'!$B$14,J1622)),"Удерживать позицию и обновлять контент",IF(Y1622="Высокий",IF(O1622="","Создать или назначить посадочную страницу","Оптимизировать страницу и усилить содержание"),IF(Y1622="Средний","Включить в контент-план","Наблюдать или отложить")))))))</s:f>
        <s:v/>
      </s:c>
    </s:row>
    <s:row r="1623" ht="22.5" customHeight="1">
      <s:c r="A1623" s="70" t="str">
        <s:f t="shared" si="1"/>
        <s:v/>
      </s:c>
      <s:c r="B1623" s="71"/>
      <s:c r="C1623" s="71"/>
      <s:c r="D1623" s="71"/>
      <s:c r="E1623" s="95"/>
      <s:c r="F1623" s="77" t="str">
        <s:f>IF(ISBLANK(E1623),"",IF(E1623&gt;='04_Настройки'!$B$11,"ВЧ",IF(E1623&gt;='04_Настройки'!$B$12,"СЧ","НЧ")))</s:f>
      </s:c>
      <s:c r="G1623" s="78"/>
      <s:c r="H1623" s="78"/>
      <s:c r="I1623" s="80" t="str">
        <s:f t="shared" si="2"/>
        <s:v/>
      </s:c>
      <s:c r="J1623" s="78"/>
      <s:c r="K1623" s="81"/>
      <s:c r="L1623" s="78"/>
      <s:c r="M1623" s="78"/>
      <s:c r="N1623" s="78"/>
      <s:c r="O1623" s="83"/>
      <s:c r="P1623" s="84"/>
      <s:c r="Q1623" s="84"/>
      <s:c r="R1623" s="77" t="str">
        <s:f t="shared" si="3"/>
        <s:v/>
      </s:c>
      <s:c r="S1623" s="85" t="str">
        <s:f t="shared" si="4"/>
        <s:v/>
      </s:c>
      <s:c r="T1623" s="85" t="str">
        <s:f t="shared" si="5"/>
        <s:v/>
      </s:c>
      <s:c r="U1623" s="85" t="str">
        <s:f>IF(OR(B1623="",G1623=""),"",ROUND(MAX(0,MIN(100,(G1623-IF(J1623="",'04_Настройки'!$B$14,J1623))/(100-IF(J1623="",'04_Настройки'!$B$14,J1623))*100)),1))</s:f>
        <s:v/>
      </s:c>
      <s:c r="V1623" s="85" t="str">
        <s:f t="shared" si="6"/>
        <s:v/>
      </s:c>
      <s:c r="W1623" s="88" t="str">
        <s:f t="shared" si="7"/>
        <s:v/>
      </s:c>
      <s:c r="X1623" s="85" t="str">
        <s:f>IF(B1623="","",IF(W1623&lt;'04_Настройки'!$B$26,"",ROUND((IF(ISBLANK(T1623),0,T1623*'04_Настройки'!$B$16)+IF(ISBLANK(U1623),0,U1623*'04_Настройки'!$B$17)+IF(ISBLANK(V1623),0,V1623*'04_Настройки'!$B$18)+IF(ISBLANK(M1623),0,M1623/5*100*'04_Настройки'!$B$19)+IF(ISBLANK(N1623),0,N1623/5*100*'04_Настройки'!$B$20))/(IF(ISBLANK(T1623),0,'04_Настройки'!$B$16)+IF(ISBLANK(U1623),0,'04_Настройки'!$B$17)+IF(ISBLANK(V1623),0,'04_Настройки'!$B$18)+IF(ISBLANK(M1623),0,'04_Настройки'!$B$19)+IF(ISBLANK(N1623),0,'04_Настройки'!$B$20)),1)))</s:f>
        <s:v/>
      </s:c>
      <s:c r="Y1623" s="77" t="str">
        <s:f>IF(B1623="","",IF(ISBLANK(X1623),"Недостаточно данных",IF(X1623&gt;='04_Настройки'!$B$24,"Высокий",IF(X1623&gt;='04_Настройки'!$B$25,"Средний","Низкий"))))</s:f>
        <s:v/>
      </s:c>
      <s:c r="Z1623" s="80">
        <s:f t="shared" si="8"/>
        <s:v>1613</s:v>
      </s:c>
      <s:c r="AA1623" s="93" t="str">
        <s:f>IF(B1623="","",IF(S1623&gt;1,"Проверить и объединить дубли",IF(W1623&lt;'04_Настройки'!$B$26,"Дополнить исходные данные",IF(AND(M1623&lt;&gt;"",M1623&lt;=2),"Проверить соответствие запросу и бизнесу",IF(AND(G1623&lt;&gt;"",G1623&lt;=IF(J1623="",'04_Настройки'!$B$14,J1623)),"Удерживать позицию и обновлять контент",IF(Y1623="Высокий",IF(O1623="","Создать или назначить посадочную страницу","Оптимизировать страницу и усилить содержание"),IF(Y1623="Средний","Включить в контент-план","Наблюдать или отложить")))))))</s:f>
        <s:v/>
      </s:c>
    </s:row>
    <s:row r="1624" ht="22.5" customHeight="1">
      <s:c r="A1624" s="70" t="str">
        <s:f t="shared" si="1"/>
        <s:v/>
      </s:c>
      <s:c r="B1624" s="71"/>
      <s:c r="C1624" s="71"/>
      <s:c r="D1624" s="71"/>
      <s:c r="E1624" s="95"/>
      <s:c r="F1624" s="77" t="str">
        <s:f>IF(ISBLANK(E1624),"",IF(E1624&gt;='04_Настройки'!$B$11,"ВЧ",IF(E1624&gt;='04_Настройки'!$B$12,"СЧ","НЧ")))</s:f>
      </s:c>
      <s:c r="G1624" s="78"/>
      <s:c r="H1624" s="78"/>
      <s:c r="I1624" s="80" t="str">
        <s:f t="shared" si="2"/>
        <s:v/>
      </s:c>
      <s:c r="J1624" s="78"/>
      <s:c r="K1624" s="81"/>
      <s:c r="L1624" s="78"/>
      <s:c r="M1624" s="78"/>
      <s:c r="N1624" s="78"/>
      <s:c r="O1624" s="83"/>
      <s:c r="P1624" s="84"/>
      <s:c r="Q1624" s="84"/>
      <s:c r="R1624" s="77" t="str">
        <s:f t="shared" si="3"/>
        <s:v/>
      </s:c>
      <s:c r="S1624" s="85" t="str">
        <s:f t="shared" si="4"/>
        <s:v/>
      </s:c>
      <s:c r="T1624" s="85" t="str">
        <s:f t="shared" si="5"/>
        <s:v/>
      </s:c>
      <s:c r="U1624" s="85" t="str">
        <s:f>IF(OR(B1624="",G1624=""),"",ROUND(MAX(0,MIN(100,(G1624-IF(J1624="",'04_Настройки'!$B$14,J1624))/(100-IF(J1624="",'04_Настройки'!$B$14,J1624))*100)),1))</s:f>
        <s:v/>
      </s:c>
      <s:c r="V1624" s="85" t="str">
        <s:f t="shared" si="6"/>
        <s:v/>
      </s:c>
      <s:c r="W1624" s="88" t="str">
        <s:f t="shared" si="7"/>
        <s:v/>
      </s:c>
      <s:c r="X1624" s="85" t="str">
        <s:f>IF(B1624="","",IF(W1624&lt;'04_Настройки'!$B$26,"",ROUND((IF(ISBLANK(T1624),0,T1624*'04_Настройки'!$B$16)+IF(ISBLANK(U1624),0,U1624*'04_Настройки'!$B$17)+IF(ISBLANK(V1624),0,V1624*'04_Настройки'!$B$18)+IF(ISBLANK(M1624),0,M1624/5*100*'04_Настройки'!$B$19)+IF(ISBLANK(N1624),0,N1624/5*100*'04_Настройки'!$B$20))/(IF(ISBLANK(T1624),0,'04_Настройки'!$B$16)+IF(ISBLANK(U1624),0,'04_Настройки'!$B$17)+IF(ISBLANK(V1624),0,'04_Настройки'!$B$18)+IF(ISBLANK(M1624),0,'04_Настройки'!$B$19)+IF(ISBLANK(N1624),0,'04_Настройки'!$B$20)),1)))</s:f>
        <s:v/>
      </s:c>
      <s:c r="Y1624" s="77" t="str">
        <s:f>IF(B1624="","",IF(ISBLANK(X1624),"Недостаточно данных",IF(X1624&gt;='04_Настройки'!$B$24,"Высокий",IF(X1624&gt;='04_Настройки'!$B$25,"Средний","Низкий"))))</s:f>
        <s:v/>
      </s:c>
      <s:c r="Z1624" s="80">
        <s:f t="shared" si="8"/>
        <s:v>1614</s:v>
      </s:c>
      <s:c r="AA1624" s="93" t="str">
        <s:f>IF(B1624="","",IF(S1624&gt;1,"Проверить и объединить дубли",IF(W1624&lt;'04_Настройки'!$B$26,"Дополнить исходные данные",IF(AND(M1624&lt;&gt;"",M1624&lt;=2),"Проверить соответствие запросу и бизнесу",IF(AND(G1624&lt;&gt;"",G1624&lt;=IF(J1624="",'04_Настройки'!$B$14,J1624)),"Удерживать позицию и обновлять контент",IF(Y1624="Высокий",IF(O1624="","Создать или назначить посадочную страницу","Оптимизировать страницу и усилить содержание"),IF(Y1624="Средний","Включить в контент-план","Наблюдать или отложить")))))))</s:f>
        <s:v/>
      </s:c>
    </s:row>
    <s:row r="1625" ht="22.5" customHeight="1">
      <s:c r="A1625" s="70" t="str">
        <s:f t="shared" si="1"/>
        <s:v/>
      </s:c>
      <s:c r="B1625" s="71"/>
      <s:c r="C1625" s="71"/>
      <s:c r="D1625" s="71"/>
      <s:c r="E1625" s="95"/>
      <s:c r="F1625" s="77" t="str">
        <s:f>IF(ISBLANK(E1625),"",IF(E1625&gt;='04_Настройки'!$B$11,"ВЧ",IF(E1625&gt;='04_Настройки'!$B$12,"СЧ","НЧ")))</s:f>
      </s:c>
      <s:c r="G1625" s="78"/>
      <s:c r="H1625" s="78"/>
      <s:c r="I1625" s="80" t="str">
        <s:f t="shared" si="2"/>
        <s:v/>
      </s:c>
      <s:c r="J1625" s="78"/>
      <s:c r="K1625" s="81"/>
      <s:c r="L1625" s="78"/>
      <s:c r="M1625" s="78"/>
      <s:c r="N1625" s="78"/>
      <s:c r="O1625" s="83"/>
      <s:c r="P1625" s="84"/>
      <s:c r="Q1625" s="84"/>
      <s:c r="R1625" s="77" t="str">
        <s:f t="shared" si="3"/>
        <s:v/>
      </s:c>
      <s:c r="S1625" s="85" t="str">
        <s:f t="shared" si="4"/>
        <s:v/>
      </s:c>
      <s:c r="T1625" s="85" t="str">
        <s:f t="shared" si="5"/>
        <s:v/>
      </s:c>
      <s:c r="U1625" s="85" t="str">
        <s:f>IF(OR(B1625="",G1625=""),"",ROUND(MAX(0,MIN(100,(G1625-IF(J1625="",'04_Настройки'!$B$14,J1625))/(100-IF(J1625="",'04_Настройки'!$B$14,J1625))*100)),1))</s:f>
        <s:v/>
      </s:c>
      <s:c r="V1625" s="85" t="str">
        <s:f t="shared" si="6"/>
        <s:v/>
      </s:c>
      <s:c r="W1625" s="88" t="str">
        <s:f t="shared" si="7"/>
        <s:v/>
      </s:c>
      <s:c r="X1625" s="85" t="str">
        <s:f>IF(B1625="","",IF(W1625&lt;'04_Настройки'!$B$26,"",ROUND((IF(ISBLANK(T1625),0,T1625*'04_Настройки'!$B$16)+IF(ISBLANK(U1625),0,U1625*'04_Настройки'!$B$17)+IF(ISBLANK(V1625),0,V1625*'04_Настройки'!$B$18)+IF(ISBLANK(M1625),0,M1625/5*100*'04_Настройки'!$B$19)+IF(ISBLANK(N1625),0,N1625/5*100*'04_Настройки'!$B$20))/(IF(ISBLANK(T1625),0,'04_Настройки'!$B$16)+IF(ISBLANK(U1625),0,'04_Настройки'!$B$17)+IF(ISBLANK(V1625),0,'04_Настройки'!$B$18)+IF(ISBLANK(M1625),0,'04_Настройки'!$B$19)+IF(ISBLANK(N1625),0,'04_Настройки'!$B$20)),1)))</s:f>
        <s:v/>
      </s:c>
      <s:c r="Y1625" s="77" t="str">
        <s:f>IF(B1625="","",IF(ISBLANK(X1625),"Недостаточно данных",IF(X1625&gt;='04_Настройки'!$B$24,"Высокий",IF(X1625&gt;='04_Настройки'!$B$25,"Средний","Низкий"))))</s:f>
        <s:v/>
      </s:c>
      <s:c r="Z1625" s="80">
        <s:f t="shared" si="8"/>
        <s:v>1615</s:v>
      </s:c>
      <s:c r="AA1625" s="93" t="str">
        <s:f>IF(B1625="","",IF(S1625&gt;1,"Проверить и объединить дубли",IF(W1625&lt;'04_Настройки'!$B$26,"Дополнить исходные данные",IF(AND(M1625&lt;&gt;"",M1625&lt;=2),"Проверить соответствие запросу и бизнесу",IF(AND(G1625&lt;&gt;"",G1625&lt;=IF(J1625="",'04_Настройки'!$B$14,J1625)),"Удерживать позицию и обновлять контент",IF(Y1625="Высокий",IF(O1625="","Создать или назначить посадочную страницу","Оптимизировать страницу и усилить содержание"),IF(Y1625="Средний","Включить в контент-план","Наблюдать или отложить")))))))</s:f>
        <s:v/>
      </s:c>
    </s:row>
    <s:row r="1626" ht="22.5" customHeight="1">
      <s:c r="A1626" s="70" t="str">
        <s:f t="shared" si="1"/>
        <s:v/>
      </s:c>
      <s:c r="B1626" s="71"/>
      <s:c r="C1626" s="71"/>
      <s:c r="D1626" s="71"/>
      <s:c r="E1626" s="95"/>
      <s:c r="F1626" s="77" t="str">
        <s:f>IF(ISBLANK(E1626),"",IF(E1626&gt;='04_Настройки'!$B$11,"ВЧ",IF(E1626&gt;='04_Настройки'!$B$12,"СЧ","НЧ")))</s:f>
      </s:c>
      <s:c r="G1626" s="78"/>
      <s:c r="H1626" s="78"/>
      <s:c r="I1626" s="80" t="str">
        <s:f t="shared" si="2"/>
        <s:v/>
      </s:c>
      <s:c r="J1626" s="78"/>
      <s:c r="K1626" s="81"/>
      <s:c r="L1626" s="78"/>
      <s:c r="M1626" s="78"/>
      <s:c r="N1626" s="78"/>
      <s:c r="O1626" s="83"/>
      <s:c r="P1626" s="84"/>
      <s:c r="Q1626" s="84"/>
      <s:c r="R1626" s="77" t="str">
        <s:f t="shared" si="3"/>
        <s:v/>
      </s:c>
      <s:c r="S1626" s="85" t="str">
        <s:f t="shared" si="4"/>
        <s:v/>
      </s:c>
      <s:c r="T1626" s="85" t="str">
        <s:f t="shared" si="5"/>
        <s:v/>
      </s:c>
      <s:c r="U1626" s="85" t="str">
        <s:f>IF(OR(B1626="",G1626=""),"",ROUND(MAX(0,MIN(100,(G1626-IF(J1626="",'04_Настройки'!$B$14,J1626))/(100-IF(J1626="",'04_Настройки'!$B$14,J1626))*100)),1))</s:f>
        <s:v/>
      </s:c>
      <s:c r="V1626" s="85" t="str">
        <s:f t="shared" si="6"/>
        <s:v/>
      </s:c>
      <s:c r="W1626" s="88" t="str">
        <s:f t="shared" si="7"/>
        <s:v/>
      </s:c>
      <s:c r="X1626" s="85" t="str">
        <s:f>IF(B1626="","",IF(W1626&lt;'04_Настройки'!$B$26,"",ROUND((IF(ISBLANK(T1626),0,T1626*'04_Настройки'!$B$16)+IF(ISBLANK(U1626),0,U1626*'04_Настройки'!$B$17)+IF(ISBLANK(V1626),0,V1626*'04_Настройки'!$B$18)+IF(ISBLANK(M1626),0,M1626/5*100*'04_Настройки'!$B$19)+IF(ISBLANK(N1626),0,N1626/5*100*'04_Настройки'!$B$20))/(IF(ISBLANK(T1626),0,'04_Настройки'!$B$16)+IF(ISBLANK(U1626),0,'04_Настройки'!$B$17)+IF(ISBLANK(V1626),0,'04_Настройки'!$B$18)+IF(ISBLANK(M1626),0,'04_Настройки'!$B$19)+IF(ISBLANK(N1626),0,'04_Настройки'!$B$20)),1)))</s:f>
        <s:v/>
      </s:c>
      <s:c r="Y1626" s="77" t="str">
        <s:f>IF(B1626="","",IF(ISBLANK(X1626),"Недостаточно данных",IF(X1626&gt;='04_Настройки'!$B$24,"Высокий",IF(X1626&gt;='04_Настройки'!$B$25,"Средний","Низкий"))))</s:f>
        <s:v/>
      </s:c>
      <s:c r="Z1626" s="80">
        <s:f t="shared" si="8"/>
        <s:v>1616</s:v>
      </s:c>
      <s:c r="AA1626" s="93" t="str">
        <s:f>IF(B1626="","",IF(S1626&gt;1,"Проверить и объединить дубли",IF(W1626&lt;'04_Настройки'!$B$26,"Дополнить исходные данные",IF(AND(M1626&lt;&gt;"",M1626&lt;=2),"Проверить соответствие запросу и бизнесу",IF(AND(G1626&lt;&gt;"",G1626&lt;=IF(J1626="",'04_Настройки'!$B$14,J1626)),"Удерживать позицию и обновлять контент",IF(Y1626="Высокий",IF(O1626="","Создать или назначить посадочную страницу","Оптимизировать страницу и усилить содержание"),IF(Y1626="Средний","Включить в контент-план","Наблюдать или отложить")))))))</s:f>
        <s:v/>
      </s:c>
    </s:row>
    <s:row r="1627" ht="22.5" customHeight="1">
      <s:c r="A1627" s="70" t="str">
        <s:f t="shared" si="1"/>
        <s:v/>
      </s:c>
      <s:c r="B1627" s="71"/>
      <s:c r="C1627" s="71"/>
      <s:c r="D1627" s="71"/>
      <s:c r="E1627" s="95"/>
      <s:c r="F1627" s="77" t="str">
        <s:f>IF(ISBLANK(E1627),"",IF(E1627&gt;='04_Настройки'!$B$11,"ВЧ",IF(E1627&gt;='04_Настройки'!$B$12,"СЧ","НЧ")))</s:f>
      </s:c>
      <s:c r="G1627" s="78"/>
      <s:c r="H1627" s="78"/>
      <s:c r="I1627" s="80" t="str">
        <s:f t="shared" si="2"/>
        <s:v/>
      </s:c>
      <s:c r="J1627" s="78"/>
      <s:c r="K1627" s="81"/>
      <s:c r="L1627" s="78"/>
      <s:c r="M1627" s="78"/>
      <s:c r="N1627" s="78"/>
      <s:c r="O1627" s="83"/>
      <s:c r="P1627" s="84"/>
      <s:c r="Q1627" s="84"/>
      <s:c r="R1627" s="77" t="str">
        <s:f t="shared" si="3"/>
        <s:v/>
      </s:c>
      <s:c r="S1627" s="85" t="str">
        <s:f t="shared" si="4"/>
        <s:v/>
      </s:c>
      <s:c r="T1627" s="85" t="str">
        <s:f t="shared" si="5"/>
        <s:v/>
      </s:c>
      <s:c r="U1627" s="85" t="str">
        <s:f>IF(OR(B1627="",G1627=""),"",ROUND(MAX(0,MIN(100,(G1627-IF(J1627="",'04_Настройки'!$B$14,J1627))/(100-IF(J1627="",'04_Настройки'!$B$14,J1627))*100)),1))</s:f>
        <s:v/>
      </s:c>
      <s:c r="V1627" s="85" t="str">
        <s:f t="shared" si="6"/>
        <s:v/>
      </s:c>
      <s:c r="W1627" s="88" t="str">
        <s:f t="shared" si="7"/>
        <s:v/>
      </s:c>
      <s:c r="X1627" s="85" t="str">
        <s:f>IF(B1627="","",IF(W1627&lt;'04_Настройки'!$B$26,"",ROUND((IF(ISBLANK(T1627),0,T1627*'04_Настройки'!$B$16)+IF(ISBLANK(U1627),0,U1627*'04_Настройки'!$B$17)+IF(ISBLANK(V1627),0,V1627*'04_Настройки'!$B$18)+IF(ISBLANK(M1627),0,M1627/5*100*'04_Настройки'!$B$19)+IF(ISBLANK(N1627),0,N1627/5*100*'04_Настройки'!$B$20))/(IF(ISBLANK(T1627),0,'04_Настройки'!$B$16)+IF(ISBLANK(U1627),0,'04_Настройки'!$B$17)+IF(ISBLANK(V1627),0,'04_Настройки'!$B$18)+IF(ISBLANK(M1627),0,'04_Настройки'!$B$19)+IF(ISBLANK(N1627),0,'04_Настройки'!$B$20)),1)))</s:f>
        <s:v/>
      </s:c>
      <s:c r="Y1627" s="77" t="str">
        <s:f>IF(B1627="","",IF(ISBLANK(X1627),"Недостаточно данных",IF(X1627&gt;='04_Настройки'!$B$24,"Высокий",IF(X1627&gt;='04_Настройки'!$B$25,"Средний","Низкий"))))</s:f>
        <s:v/>
      </s:c>
      <s:c r="Z1627" s="80">
        <s:f t="shared" si="8"/>
        <s:v>1617</s:v>
      </s:c>
      <s:c r="AA1627" s="93" t="str">
        <s:f>IF(B1627="","",IF(S1627&gt;1,"Проверить и объединить дубли",IF(W1627&lt;'04_Настройки'!$B$26,"Дополнить исходные данные",IF(AND(M1627&lt;&gt;"",M1627&lt;=2),"Проверить соответствие запросу и бизнесу",IF(AND(G1627&lt;&gt;"",G1627&lt;=IF(J1627="",'04_Настройки'!$B$14,J1627)),"Удерживать позицию и обновлять контент",IF(Y1627="Высокий",IF(O1627="","Создать или назначить посадочную страницу","Оптимизировать страницу и усилить содержание"),IF(Y1627="Средний","Включить в контент-план","Наблюдать или отложить")))))))</s:f>
        <s:v/>
      </s:c>
    </s:row>
    <s:row r="1628" ht="22.5" customHeight="1">
      <s:c r="A1628" s="70" t="str">
        <s:f t="shared" si="1"/>
        <s:v/>
      </s:c>
      <s:c r="B1628" s="71"/>
      <s:c r="C1628" s="71"/>
      <s:c r="D1628" s="71"/>
      <s:c r="E1628" s="95"/>
      <s:c r="F1628" s="77" t="str">
        <s:f>IF(ISBLANK(E1628),"",IF(E1628&gt;='04_Настройки'!$B$11,"ВЧ",IF(E1628&gt;='04_Настройки'!$B$12,"СЧ","НЧ")))</s:f>
      </s:c>
      <s:c r="G1628" s="78"/>
      <s:c r="H1628" s="78"/>
      <s:c r="I1628" s="80" t="str">
        <s:f t="shared" si="2"/>
        <s:v/>
      </s:c>
      <s:c r="J1628" s="78"/>
      <s:c r="K1628" s="81"/>
      <s:c r="L1628" s="78"/>
      <s:c r="M1628" s="78"/>
      <s:c r="N1628" s="78"/>
      <s:c r="O1628" s="83"/>
      <s:c r="P1628" s="84"/>
      <s:c r="Q1628" s="84"/>
      <s:c r="R1628" s="77" t="str">
        <s:f t="shared" si="3"/>
        <s:v/>
      </s:c>
      <s:c r="S1628" s="85" t="str">
        <s:f t="shared" si="4"/>
        <s:v/>
      </s:c>
      <s:c r="T1628" s="85" t="str">
        <s:f t="shared" si="5"/>
        <s:v/>
      </s:c>
      <s:c r="U1628" s="85" t="str">
        <s:f>IF(OR(B1628="",G1628=""),"",ROUND(MAX(0,MIN(100,(G1628-IF(J1628="",'04_Настройки'!$B$14,J1628))/(100-IF(J1628="",'04_Настройки'!$B$14,J1628))*100)),1))</s:f>
        <s:v/>
      </s:c>
      <s:c r="V1628" s="85" t="str">
        <s:f t="shared" si="6"/>
        <s:v/>
      </s:c>
      <s:c r="W1628" s="88" t="str">
        <s:f t="shared" si="7"/>
        <s:v/>
      </s:c>
      <s:c r="X1628" s="85" t="str">
        <s:f>IF(B1628="","",IF(W1628&lt;'04_Настройки'!$B$26,"",ROUND((IF(ISBLANK(T1628),0,T1628*'04_Настройки'!$B$16)+IF(ISBLANK(U1628),0,U1628*'04_Настройки'!$B$17)+IF(ISBLANK(V1628),0,V1628*'04_Настройки'!$B$18)+IF(ISBLANK(M1628),0,M1628/5*100*'04_Настройки'!$B$19)+IF(ISBLANK(N1628),0,N1628/5*100*'04_Настройки'!$B$20))/(IF(ISBLANK(T1628),0,'04_Настройки'!$B$16)+IF(ISBLANK(U1628),0,'04_Настройки'!$B$17)+IF(ISBLANK(V1628),0,'04_Настройки'!$B$18)+IF(ISBLANK(M1628),0,'04_Настройки'!$B$19)+IF(ISBLANK(N1628),0,'04_Настройки'!$B$20)),1)))</s:f>
        <s:v/>
      </s:c>
      <s:c r="Y1628" s="77" t="str">
        <s:f>IF(B1628="","",IF(ISBLANK(X1628),"Недостаточно данных",IF(X1628&gt;='04_Настройки'!$B$24,"Высокий",IF(X1628&gt;='04_Настройки'!$B$25,"Средний","Низкий"))))</s:f>
        <s:v/>
      </s:c>
      <s:c r="Z1628" s="80">
        <s:f t="shared" si="8"/>
        <s:v>1618</s:v>
      </s:c>
      <s:c r="AA1628" s="93" t="str">
        <s:f>IF(B1628="","",IF(S1628&gt;1,"Проверить и объединить дубли",IF(W1628&lt;'04_Настройки'!$B$26,"Дополнить исходные данные",IF(AND(M1628&lt;&gt;"",M1628&lt;=2),"Проверить соответствие запросу и бизнесу",IF(AND(G1628&lt;&gt;"",G1628&lt;=IF(J1628="",'04_Настройки'!$B$14,J1628)),"Удерживать позицию и обновлять контент",IF(Y1628="Высокий",IF(O1628="","Создать или назначить посадочную страницу","Оптимизировать страницу и усилить содержание"),IF(Y1628="Средний","Включить в контент-план","Наблюдать или отложить")))))))</s:f>
        <s:v/>
      </s:c>
    </s:row>
    <s:row r="1629" ht="22.5" customHeight="1">
      <s:c r="A1629" s="70" t="str">
        <s:f t="shared" si="1"/>
        <s:v/>
      </s:c>
      <s:c r="B1629" s="71"/>
      <s:c r="C1629" s="71"/>
      <s:c r="D1629" s="71"/>
      <s:c r="E1629" s="95"/>
      <s:c r="F1629" s="77" t="str">
        <s:f>IF(ISBLANK(E1629),"",IF(E1629&gt;='04_Настройки'!$B$11,"ВЧ",IF(E1629&gt;='04_Настройки'!$B$12,"СЧ","НЧ")))</s:f>
      </s:c>
      <s:c r="G1629" s="78"/>
      <s:c r="H1629" s="78"/>
      <s:c r="I1629" s="80" t="str">
        <s:f t="shared" si="2"/>
        <s:v/>
      </s:c>
      <s:c r="J1629" s="78"/>
      <s:c r="K1629" s="81"/>
      <s:c r="L1629" s="78"/>
      <s:c r="M1629" s="78"/>
      <s:c r="N1629" s="78"/>
      <s:c r="O1629" s="83"/>
      <s:c r="P1629" s="84"/>
      <s:c r="Q1629" s="84"/>
      <s:c r="R1629" s="77" t="str">
        <s:f t="shared" si="3"/>
        <s:v/>
      </s:c>
      <s:c r="S1629" s="85" t="str">
        <s:f t="shared" si="4"/>
        <s:v/>
      </s:c>
      <s:c r="T1629" s="85" t="str">
        <s:f t="shared" si="5"/>
        <s:v/>
      </s:c>
      <s:c r="U1629" s="85" t="str">
        <s:f>IF(OR(B1629="",G1629=""),"",ROUND(MAX(0,MIN(100,(G1629-IF(J1629="",'04_Настройки'!$B$14,J1629))/(100-IF(J1629="",'04_Настройки'!$B$14,J1629))*100)),1))</s:f>
        <s:v/>
      </s:c>
      <s:c r="V1629" s="85" t="str">
        <s:f t="shared" si="6"/>
        <s:v/>
      </s:c>
      <s:c r="W1629" s="88" t="str">
        <s:f t="shared" si="7"/>
        <s:v/>
      </s:c>
      <s:c r="X1629" s="85" t="str">
        <s:f>IF(B1629="","",IF(W1629&lt;'04_Настройки'!$B$26,"",ROUND((IF(ISBLANK(T1629),0,T1629*'04_Настройки'!$B$16)+IF(ISBLANK(U1629),0,U1629*'04_Настройки'!$B$17)+IF(ISBLANK(V1629),0,V1629*'04_Настройки'!$B$18)+IF(ISBLANK(M1629),0,M1629/5*100*'04_Настройки'!$B$19)+IF(ISBLANK(N1629),0,N1629/5*100*'04_Настройки'!$B$20))/(IF(ISBLANK(T1629),0,'04_Настройки'!$B$16)+IF(ISBLANK(U1629),0,'04_Настройки'!$B$17)+IF(ISBLANK(V1629),0,'04_Настройки'!$B$18)+IF(ISBLANK(M1629),0,'04_Настройки'!$B$19)+IF(ISBLANK(N1629),0,'04_Настройки'!$B$20)),1)))</s:f>
        <s:v/>
      </s:c>
      <s:c r="Y1629" s="77" t="str">
        <s:f>IF(B1629="","",IF(ISBLANK(X1629),"Недостаточно данных",IF(X1629&gt;='04_Настройки'!$B$24,"Высокий",IF(X1629&gt;='04_Настройки'!$B$25,"Средний","Низкий"))))</s:f>
        <s:v/>
      </s:c>
      <s:c r="Z1629" s="80">
        <s:f t="shared" si="8"/>
        <s:v>1619</s:v>
      </s:c>
      <s:c r="AA1629" s="93" t="str">
        <s:f>IF(B1629="","",IF(S1629&gt;1,"Проверить и объединить дубли",IF(W1629&lt;'04_Настройки'!$B$26,"Дополнить исходные данные",IF(AND(M1629&lt;&gt;"",M1629&lt;=2),"Проверить соответствие запросу и бизнесу",IF(AND(G1629&lt;&gt;"",G1629&lt;=IF(J1629="",'04_Настройки'!$B$14,J1629)),"Удерживать позицию и обновлять контент",IF(Y1629="Высокий",IF(O1629="","Создать или назначить посадочную страницу","Оптимизировать страницу и усилить содержание"),IF(Y1629="Средний","Включить в контент-план","Наблюдать или отложить")))))))</s:f>
        <s:v/>
      </s:c>
    </s:row>
    <s:row r="1630" ht="22.5" customHeight="1">
      <s:c r="A1630" s="70" t="str">
        <s:f t="shared" si="1"/>
        <s:v/>
      </s:c>
      <s:c r="B1630" s="71"/>
      <s:c r="C1630" s="71"/>
      <s:c r="D1630" s="71"/>
      <s:c r="E1630" s="95"/>
      <s:c r="F1630" s="77" t="str">
        <s:f>IF(ISBLANK(E1630),"",IF(E1630&gt;='04_Настройки'!$B$11,"ВЧ",IF(E1630&gt;='04_Настройки'!$B$12,"СЧ","НЧ")))</s:f>
      </s:c>
      <s:c r="G1630" s="78"/>
      <s:c r="H1630" s="78"/>
      <s:c r="I1630" s="80" t="str">
        <s:f t="shared" si="2"/>
        <s:v/>
      </s:c>
      <s:c r="J1630" s="78"/>
      <s:c r="K1630" s="81"/>
      <s:c r="L1630" s="78"/>
      <s:c r="M1630" s="78"/>
      <s:c r="N1630" s="78"/>
      <s:c r="O1630" s="83"/>
      <s:c r="P1630" s="84"/>
      <s:c r="Q1630" s="84"/>
      <s:c r="R1630" s="77" t="str">
        <s:f t="shared" si="3"/>
        <s:v/>
      </s:c>
      <s:c r="S1630" s="85" t="str">
        <s:f t="shared" si="4"/>
        <s:v/>
      </s:c>
      <s:c r="T1630" s="85" t="str">
        <s:f t="shared" si="5"/>
        <s:v/>
      </s:c>
      <s:c r="U1630" s="85" t="str">
        <s:f>IF(OR(B1630="",G1630=""),"",ROUND(MAX(0,MIN(100,(G1630-IF(J1630="",'04_Настройки'!$B$14,J1630))/(100-IF(J1630="",'04_Настройки'!$B$14,J1630))*100)),1))</s:f>
        <s:v/>
      </s:c>
      <s:c r="V1630" s="85" t="str">
        <s:f t="shared" si="6"/>
        <s:v/>
      </s:c>
      <s:c r="W1630" s="88" t="str">
        <s:f t="shared" si="7"/>
        <s:v/>
      </s:c>
      <s:c r="X1630" s="85" t="str">
        <s:f>IF(B1630="","",IF(W1630&lt;'04_Настройки'!$B$26,"",ROUND((IF(ISBLANK(T1630),0,T1630*'04_Настройки'!$B$16)+IF(ISBLANK(U1630),0,U1630*'04_Настройки'!$B$17)+IF(ISBLANK(V1630),0,V1630*'04_Настройки'!$B$18)+IF(ISBLANK(M1630),0,M1630/5*100*'04_Настройки'!$B$19)+IF(ISBLANK(N1630),0,N1630/5*100*'04_Настройки'!$B$20))/(IF(ISBLANK(T1630),0,'04_Настройки'!$B$16)+IF(ISBLANK(U1630),0,'04_Настройки'!$B$17)+IF(ISBLANK(V1630),0,'04_Настройки'!$B$18)+IF(ISBLANK(M1630),0,'04_Настройки'!$B$19)+IF(ISBLANK(N1630),0,'04_Настройки'!$B$20)),1)))</s:f>
        <s:v/>
      </s:c>
      <s:c r="Y1630" s="77" t="str">
        <s:f>IF(B1630="","",IF(ISBLANK(X1630),"Недостаточно данных",IF(X1630&gt;='04_Настройки'!$B$24,"Высокий",IF(X1630&gt;='04_Настройки'!$B$25,"Средний","Низкий"))))</s:f>
        <s:v/>
      </s:c>
      <s:c r="Z1630" s="80">
        <s:f t="shared" si="8"/>
        <s:v>1620</s:v>
      </s:c>
      <s:c r="AA1630" s="93" t="str">
        <s:f>IF(B1630="","",IF(S1630&gt;1,"Проверить и объединить дубли",IF(W1630&lt;'04_Настройки'!$B$26,"Дополнить исходные данные",IF(AND(M1630&lt;&gt;"",M1630&lt;=2),"Проверить соответствие запросу и бизнесу",IF(AND(G1630&lt;&gt;"",G1630&lt;=IF(J1630="",'04_Настройки'!$B$14,J1630)),"Удерживать позицию и обновлять контент",IF(Y1630="Высокий",IF(O1630="","Создать или назначить посадочную страницу","Оптимизировать страницу и усилить содержание"),IF(Y1630="Средний","Включить в контент-план","Наблюдать или отложить")))))))</s:f>
        <s:v/>
      </s:c>
    </s:row>
    <s:row r="1631" ht="22.5" customHeight="1">
      <s:c r="A1631" s="70" t="str">
        <s:f t="shared" si="1"/>
        <s:v/>
      </s:c>
      <s:c r="B1631" s="71"/>
      <s:c r="C1631" s="71"/>
      <s:c r="D1631" s="71"/>
      <s:c r="E1631" s="95"/>
      <s:c r="F1631" s="77" t="str">
        <s:f>IF(ISBLANK(E1631),"",IF(E1631&gt;='04_Настройки'!$B$11,"ВЧ",IF(E1631&gt;='04_Настройки'!$B$12,"СЧ","НЧ")))</s:f>
      </s:c>
      <s:c r="G1631" s="78"/>
      <s:c r="H1631" s="78"/>
      <s:c r="I1631" s="80" t="str">
        <s:f t="shared" si="2"/>
        <s:v/>
      </s:c>
      <s:c r="J1631" s="78"/>
      <s:c r="K1631" s="81"/>
      <s:c r="L1631" s="78"/>
      <s:c r="M1631" s="78"/>
      <s:c r="N1631" s="78"/>
      <s:c r="O1631" s="83"/>
      <s:c r="P1631" s="84"/>
      <s:c r="Q1631" s="84"/>
      <s:c r="R1631" s="77" t="str">
        <s:f t="shared" si="3"/>
        <s:v/>
      </s:c>
      <s:c r="S1631" s="85" t="str">
        <s:f t="shared" si="4"/>
        <s:v/>
      </s:c>
      <s:c r="T1631" s="85" t="str">
        <s:f t="shared" si="5"/>
        <s:v/>
      </s:c>
      <s:c r="U1631" s="85" t="str">
        <s:f>IF(OR(B1631="",G1631=""),"",ROUND(MAX(0,MIN(100,(G1631-IF(J1631="",'04_Настройки'!$B$14,J1631))/(100-IF(J1631="",'04_Настройки'!$B$14,J1631))*100)),1))</s:f>
        <s:v/>
      </s:c>
      <s:c r="V1631" s="85" t="str">
        <s:f t="shared" si="6"/>
        <s:v/>
      </s:c>
      <s:c r="W1631" s="88" t="str">
        <s:f t="shared" si="7"/>
        <s:v/>
      </s:c>
      <s:c r="X1631" s="85" t="str">
        <s:f>IF(B1631="","",IF(W1631&lt;'04_Настройки'!$B$26,"",ROUND((IF(ISBLANK(T1631),0,T1631*'04_Настройки'!$B$16)+IF(ISBLANK(U1631),0,U1631*'04_Настройки'!$B$17)+IF(ISBLANK(V1631),0,V1631*'04_Настройки'!$B$18)+IF(ISBLANK(M1631),0,M1631/5*100*'04_Настройки'!$B$19)+IF(ISBLANK(N1631),0,N1631/5*100*'04_Настройки'!$B$20))/(IF(ISBLANK(T1631),0,'04_Настройки'!$B$16)+IF(ISBLANK(U1631),0,'04_Настройки'!$B$17)+IF(ISBLANK(V1631),0,'04_Настройки'!$B$18)+IF(ISBLANK(M1631),0,'04_Настройки'!$B$19)+IF(ISBLANK(N1631),0,'04_Настройки'!$B$20)),1)))</s:f>
        <s:v/>
      </s:c>
      <s:c r="Y1631" s="77" t="str">
        <s:f>IF(B1631="","",IF(ISBLANK(X1631),"Недостаточно данных",IF(X1631&gt;='04_Настройки'!$B$24,"Высокий",IF(X1631&gt;='04_Настройки'!$B$25,"Средний","Низкий"))))</s:f>
        <s:v/>
      </s:c>
      <s:c r="Z1631" s="80">
        <s:f t="shared" si="8"/>
        <s:v>1621</s:v>
      </s:c>
      <s:c r="AA1631" s="93" t="str">
        <s:f>IF(B1631="","",IF(S1631&gt;1,"Проверить и объединить дубли",IF(W1631&lt;'04_Настройки'!$B$26,"Дополнить исходные данные",IF(AND(M1631&lt;&gt;"",M1631&lt;=2),"Проверить соответствие запросу и бизнесу",IF(AND(G1631&lt;&gt;"",G1631&lt;=IF(J1631="",'04_Настройки'!$B$14,J1631)),"Удерживать позицию и обновлять контент",IF(Y1631="Высокий",IF(O1631="","Создать или назначить посадочную страницу","Оптимизировать страницу и усилить содержание"),IF(Y1631="Средний","Включить в контент-план","Наблюдать или отложить")))))))</s:f>
        <s:v/>
      </s:c>
    </s:row>
    <s:row r="1632" ht="22.5" customHeight="1">
      <s:c r="A1632" s="70" t="str">
        <s:f t="shared" si="1"/>
        <s:v/>
      </s:c>
      <s:c r="B1632" s="71"/>
      <s:c r="C1632" s="71"/>
      <s:c r="D1632" s="71"/>
      <s:c r="E1632" s="95"/>
      <s:c r="F1632" s="77" t="str">
        <s:f>IF(ISBLANK(E1632),"",IF(E1632&gt;='04_Настройки'!$B$11,"ВЧ",IF(E1632&gt;='04_Настройки'!$B$12,"СЧ","НЧ")))</s:f>
      </s:c>
      <s:c r="G1632" s="78"/>
      <s:c r="H1632" s="78"/>
      <s:c r="I1632" s="80" t="str">
        <s:f t="shared" si="2"/>
        <s:v/>
      </s:c>
      <s:c r="J1632" s="78"/>
      <s:c r="K1632" s="81"/>
      <s:c r="L1632" s="78"/>
      <s:c r="M1632" s="78"/>
      <s:c r="N1632" s="78"/>
      <s:c r="O1632" s="83"/>
      <s:c r="P1632" s="84"/>
      <s:c r="Q1632" s="84"/>
      <s:c r="R1632" s="77" t="str">
        <s:f t="shared" si="3"/>
        <s:v/>
      </s:c>
      <s:c r="S1632" s="85" t="str">
        <s:f t="shared" si="4"/>
        <s:v/>
      </s:c>
      <s:c r="T1632" s="85" t="str">
        <s:f t="shared" si="5"/>
        <s:v/>
      </s:c>
      <s:c r="U1632" s="85" t="str">
        <s:f>IF(OR(B1632="",G1632=""),"",ROUND(MAX(0,MIN(100,(G1632-IF(J1632="",'04_Настройки'!$B$14,J1632))/(100-IF(J1632="",'04_Настройки'!$B$14,J1632))*100)),1))</s:f>
        <s:v/>
      </s:c>
      <s:c r="V1632" s="85" t="str">
        <s:f t="shared" si="6"/>
        <s:v/>
      </s:c>
      <s:c r="W1632" s="88" t="str">
        <s:f t="shared" si="7"/>
        <s:v/>
      </s:c>
      <s:c r="X1632" s="85" t="str">
        <s:f>IF(B1632="","",IF(W1632&lt;'04_Настройки'!$B$26,"",ROUND((IF(ISBLANK(T1632),0,T1632*'04_Настройки'!$B$16)+IF(ISBLANK(U1632),0,U1632*'04_Настройки'!$B$17)+IF(ISBLANK(V1632),0,V1632*'04_Настройки'!$B$18)+IF(ISBLANK(M1632),0,M1632/5*100*'04_Настройки'!$B$19)+IF(ISBLANK(N1632),0,N1632/5*100*'04_Настройки'!$B$20))/(IF(ISBLANK(T1632),0,'04_Настройки'!$B$16)+IF(ISBLANK(U1632),0,'04_Настройки'!$B$17)+IF(ISBLANK(V1632),0,'04_Настройки'!$B$18)+IF(ISBLANK(M1632),0,'04_Настройки'!$B$19)+IF(ISBLANK(N1632),0,'04_Настройки'!$B$20)),1)))</s:f>
        <s:v/>
      </s:c>
      <s:c r="Y1632" s="77" t="str">
        <s:f>IF(B1632="","",IF(ISBLANK(X1632),"Недостаточно данных",IF(X1632&gt;='04_Настройки'!$B$24,"Высокий",IF(X1632&gt;='04_Настройки'!$B$25,"Средний","Низкий"))))</s:f>
        <s:v/>
      </s:c>
      <s:c r="Z1632" s="80">
        <s:f t="shared" si="8"/>
        <s:v>1622</s:v>
      </s:c>
      <s:c r="AA1632" s="93" t="str">
        <s:f>IF(B1632="","",IF(S1632&gt;1,"Проверить и объединить дубли",IF(W1632&lt;'04_Настройки'!$B$26,"Дополнить исходные данные",IF(AND(M1632&lt;&gt;"",M1632&lt;=2),"Проверить соответствие запросу и бизнесу",IF(AND(G1632&lt;&gt;"",G1632&lt;=IF(J1632="",'04_Настройки'!$B$14,J1632)),"Удерживать позицию и обновлять контент",IF(Y1632="Высокий",IF(O1632="","Создать или назначить посадочную страницу","Оптимизировать страницу и усилить содержание"),IF(Y1632="Средний","Включить в контент-план","Наблюдать или отложить")))))))</s:f>
        <s:v/>
      </s:c>
    </s:row>
    <s:row r="1633" ht="22.5" customHeight="1">
      <s:c r="A1633" s="70" t="str">
        <s:f t="shared" si="1"/>
        <s:v/>
      </s:c>
      <s:c r="B1633" s="71"/>
      <s:c r="C1633" s="71"/>
      <s:c r="D1633" s="71"/>
      <s:c r="E1633" s="95"/>
      <s:c r="F1633" s="77" t="str">
        <s:f>IF(ISBLANK(E1633),"",IF(E1633&gt;='04_Настройки'!$B$11,"ВЧ",IF(E1633&gt;='04_Настройки'!$B$12,"СЧ","НЧ")))</s:f>
      </s:c>
      <s:c r="G1633" s="78"/>
      <s:c r="H1633" s="78"/>
      <s:c r="I1633" s="80" t="str">
        <s:f t="shared" si="2"/>
        <s:v/>
      </s:c>
      <s:c r="J1633" s="78"/>
      <s:c r="K1633" s="81"/>
      <s:c r="L1633" s="78"/>
      <s:c r="M1633" s="78"/>
      <s:c r="N1633" s="78"/>
      <s:c r="O1633" s="83"/>
      <s:c r="P1633" s="84"/>
      <s:c r="Q1633" s="84"/>
      <s:c r="R1633" s="77" t="str">
        <s:f t="shared" si="3"/>
        <s:v/>
      </s:c>
      <s:c r="S1633" s="85" t="str">
        <s:f t="shared" si="4"/>
        <s:v/>
      </s:c>
      <s:c r="T1633" s="85" t="str">
        <s:f t="shared" si="5"/>
        <s:v/>
      </s:c>
      <s:c r="U1633" s="85" t="str">
        <s:f>IF(OR(B1633="",G1633=""),"",ROUND(MAX(0,MIN(100,(G1633-IF(J1633="",'04_Настройки'!$B$14,J1633))/(100-IF(J1633="",'04_Настройки'!$B$14,J1633))*100)),1))</s:f>
        <s:v/>
      </s:c>
      <s:c r="V1633" s="85" t="str">
        <s:f t="shared" si="6"/>
        <s:v/>
      </s:c>
      <s:c r="W1633" s="88" t="str">
        <s:f t="shared" si="7"/>
        <s:v/>
      </s:c>
      <s:c r="X1633" s="85" t="str">
        <s:f>IF(B1633="","",IF(W1633&lt;'04_Настройки'!$B$26,"",ROUND((IF(ISBLANK(T1633),0,T1633*'04_Настройки'!$B$16)+IF(ISBLANK(U1633),0,U1633*'04_Настройки'!$B$17)+IF(ISBLANK(V1633),0,V1633*'04_Настройки'!$B$18)+IF(ISBLANK(M1633),0,M1633/5*100*'04_Настройки'!$B$19)+IF(ISBLANK(N1633),0,N1633/5*100*'04_Настройки'!$B$20))/(IF(ISBLANK(T1633),0,'04_Настройки'!$B$16)+IF(ISBLANK(U1633),0,'04_Настройки'!$B$17)+IF(ISBLANK(V1633),0,'04_Настройки'!$B$18)+IF(ISBLANK(M1633),0,'04_Настройки'!$B$19)+IF(ISBLANK(N1633),0,'04_Настройки'!$B$20)),1)))</s:f>
        <s:v/>
      </s:c>
      <s:c r="Y1633" s="77" t="str">
        <s:f>IF(B1633="","",IF(ISBLANK(X1633),"Недостаточно данных",IF(X1633&gt;='04_Настройки'!$B$24,"Высокий",IF(X1633&gt;='04_Настройки'!$B$25,"Средний","Низкий"))))</s:f>
        <s:v/>
      </s:c>
      <s:c r="Z1633" s="80">
        <s:f t="shared" si="8"/>
        <s:v>1623</s:v>
      </s:c>
      <s:c r="AA1633" s="93" t="str">
        <s:f>IF(B1633="","",IF(S1633&gt;1,"Проверить и объединить дубли",IF(W1633&lt;'04_Настройки'!$B$26,"Дополнить исходные данные",IF(AND(M1633&lt;&gt;"",M1633&lt;=2),"Проверить соответствие запросу и бизнесу",IF(AND(G1633&lt;&gt;"",G1633&lt;=IF(J1633="",'04_Настройки'!$B$14,J1633)),"Удерживать позицию и обновлять контент",IF(Y1633="Высокий",IF(O1633="","Создать или назначить посадочную страницу","Оптимизировать страницу и усилить содержание"),IF(Y1633="Средний","Включить в контент-план","Наблюдать или отложить")))))))</s:f>
        <s:v/>
      </s:c>
    </s:row>
    <s:row r="1634" ht="22.5" customHeight="1">
      <s:c r="A1634" s="70" t="str">
        <s:f t="shared" si="1"/>
        <s:v/>
      </s:c>
      <s:c r="B1634" s="71"/>
      <s:c r="C1634" s="71"/>
      <s:c r="D1634" s="71"/>
      <s:c r="E1634" s="95"/>
      <s:c r="F1634" s="77" t="str">
        <s:f>IF(ISBLANK(E1634),"",IF(E1634&gt;='04_Настройки'!$B$11,"ВЧ",IF(E1634&gt;='04_Настройки'!$B$12,"СЧ","НЧ")))</s:f>
      </s:c>
      <s:c r="G1634" s="78"/>
      <s:c r="H1634" s="78"/>
      <s:c r="I1634" s="80" t="str">
        <s:f t="shared" si="2"/>
        <s:v/>
      </s:c>
      <s:c r="J1634" s="78"/>
      <s:c r="K1634" s="81"/>
      <s:c r="L1634" s="78"/>
      <s:c r="M1634" s="78"/>
      <s:c r="N1634" s="78"/>
      <s:c r="O1634" s="83"/>
      <s:c r="P1634" s="84"/>
      <s:c r="Q1634" s="84"/>
      <s:c r="R1634" s="77" t="str">
        <s:f t="shared" si="3"/>
        <s:v/>
      </s:c>
      <s:c r="S1634" s="85" t="str">
        <s:f t="shared" si="4"/>
        <s:v/>
      </s:c>
      <s:c r="T1634" s="85" t="str">
        <s:f t="shared" si="5"/>
        <s:v/>
      </s:c>
      <s:c r="U1634" s="85" t="str">
        <s:f>IF(OR(B1634="",G1634=""),"",ROUND(MAX(0,MIN(100,(G1634-IF(J1634="",'04_Настройки'!$B$14,J1634))/(100-IF(J1634="",'04_Настройки'!$B$14,J1634))*100)),1))</s:f>
        <s:v/>
      </s:c>
      <s:c r="V1634" s="85" t="str">
        <s:f t="shared" si="6"/>
        <s:v/>
      </s:c>
      <s:c r="W1634" s="88" t="str">
        <s:f t="shared" si="7"/>
        <s:v/>
      </s:c>
      <s:c r="X1634" s="85" t="str">
        <s:f>IF(B1634="","",IF(W1634&lt;'04_Настройки'!$B$26,"",ROUND((IF(ISBLANK(T1634),0,T1634*'04_Настройки'!$B$16)+IF(ISBLANK(U1634),0,U1634*'04_Настройки'!$B$17)+IF(ISBLANK(V1634),0,V1634*'04_Настройки'!$B$18)+IF(ISBLANK(M1634),0,M1634/5*100*'04_Настройки'!$B$19)+IF(ISBLANK(N1634),0,N1634/5*100*'04_Настройки'!$B$20))/(IF(ISBLANK(T1634),0,'04_Настройки'!$B$16)+IF(ISBLANK(U1634),0,'04_Настройки'!$B$17)+IF(ISBLANK(V1634),0,'04_Настройки'!$B$18)+IF(ISBLANK(M1634),0,'04_Настройки'!$B$19)+IF(ISBLANK(N1634),0,'04_Настройки'!$B$20)),1)))</s:f>
        <s:v/>
      </s:c>
      <s:c r="Y1634" s="77" t="str">
        <s:f>IF(B1634="","",IF(ISBLANK(X1634),"Недостаточно данных",IF(X1634&gt;='04_Настройки'!$B$24,"Высокий",IF(X1634&gt;='04_Настройки'!$B$25,"Средний","Низкий"))))</s:f>
        <s:v/>
      </s:c>
      <s:c r="Z1634" s="80">
        <s:f t="shared" si="8"/>
        <s:v>1624</s:v>
      </s:c>
      <s:c r="AA1634" s="93" t="str">
        <s:f>IF(B1634="","",IF(S1634&gt;1,"Проверить и объединить дубли",IF(W1634&lt;'04_Настройки'!$B$26,"Дополнить исходные данные",IF(AND(M1634&lt;&gt;"",M1634&lt;=2),"Проверить соответствие запросу и бизнесу",IF(AND(G1634&lt;&gt;"",G1634&lt;=IF(J1634="",'04_Настройки'!$B$14,J1634)),"Удерживать позицию и обновлять контент",IF(Y1634="Высокий",IF(O1634="","Создать или назначить посадочную страницу","Оптимизировать страницу и усилить содержание"),IF(Y1634="Средний","Включить в контент-план","Наблюдать или отложить")))))))</s:f>
        <s:v/>
      </s:c>
    </s:row>
    <s:row r="1635" ht="22.5" customHeight="1">
      <s:c r="A1635" s="70" t="str">
        <s:f t="shared" si="1"/>
        <s:v/>
      </s:c>
      <s:c r="B1635" s="71"/>
      <s:c r="C1635" s="71"/>
      <s:c r="D1635" s="71"/>
      <s:c r="E1635" s="95"/>
      <s:c r="F1635" s="77" t="str">
        <s:f>IF(ISBLANK(E1635),"",IF(E1635&gt;='04_Настройки'!$B$11,"ВЧ",IF(E1635&gt;='04_Настройки'!$B$12,"СЧ","НЧ")))</s:f>
      </s:c>
      <s:c r="G1635" s="78"/>
      <s:c r="H1635" s="78"/>
      <s:c r="I1635" s="80" t="str">
        <s:f t="shared" si="2"/>
        <s:v/>
      </s:c>
      <s:c r="J1635" s="78"/>
      <s:c r="K1635" s="81"/>
      <s:c r="L1635" s="78"/>
      <s:c r="M1635" s="78"/>
      <s:c r="N1635" s="78"/>
      <s:c r="O1635" s="83"/>
      <s:c r="P1635" s="84"/>
      <s:c r="Q1635" s="84"/>
      <s:c r="R1635" s="77" t="str">
        <s:f t="shared" si="3"/>
        <s:v/>
      </s:c>
      <s:c r="S1635" s="85" t="str">
        <s:f t="shared" si="4"/>
        <s:v/>
      </s:c>
      <s:c r="T1635" s="85" t="str">
        <s:f t="shared" si="5"/>
        <s:v/>
      </s:c>
      <s:c r="U1635" s="85" t="str">
        <s:f>IF(OR(B1635="",G1635=""),"",ROUND(MAX(0,MIN(100,(G1635-IF(J1635="",'04_Настройки'!$B$14,J1635))/(100-IF(J1635="",'04_Настройки'!$B$14,J1635))*100)),1))</s:f>
        <s:v/>
      </s:c>
      <s:c r="V1635" s="85" t="str">
        <s:f t="shared" si="6"/>
        <s:v/>
      </s:c>
      <s:c r="W1635" s="88" t="str">
        <s:f t="shared" si="7"/>
        <s:v/>
      </s:c>
      <s:c r="X1635" s="85" t="str">
        <s:f>IF(B1635="","",IF(W1635&lt;'04_Настройки'!$B$26,"",ROUND((IF(ISBLANK(T1635),0,T1635*'04_Настройки'!$B$16)+IF(ISBLANK(U1635),0,U1635*'04_Настройки'!$B$17)+IF(ISBLANK(V1635),0,V1635*'04_Настройки'!$B$18)+IF(ISBLANK(M1635),0,M1635/5*100*'04_Настройки'!$B$19)+IF(ISBLANK(N1635),0,N1635/5*100*'04_Настройки'!$B$20))/(IF(ISBLANK(T1635),0,'04_Настройки'!$B$16)+IF(ISBLANK(U1635),0,'04_Настройки'!$B$17)+IF(ISBLANK(V1635),0,'04_Настройки'!$B$18)+IF(ISBLANK(M1635),0,'04_Настройки'!$B$19)+IF(ISBLANK(N1635),0,'04_Настройки'!$B$20)),1)))</s:f>
        <s:v/>
      </s:c>
      <s:c r="Y1635" s="77" t="str">
        <s:f>IF(B1635="","",IF(ISBLANK(X1635),"Недостаточно данных",IF(X1635&gt;='04_Настройки'!$B$24,"Высокий",IF(X1635&gt;='04_Настройки'!$B$25,"Средний","Низкий"))))</s:f>
        <s:v/>
      </s:c>
      <s:c r="Z1635" s="80">
        <s:f t="shared" si="8"/>
        <s:v>1625</s:v>
      </s:c>
      <s:c r="AA1635" s="93" t="str">
        <s:f>IF(B1635="","",IF(S1635&gt;1,"Проверить и объединить дубли",IF(W1635&lt;'04_Настройки'!$B$26,"Дополнить исходные данные",IF(AND(M1635&lt;&gt;"",M1635&lt;=2),"Проверить соответствие запросу и бизнесу",IF(AND(G1635&lt;&gt;"",G1635&lt;=IF(J1635="",'04_Настройки'!$B$14,J1635)),"Удерживать позицию и обновлять контент",IF(Y1635="Высокий",IF(O1635="","Создать или назначить посадочную страницу","Оптимизировать страницу и усилить содержание"),IF(Y1635="Средний","Включить в контент-план","Наблюдать или отложить")))))))</s:f>
        <s:v/>
      </s:c>
    </s:row>
    <s:row r="1636" ht="22.5" customHeight="1">
      <s:c r="A1636" s="70" t="str">
        <s:f t="shared" si="1"/>
        <s:v/>
      </s:c>
      <s:c r="B1636" s="71"/>
      <s:c r="C1636" s="71"/>
      <s:c r="D1636" s="71"/>
      <s:c r="E1636" s="95"/>
      <s:c r="F1636" s="77" t="str">
        <s:f>IF(ISBLANK(E1636),"",IF(E1636&gt;='04_Настройки'!$B$11,"ВЧ",IF(E1636&gt;='04_Настройки'!$B$12,"СЧ","НЧ")))</s:f>
      </s:c>
      <s:c r="G1636" s="78"/>
      <s:c r="H1636" s="78"/>
      <s:c r="I1636" s="80" t="str">
        <s:f t="shared" si="2"/>
        <s:v/>
      </s:c>
      <s:c r="J1636" s="78"/>
      <s:c r="K1636" s="81"/>
      <s:c r="L1636" s="78"/>
      <s:c r="M1636" s="78"/>
      <s:c r="N1636" s="78"/>
      <s:c r="O1636" s="83"/>
      <s:c r="P1636" s="84"/>
      <s:c r="Q1636" s="84"/>
      <s:c r="R1636" s="77" t="str">
        <s:f t="shared" si="3"/>
        <s:v/>
      </s:c>
      <s:c r="S1636" s="85" t="str">
        <s:f t="shared" si="4"/>
        <s:v/>
      </s:c>
      <s:c r="T1636" s="85" t="str">
        <s:f t="shared" si="5"/>
        <s:v/>
      </s:c>
      <s:c r="U1636" s="85" t="str">
        <s:f>IF(OR(B1636="",G1636=""),"",ROUND(MAX(0,MIN(100,(G1636-IF(J1636="",'04_Настройки'!$B$14,J1636))/(100-IF(J1636="",'04_Настройки'!$B$14,J1636))*100)),1))</s:f>
        <s:v/>
      </s:c>
      <s:c r="V1636" s="85" t="str">
        <s:f t="shared" si="6"/>
        <s:v/>
      </s:c>
      <s:c r="W1636" s="88" t="str">
        <s:f t="shared" si="7"/>
        <s:v/>
      </s:c>
      <s:c r="X1636" s="85" t="str">
        <s:f>IF(B1636="","",IF(W1636&lt;'04_Настройки'!$B$26,"",ROUND((IF(ISBLANK(T1636),0,T1636*'04_Настройки'!$B$16)+IF(ISBLANK(U1636),0,U1636*'04_Настройки'!$B$17)+IF(ISBLANK(V1636),0,V1636*'04_Настройки'!$B$18)+IF(ISBLANK(M1636),0,M1636/5*100*'04_Настройки'!$B$19)+IF(ISBLANK(N1636),0,N1636/5*100*'04_Настройки'!$B$20))/(IF(ISBLANK(T1636),0,'04_Настройки'!$B$16)+IF(ISBLANK(U1636),0,'04_Настройки'!$B$17)+IF(ISBLANK(V1636),0,'04_Настройки'!$B$18)+IF(ISBLANK(M1636),0,'04_Настройки'!$B$19)+IF(ISBLANK(N1636),0,'04_Настройки'!$B$20)),1)))</s:f>
        <s:v/>
      </s:c>
      <s:c r="Y1636" s="77" t="str">
        <s:f>IF(B1636="","",IF(ISBLANK(X1636),"Недостаточно данных",IF(X1636&gt;='04_Настройки'!$B$24,"Высокий",IF(X1636&gt;='04_Настройки'!$B$25,"Средний","Низкий"))))</s:f>
        <s:v/>
      </s:c>
      <s:c r="Z1636" s="80">
        <s:f t="shared" si="8"/>
        <s:v>1626</s:v>
      </s:c>
      <s:c r="AA1636" s="93" t="str">
        <s:f>IF(B1636="","",IF(S1636&gt;1,"Проверить и объединить дубли",IF(W1636&lt;'04_Настройки'!$B$26,"Дополнить исходные данные",IF(AND(M1636&lt;&gt;"",M1636&lt;=2),"Проверить соответствие запросу и бизнесу",IF(AND(G1636&lt;&gt;"",G1636&lt;=IF(J1636="",'04_Настройки'!$B$14,J1636)),"Удерживать позицию и обновлять контент",IF(Y1636="Высокий",IF(O1636="","Создать или назначить посадочную страницу","Оптимизировать страницу и усилить содержание"),IF(Y1636="Средний","Включить в контент-план","Наблюдать или отложить")))))))</s:f>
        <s:v/>
      </s:c>
    </s:row>
    <s:row r="1637" ht="22.5" customHeight="1">
      <s:c r="A1637" s="70" t="str">
        <s:f t="shared" si="1"/>
        <s:v/>
      </s:c>
      <s:c r="B1637" s="71"/>
      <s:c r="C1637" s="71"/>
      <s:c r="D1637" s="71"/>
      <s:c r="E1637" s="95"/>
      <s:c r="F1637" s="77" t="str">
        <s:f>IF(ISBLANK(E1637),"",IF(E1637&gt;='04_Настройки'!$B$11,"ВЧ",IF(E1637&gt;='04_Настройки'!$B$12,"СЧ","НЧ")))</s:f>
      </s:c>
      <s:c r="G1637" s="78"/>
      <s:c r="H1637" s="78"/>
      <s:c r="I1637" s="80" t="str">
        <s:f t="shared" si="2"/>
        <s:v/>
      </s:c>
      <s:c r="J1637" s="78"/>
      <s:c r="K1637" s="81"/>
      <s:c r="L1637" s="78"/>
      <s:c r="M1637" s="78"/>
      <s:c r="N1637" s="78"/>
      <s:c r="O1637" s="83"/>
      <s:c r="P1637" s="84"/>
      <s:c r="Q1637" s="84"/>
      <s:c r="R1637" s="77" t="str">
        <s:f t="shared" si="3"/>
        <s:v/>
      </s:c>
      <s:c r="S1637" s="85" t="str">
        <s:f t="shared" si="4"/>
        <s:v/>
      </s:c>
      <s:c r="T1637" s="85" t="str">
        <s:f t="shared" si="5"/>
        <s:v/>
      </s:c>
      <s:c r="U1637" s="85" t="str">
        <s:f>IF(OR(B1637="",G1637=""),"",ROUND(MAX(0,MIN(100,(G1637-IF(J1637="",'04_Настройки'!$B$14,J1637))/(100-IF(J1637="",'04_Настройки'!$B$14,J1637))*100)),1))</s:f>
        <s:v/>
      </s:c>
      <s:c r="V1637" s="85" t="str">
        <s:f t="shared" si="6"/>
        <s:v/>
      </s:c>
      <s:c r="W1637" s="88" t="str">
        <s:f t="shared" si="7"/>
        <s:v/>
      </s:c>
      <s:c r="X1637" s="85" t="str">
        <s:f>IF(B1637="","",IF(W1637&lt;'04_Настройки'!$B$26,"",ROUND((IF(ISBLANK(T1637),0,T1637*'04_Настройки'!$B$16)+IF(ISBLANK(U1637),0,U1637*'04_Настройки'!$B$17)+IF(ISBLANK(V1637),0,V1637*'04_Настройки'!$B$18)+IF(ISBLANK(M1637),0,M1637/5*100*'04_Настройки'!$B$19)+IF(ISBLANK(N1637),0,N1637/5*100*'04_Настройки'!$B$20))/(IF(ISBLANK(T1637),0,'04_Настройки'!$B$16)+IF(ISBLANK(U1637),0,'04_Настройки'!$B$17)+IF(ISBLANK(V1637),0,'04_Настройки'!$B$18)+IF(ISBLANK(M1637),0,'04_Настройки'!$B$19)+IF(ISBLANK(N1637),0,'04_Настройки'!$B$20)),1)))</s:f>
        <s:v/>
      </s:c>
      <s:c r="Y1637" s="77" t="str">
        <s:f>IF(B1637="","",IF(ISBLANK(X1637),"Недостаточно данных",IF(X1637&gt;='04_Настройки'!$B$24,"Высокий",IF(X1637&gt;='04_Настройки'!$B$25,"Средний","Низкий"))))</s:f>
        <s:v/>
      </s:c>
      <s:c r="Z1637" s="80">
        <s:f t="shared" si="8"/>
        <s:v>1627</s:v>
      </s:c>
      <s:c r="AA1637" s="93" t="str">
        <s:f>IF(B1637="","",IF(S1637&gt;1,"Проверить и объединить дубли",IF(W1637&lt;'04_Настройки'!$B$26,"Дополнить исходные данные",IF(AND(M1637&lt;&gt;"",M1637&lt;=2),"Проверить соответствие запросу и бизнесу",IF(AND(G1637&lt;&gt;"",G1637&lt;=IF(J1637="",'04_Настройки'!$B$14,J1637)),"Удерживать позицию и обновлять контент",IF(Y1637="Высокий",IF(O1637="","Создать или назначить посадочную страницу","Оптимизировать страницу и усилить содержание"),IF(Y1637="Средний","Включить в контент-план","Наблюдать или отложить")))))))</s:f>
        <s:v/>
      </s:c>
    </s:row>
    <s:row r="1638" ht="22.5" customHeight="1">
      <s:c r="A1638" s="70" t="str">
        <s:f t="shared" si="1"/>
        <s:v/>
      </s:c>
      <s:c r="B1638" s="71"/>
      <s:c r="C1638" s="71"/>
      <s:c r="D1638" s="71"/>
      <s:c r="E1638" s="95"/>
      <s:c r="F1638" s="77" t="str">
        <s:f>IF(ISBLANK(E1638),"",IF(E1638&gt;='04_Настройки'!$B$11,"ВЧ",IF(E1638&gt;='04_Настройки'!$B$12,"СЧ","НЧ")))</s:f>
      </s:c>
      <s:c r="G1638" s="78"/>
      <s:c r="H1638" s="78"/>
      <s:c r="I1638" s="80" t="str">
        <s:f t="shared" si="2"/>
        <s:v/>
      </s:c>
      <s:c r="J1638" s="78"/>
      <s:c r="K1638" s="81"/>
      <s:c r="L1638" s="78"/>
      <s:c r="M1638" s="78"/>
      <s:c r="N1638" s="78"/>
      <s:c r="O1638" s="83"/>
      <s:c r="P1638" s="84"/>
      <s:c r="Q1638" s="84"/>
      <s:c r="R1638" s="77" t="str">
        <s:f t="shared" si="3"/>
        <s:v/>
      </s:c>
      <s:c r="S1638" s="85" t="str">
        <s:f t="shared" si="4"/>
        <s:v/>
      </s:c>
      <s:c r="T1638" s="85" t="str">
        <s:f t="shared" si="5"/>
        <s:v/>
      </s:c>
      <s:c r="U1638" s="85" t="str">
        <s:f>IF(OR(B1638="",G1638=""),"",ROUND(MAX(0,MIN(100,(G1638-IF(J1638="",'04_Настройки'!$B$14,J1638))/(100-IF(J1638="",'04_Настройки'!$B$14,J1638))*100)),1))</s:f>
        <s:v/>
      </s:c>
      <s:c r="V1638" s="85" t="str">
        <s:f t="shared" si="6"/>
        <s:v/>
      </s:c>
      <s:c r="W1638" s="88" t="str">
        <s:f t="shared" si="7"/>
        <s:v/>
      </s:c>
      <s:c r="X1638" s="85" t="str">
        <s:f>IF(B1638="","",IF(W1638&lt;'04_Настройки'!$B$26,"",ROUND((IF(ISBLANK(T1638),0,T1638*'04_Настройки'!$B$16)+IF(ISBLANK(U1638),0,U1638*'04_Настройки'!$B$17)+IF(ISBLANK(V1638),0,V1638*'04_Настройки'!$B$18)+IF(ISBLANK(M1638),0,M1638/5*100*'04_Настройки'!$B$19)+IF(ISBLANK(N1638),0,N1638/5*100*'04_Настройки'!$B$20))/(IF(ISBLANK(T1638),0,'04_Настройки'!$B$16)+IF(ISBLANK(U1638),0,'04_Настройки'!$B$17)+IF(ISBLANK(V1638),0,'04_Настройки'!$B$18)+IF(ISBLANK(M1638),0,'04_Настройки'!$B$19)+IF(ISBLANK(N1638),0,'04_Настройки'!$B$20)),1)))</s:f>
        <s:v/>
      </s:c>
      <s:c r="Y1638" s="77" t="str">
        <s:f>IF(B1638="","",IF(ISBLANK(X1638),"Недостаточно данных",IF(X1638&gt;='04_Настройки'!$B$24,"Высокий",IF(X1638&gt;='04_Настройки'!$B$25,"Средний","Низкий"))))</s:f>
        <s:v/>
      </s:c>
      <s:c r="Z1638" s="80">
        <s:f t="shared" si="8"/>
        <s:v>1628</s:v>
      </s:c>
      <s:c r="AA1638" s="93" t="str">
        <s:f>IF(B1638="","",IF(S1638&gt;1,"Проверить и объединить дубли",IF(W1638&lt;'04_Настройки'!$B$26,"Дополнить исходные данные",IF(AND(M1638&lt;&gt;"",M1638&lt;=2),"Проверить соответствие запросу и бизнесу",IF(AND(G1638&lt;&gt;"",G1638&lt;=IF(J1638="",'04_Настройки'!$B$14,J1638)),"Удерживать позицию и обновлять контент",IF(Y1638="Высокий",IF(O1638="","Создать или назначить посадочную страницу","Оптимизировать страницу и усилить содержание"),IF(Y1638="Средний","Включить в контент-план","Наблюдать или отложить")))))))</s:f>
        <s:v/>
      </s:c>
    </s:row>
    <s:row r="1639" ht="22.5" customHeight="1">
      <s:c r="A1639" s="70" t="str">
        <s:f t="shared" si="1"/>
        <s:v/>
      </s:c>
      <s:c r="B1639" s="71"/>
      <s:c r="C1639" s="71"/>
      <s:c r="D1639" s="71"/>
      <s:c r="E1639" s="95"/>
      <s:c r="F1639" s="77" t="str">
        <s:f>IF(ISBLANK(E1639),"",IF(E1639&gt;='04_Настройки'!$B$11,"ВЧ",IF(E1639&gt;='04_Настройки'!$B$12,"СЧ","НЧ")))</s:f>
      </s:c>
      <s:c r="G1639" s="78"/>
      <s:c r="H1639" s="78"/>
      <s:c r="I1639" s="80" t="str">
        <s:f t="shared" si="2"/>
        <s:v/>
      </s:c>
      <s:c r="J1639" s="78"/>
      <s:c r="K1639" s="81"/>
      <s:c r="L1639" s="78"/>
      <s:c r="M1639" s="78"/>
      <s:c r="N1639" s="78"/>
      <s:c r="O1639" s="83"/>
      <s:c r="P1639" s="84"/>
      <s:c r="Q1639" s="84"/>
      <s:c r="R1639" s="77" t="str">
        <s:f t="shared" si="3"/>
        <s:v/>
      </s:c>
      <s:c r="S1639" s="85" t="str">
        <s:f t="shared" si="4"/>
        <s:v/>
      </s:c>
      <s:c r="T1639" s="85" t="str">
        <s:f t="shared" si="5"/>
        <s:v/>
      </s:c>
      <s:c r="U1639" s="85" t="str">
        <s:f>IF(OR(B1639="",G1639=""),"",ROUND(MAX(0,MIN(100,(G1639-IF(J1639="",'04_Настройки'!$B$14,J1639))/(100-IF(J1639="",'04_Настройки'!$B$14,J1639))*100)),1))</s:f>
        <s:v/>
      </s:c>
      <s:c r="V1639" s="85" t="str">
        <s:f t="shared" si="6"/>
        <s:v/>
      </s:c>
      <s:c r="W1639" s="88" t="str">
        <s:f t="shared" si="7"/>
        <s:v/>
      </s:c>
      <s:c r="X1639" s="85" t="str">
        <s:f>IF(B1639="","",IF(W1639&lt;'04_Настройки'!$B$26,"",ROUND((IF(ISBLANK(T1639),0,T1639*'04_Настройки'!$B$16)+IF(ISBLANK(U1639),0,U1639*'04_Настройки'!$B$17)+IF(ISBLANK(V1639),0,V1639*'04_Настройки'!$B$18)+IF(ISBLANK(M1639),0,M1639/5*100*'04_Настройки'!$B$19)+IF(ISBLANK(N1639),0,N1639/5*100*'04_Настройки'!$B$20))/(IF(ISBLANK(T1639),0,'04_Настройки'!$B$16)+IF(ISBLANK(U1639),0,'04_Настройки'!$B$17)+IF(ISBLANK(V1639),0,'04_Настройки'!$B$18)+IF(ISBLANK(M1639),0,'04_Настройки'!$B$19)+IF(ISBLANK(N1639),0,'04_Настройки'!$B$20)),1)))</s:f>
        <s:v/>
      </s:c>
      <s:c r="Y1639" s="77" t="str">
        <s:f>IF(B1639="","",IF(ISBLANK(X1639),"Недостаточно данных",IF(X1639&gt;='04_Настройки'!$B$24,"Высокий",IF(X1639&gt;='04_Настройки'!$B$25,"Средний","Низкий"))))</s:f>
        <s:v/>
      </s:c>
      <s:c r="Z1639" s="80">
        <s:f t="shared" si="8"/>
        <s:v>1629</s:v>
      </s:c>
      <s:c r="AA1639" s="93" t="str">
        <s:f>IF(B1639="","",IF(S1639&gt;1,"Проверить и объединить дубли",IF(W1639&lt;'04_Настройки'!$B$26,"Дополнить исходные данные",IF(AND(M1639&lt;&gt;"",M1639&lt;=2),"Проверить соответствие запросу и бизнесу",IF(AND(G1639&lt;&gt;"",G1639&lt;=IF(J1639="",'04_Настройки'!$B$14,J1639)),"Удерживать позицию и обновлять контент",IF(Y1639="Высокий",IF(O1639="","Создать или назначить посадочную страницу","Оптимизировать страницу и усилить содержание"),IF(Y1639="Средний","Включить в контент-план","Наблюдать или отложить")))))))</s:f>
        <s:v/>
      </s:c>
    </s:row>
    <s:row r="1640" ht="22.5" customHeight="1">
      <s:c r="A1640" s="70" t="str">
        <s:f t="shared" si="1"/>
        <s:v/>
      </s:c>
      <s:c r="B1640" s="71"/>
      <s:c r="C1640" s="71"/>
      <s:c r="D1640" s="71"/>
      <s:c r="E1640" s="95"/>
      <s:c r="F1640" s="77" t="str">
        <s:f>IF(ISBLANK(E1640),"",IF(E1640&gt;='04_Настройки'!$B$11,"ВЧ",IF(E1640&gt;='04_Настройки'!$B$12,"СЧ","НЧ")))</s:f>
      </s:c>
      <s:c r="G1640" s="78"/>
      <s:c r="H1640" s="78"/>
      <s:c r="I1640" s="80" t="str">
        <s:f t="shared" si="2"/>
        <s:v/>
      </s:c>
      <s:c r="J1640" s="78"/>
      <s:c r="K1640" s="81"/>
      <s:c r="L1640" s="78"/>
      <s:c r="M1640" s="78"/>
      <s:c r="N1640" s="78"/>
      <s:c r="O1640" s="83"/>
      <s:c r="P1640" s="84"/>
      <s:c r="Q1640" s="84"/>
      <s:c r="R1640" s="77" t="str">
        <s:f t="shared" si="3"/>
        <s:v/>
      </s:c>
      <s:c r="S1640" s="85" t="str">
        <s:f t="shared" si="4"/>
        <s:v/>
      </s:c>
      <s:c r="T1640" s="85" t="str">
        <s:f t="shared" si="5"/>
        <s:v/>
      </s:c>
      <s:c r="U1640" s="85" t="str">
        <s:f>IF(OR(B1640="",G1640=""),"",ROUND(MAX(0,MIN(100,(G1640-IF(J1640="",'04_Настройки'!$B$14,J1640))/(100-IF(J1640="",'04_Настройки'!$B$14,J1640))*100)),1))</s:f>
        <s:v/>
      </s:c>
      <s:c r="V1640" s="85" t="str">
        <s:f t="shared" si="6"/>
        <s:v/>
      </s:c>
      <s:c r="W1640" s="88" t="str">
        <s:f t="shared" si="7"/>
        <s:v/>
      </s:c>
      <s:c r="X1640" s="85" t="str">
        <s:f>IF(B1640="","",IF(W1640&lt;'04_Настройки'!$B$26,"",ROUND((IF(ISBLANK(T1640),0,T1640*'04_Настройки'!$B$16)+IF(ISBLANK(U1640),0,U1640*'04_Настройки'!$B$17)+IF(ISBLANK(V1640),0,V1640*'04_Настройки'!$B$18)+IF(ISBLANK(M1640),0,M1640/5*100*'04_Настройки'!$B$19)+IF(ISBLANK(N1640),0,N1640/5*100*'04_Настройки'!$B$20))/(IF(ISBLANK(T1640),0,'04_Настройки'!$B$16)+IF(ISBLANK(U1640),0,'04_Настройки'!$B$17)+IF(ISBLANK(V1640),0,'04_Настройки'!$B$18)+IF(ISBLANK(M1640),0,'04_Настройки'!$B$19)+IF(ISBLANK(N1640),0,'04_Настройки'!$B$20)),1)))</s:f>
        <s:v/>
      </s:c>
      <s:c r="Y1640" s="77" t="str">
        <s:f>IF(B1640="","",IF(ISBLANK(X1640),"Недостаточно данных",IF(X1640&gt;='04_Настройки'!$B$24,"Высокий",IF(X1640&gt;='04_Настройки'!$B$25,"Средний","Низкий"))))</s:f>
        <s:v/>
      </s:c>
      <s:c r="Z1640" s="80">
        <s:f t="shared" si="8"/>
        <s:v>1630</s:v>
      </s:c>
      <s:c r="AA1640" s="93" t="str">
        <s:f>IF(B1640="","",IF(S1640&gt;1,"Проверить и объединить дубли",IF(W1640&lt;'04_Настройки'!$B$26,"Дополнить исходные данные",IF(AND(M1640&lt;&gt;"",M1640&lt;=2),"Проверить соответствие запросу и бизнесу",IF(AND(G1640&lt;&gt;"",G1640&lt;=IF(J1640="",'04_Настройки'!$B$14,J1640)),"Удерживать позицию и обновлять контент",IF(Y1640="Высокий",IF(O1640="","Создать или назначить посадочную страницу","Оптимизировать страницу и усилить содержание"),IF(Y1640="Средний","Включить в контент-план","Наблюдать или отложить")))))))</s:f>
        <s:v/>
      </s:c>
    </s:row>
    <s:row r="1641" ht="22.5" customHeight="1">
      <s:c r="A1641" s="70" t="str">
        <s:f t="shared" si="1"/>
        <s:v/>
      </s:c>
      <s:c r="B1641" s="71"/>
      <s:c r="C1641" s="71"/>
      <s:c r="D1641" s="71"/>
      <s:c r="E1641" s="95"/>
      <s:c r="F1641" s="77" t="str">
        <s:f>IF(ISBLANK(E1641),"",IF(E1641&gt;='04_Настройки'!$B$11,"ВЧ",IF(E1641&gt;='04_Настройки'!$B$12,"СЧ","НЧ")))</s:f>
      </s:c>
      <s:c r="G1641" s="78"/>
      <s:c r="H1641" s="78"/>
      <s:c r="I1641" s="80" t="str">
        <s:f t="shared" si="2"/>
        <s:v/>
      </s:c>
      <s:c r="J1641" s="78"/>
      <s:c r="K1641" s="81"/>
      <s:c r="L1641" s="78"/>
      <s:c r="M1641" s="78"/>
      <s:c r="N1641" s="78"/>
      <s:c r="O1641" s="83"/>
      <s:c r="P1641" s="84"/>
      <s:c r="Q1641" s="84"/>
      <s:c r="R1641" s="77" t="str">
        <s:f t="shared" si="3"/>
        <s:v/>
      </s:c>
      <s:c r="S1641" s="85" t="str">
        <s:f t="shared" si="4"/>
        <s:v/>
      </s:c>
      <s:c r="T1641" s="85" t="str">
        <s:f t="shared" si="5"/>
        <s:v/>
      </s:c>
      <s:c r="U1641" s="85" t="str">
        <s:f>IF(OR(B1641="",G1641=""),"",ROUND(MAX(0,MIN(100,(G1641-IF(J1641="",'04_Настройки'!$B$14,J1641))/(100-IF(J1641="",'04_Настройки'!$B$14,J1641))*100)),1))</s:f>
        <s:v/>
      </s:c>
      <s:c r="V1641" s="85" t="str">
        <s:f t="shared" si="6"/>
        <s:v/>
      </s:c>
      <s:c r="W1641" s="88" t="str">
        <s:f t="shared" si="7"/>
        <s:v/>
      </s:c>
      <s:c r="X1641" s="85" t="str">
        <s:f>IF(B1641="","",IF(W1641&lt;'04_Настройки'!$B$26,"",ROUND((IF(ISBLANK(T1641),0,T1641*'04_Настройки'!$B$16)+IF(ISBLANK(U1641),0,U1641*'04_Настройки'!$B$17)+IF(ISBLANK(V1641),0,V1641*'04_Настройки'!$B$18)+IF(ISBLANK(M1641),0,M1641/5*100*'04_Настройки'!$B$19)+IF(ISBLANK(N1641),0,N1641/5*100*'04_Настройки'!$B$20))/(IF(ISBLANK(T1641),0,'04_Настройки'!$B$16)+IF(ISBLANK(U1641),0,'04_Настройки'!$B$17)+IF(ISBLANK(V1641),0,'04_Настройки'!$B$18)+IF(ISBLANK(M1641),0,'04_Настройки'!$B$19)+IF(ISBLANK(N1641),0,'04_Настройки'!$B$20)),1)))</s:f>
        <s:v/>
      </s:c>
      <s:c r="Y1641" s="77" t="str">
        <s:f>IF(B1641="","",IF(ISBLANK(X1641),"Недостаточно данных",IF(X1641&gt;='04_Настройки'!$B$24,"Высокий",IF(X1641&gt;='04_Настройки'!$B$25,"Средний","Низкий"))))</s:f>
        <s:v/>
      </s:c>
      <s:c r="Z1641" s="80">
        <s:f t="shared" si="8"/>
        <s:v>1631</s:v>
      </s:c>
      <s:c r="AA1641" s="93" t="str">
        <s:f>IF(B1641="","",IF(S1641&gt;1,"Проверить и объединить дубли",IF(W1641&lt;'04_Настройки'!$B$26,"Дополнить исходные данные",IF(AND(M1641&lt;&gt;"",M1641&lt;=2),"Проверить соответствие запросу и бизнесу",IF(AND(G1641&lt;&gt;"",G1641&lt;=IF(J1641="",'04_Настройки'!$B$14,J1641)),"Удерживать позицию и обновлять контент",IF(Y1641="Высокий",IF(O1641="","Создать или назначить посадочную страницу","Оптимизировать страницу и усилить содержание"),IF(Y1641="Средний","Включить в контент-план","Наблюдать или отложить")))))))</s:f>
        <s:v/>
      </s:c>
    </s:row>
    <s:row r="1642" ht="22.5" customHeight="1">
      <s:c r="A1642" s="70" t="str">
        <s:f t="shared" si="1"/>
        <s:v/>
      </s:c>
      <s:c r="B1642" s="71"/>
      <s:c r="C1642" s="71"/>
      <s:c r="D1642" s="71"/>
      <s:c r="E1642" s="95"/>
      <s:c r="F1642" s="77" t="str">
        <s:f>IF(ISBLANK(E1642),"",IF(E1642&gt;='04_Настройки'!$B$11,"ВЧ",IF(E1642&gt;='04_Настройки'!$B$12,"СЧ","НЧ")))</s:f>
      </s:c>
      <s:c r="G1642" s="78"/>
      <s:c r="H1642" s="78"/>
      <s:c r="I1642" s="80" t="str">
        <s:f t="shared" si="2"/>
        <s:v/>
      </s:c>
      <s:c r="J1642" s="78"/>
      <s:c r="K1642" s="81"/>
      <s:c r="L1642" s="78"/>
      <s:c r="M1642" s="78"/>
      <s:c r="N1642" s="78"/>
      <s:c r="O1642" s="83"/>
      <s:c r="P1642" s="84"/>
      <s:c r="Q1642" s="84"/>
      <s:c r="R1642" s="77" t="str">
        <s:f t="shared" si="3"/>
        <s:v/>
      </s:c>
      <s:c r="S1642" s="85" t="str">
        <s:f t="shared" si="4"/>
        <s:v/>
      </s:c>
      <s:c r="T1642" s="85" t="str">
        <s:f t="shared" si="5"/>
        <s:v/>
      </s:c>
      <s:c r="U1642" s="85" t="str">
        <s:f>IF(OR(B1642="",G1642=""),"",ROUND(MAX(0,MIN(100,(G1642-IF(J1642="",'04_Настройки'!$B$14,J1642))/(100-IF(J1642="",'04_Настройки'!$B$14,J1642))*100)),1))</s:f>
        <s:v/>
      </s:c>
      <s:c r="V1642" s="85" t="str">
        <s:f t="shared" si="6"/>
        <s:v/>
      </s:c>
      <s:c r="W1642" s="88" t="str">
        <s:f t="shared" si="7"/>
        <s:v/>
      </s:c>
      <s:c r="X1642" s="85" t="str">
        <s:f>IF(B1642="","",IF(W1642&lt;'04_Настройки'!$B$26,"",ROUND((IF(ISBLANK(T1642),0,T1642*'04_Настройки'!$B$16)+IF(ISBLANK(U1642),0,U1642*'04_Настройки'!$B$17)+IF(ISBLANK(V1642),0,V1642*'04_Настройки'!$B$18)+IF(ISBLANK(M1642),0,M1642/5*100*'04_Настройки'!$B$19)+IF(ISBLANK(N1642),0,N1642/5*100*'04_Настройки'!$B$20))/(IF(ISBLANK(T1642),0,'04_Настройки'!$B$16)+IF(ISBLANK(U1642),0,'04_Настройки'!$B$17)+IF(ISBLANK(V1642),0,'04_Настройки'!$B$18)+IF(ISBLANK(M1642),0,'04_Настройки'!$B$19)+IF(ISBLANK(N1642),0,'04_Настройки'!$B$20)),1)))</s:f>
        <s:v/>
      </s:c>
      <s:c r="Y1642" s="77" t="str">
        <s:f>IF(B1642="","",IF(ISBLANK(X1642),"Недостаточно данных",IF(X1642&gt;='04_Настройки'!$B$24,"Высокий",IF(X1642&gt;='04_Настройки'!$B$25,"Средний","Низкий"))))</s:f>
        <s:v/>
      </s:c>
      <s:c r="Z1642" s="80">
        <s:f t="shared" si="8"/>
        <s:v>1632</s:v>
      </s:c>
      <s:c r="AA1642" s="93" t="str">
        <s:f>IF(B1642="","",IF(S1642&gt;1,"Проверить и объединить дубли",IF(W1642&lt;'04_Настройки'!$B$26,"Дополнить исходные данные",IF(AND(M1642&lt;&gt;"",M1642&lt;=2),"Проверить соответствие запросу и бизнесу",IF(AND(G1642&lt;&gt;"",G1642&lt;=IF(J1642="",'04_Настройки'!$B$14,J1642)),"Удерживать позицию и обновлять контент",IF(Y1642="Высокий",IF(O1642="","Создать или назначить посадочную страницу","Оптимизировать страницу и усилить содержание"),IF(Y1642="Средний","Включить в контент-план","Наблюдать или отложить")))))))</s:f>
        <s:v/>
      </s:c>
    </s:row>
    <s:row r="1643" ht="22.5" customHeight="1">
      <s:c r="A1643" s="70" t="str">
        <s:f t="shared" si="1"/>
        <s:v/>
      </s:c>
      <s:c r="B1643" s="71"/>
      <s:c r="C1643" s="71"/>
      <s:c r="D1643" s="71"/>
      <s:c r="E1643" s="95"/>
      <s:c r="F1643" s="77" t="str">
        <s:f>IF(ISBLANK(E1643),"",IF(E1643&gt;='04_Настройки'!$B$11,"ВЧ",IF(E1643&gt;='04_Настройки'!$B$12,"СЧ","НЧ")))</s:f>
      </s:c>
      <s:c r="G1643" s="78"/>
      <s:c r="H1643" s="78"/>
      <s:c r="I1643" s="80" t="str">
        <s:f t="shared" si="2"/>
        <s:v/>
      </s:c>
      <s:c r="J1643" s="78"/>
      <s:c r="K1643" s="81"/>
      <s:c r="L1643" s="78"/>
      <s:c r="M1643" s="78"/>
      <s:c r="N1643" s="78"/>
      <s:c r="O1643" s="83"/>
      <s:c r="P1643" s="84"/>
      <s:c r="Q1643" s="84"/>
      <s:c r="R1643" s="77" t="str">
        <s:f t="shared" si="3"/>
        <s:v/>
      </s:c>
      <s:c r="S1643" s="85" t="str">
        <s:f t="shared" si="4"/>
        <s:v/>
      </s:c>
      <s:c r="T1643" s="85" t="str">
        <s:f t="shared" si="5"/>
        <s:v/>
      </s:c>
      <s:c r="U1643" s="85" t="str">
        <s:f>IF(OR(B1643="",G1643=""),"",ROUND(MAX(0,MIN(100,(G1643-IF(J1643="",'04_Настройки'!$B$14,J1643))/(100-IF(J1643="",'04_Настройки'!$B$14,J1643))*100)),1))</s:f>
        <s:v/>
      </s:c>
      <s:c r="V1643" s="85" t="str">
        <s:f t="shared" si="6"/>
        <s:v/>
      </s:c>
      <s:c r="W1643" s="88" t="str">
        <s:f t="shared" si="7"/>
        <s:v/>
      </s:c>
      <s:c r="X1643" s="85" t="str">
        <s:f>IF(B1643="","",IF(W1643&lt;'04_Настройки'!$B$26,"",ROUND((IF(ISBLANK(T1643),0,T1643*'04_Настройки'!$B$16)+IF(ISBLANK(U1643),0,U1643*'04_Настройки'!$B$17)+IF(ISBLANK(V1643),0,V1643*'04_Настройки'!$B$18)+IF(ISBLANK(M1643),0,M1643/5*100*'04_Настройки'!$B$19)+IF(ISBLANK(N1643),0,N1643/5*100*'04_Настройки'!$B$20))/(IF(ISBLANK(T1643),0,'04_Настройки'!$B$16)+IF(ISBLANK(U1643),0,'04_Настройки'!$B$17)+IF(ISBLANK(V1643),0,'04_Настройки'!$B$18)+IF(ISBLANK(M1643),0,'04_Настройки'!$B$19)+IF(ISBLANK(N1643),0,'04_Настройки'!$B$20)),1)))</s:f>
        <s:v/>
      </s:c>
      <s:c r="Y1643" s="77" t="str">
        <s:f>IF(B1643="","",IF(ISBLANK(X1643),"Недостаточно данных",IF(X1643&gt;='04_Настройки'!$B$24,"Высокий",IF(X1643&gt;='04_Настройки'!$B$25,"Средний","Низкий"))))</s:f>
        <s:v/>
      </s:c>
      <s:c r="Z1643" s="80">
        <s:f t="shared" si="8"/>
        <s:v>1633</s:v>
      </s:c>
      <s:c r="AA1643" s="93" t="str">
        <s:f>IF(B1643="","",IF(S1643&gt;1,"Проверить и объединить дубли",IF(W1643&lt;'04_Настройки'!$B$26,"Дополнить исходные данные",IF(AND(M1643&lt;&gt;"",M1643&lt;=2),"Проверить соответствие запросу и бизнесу",IF(AND(G1643&lt;&gt;"",G1643&lt;=IF(J1643="",'04_Настройки'!$B$14,J1643)),"Удерживать позицию и обновлять контент",IF(Y1643="Высокий",IF(O1643="","Создать или назначить посадочную страницу","Оптимизировать страницу и усилить содержание"),IF(Y1643="Средний","Включить в контент-план","Наблюдать или отложить")))))))</s:f>
        <s:v/>
      </s:c>
    </s:row>
    <s:row r="1644" ht="22.5" customHeight="1">
      <s:c r="A1644" s="70" t="str">
        <s:f t="shared" si="1"/>
        <s:v/>
      </s:c>
      <s:c r="B1644" s="71"/>
      <s:c r="C1644" s="71"/>
      <s:c r="D1644" s="71"/>
      <s:c r="E1644" s="95"/>
      <s:c r="F1644" s="77" t="str">
        <s:f>IF(ISBLANK(E1644),"",IF(E1644&gt;='04_Настройки'!$B$11,"ВЧ",IF(E1644&gt;='04_Настройки'!$B$12,"СЧ","НЧ")))</s:f>
      </s:c>
      <s:c r="G1644" s="78"/>
      <s:c r="H1644" s="78"/>
      <s:c r="I1644" s="80" t="str">
        <s:f t="shared" si="2"/>
        <s:v/>
      </s:c>
      <s:c r="J1644" s="78"/>
      <s:c r="K1644" s="81"/>
      <s:c r="L1644" s="78"/>
      <s:c r="M1644" s="78"/>
      <s:c r="N1644" s="78"/>
      <s:c r="O1644" s="83"/>
      <s:c r="P1644" s="84"/>
      <s:c r="Q1644" s="84"/>
      <s:c r="R1644" s="77" t="str">
        <s:f t="shared" si="3"/>
        <s:v/>
      </s:c>
      <s:c r="S1644" s="85" t="str">
        <s:f t="shared" si="4"/>
        <s:v/>
      </s:c>
      <s:c r="T1644" s="85" t="str">
        <s:f t="shared" si="5"/>
        <s:v/>
      </s:c>
      <s:c r="U1644" s="85" t="str">
        <s:f>IF(OR(B1644="",G1644=""),"",ROUND(MAX(0,MIN(100,(G1644-IF(J1644="",'04_Настройки'!$B$14,J1644))/(100-IF(J1644="",'04_Настройки'!$B$14,J1644))*100)),1))</s:f>
        <s:v/>
      </s:c>
      <s:c r="V1644" s="85" t="str">
        <s:f t="shared" si="6"/>
        <s:v/>
      </s:c>
      <s:c r="W1644" s="88" t="str">
        <s:f t="shared" si="7"/>
        <s:v/>
      </s:c>
      <s:c r="X1644" s="85" t="str">
        <s:f>IF(B1644="","",IF(W1644&lt;'04_Настройки'!$B$26,"",ROUND((IF(ISBLANK(T1644),0,T1644*'04_Настройки'!$B$16)+IF(ISBLANK(U1644),0,U1644*'04_Настройки'!$B$17)+IF(ISBLANK(V1644),0,V1644*'04_Настройки'!$B$18)+IF(ISBLANK(M1644),0,M1644/5*100*'04_Настройки'!$B$19)+IF(ISBLANK(N1644),0,N1644/5*100*'04_Настройки'!$B$20))/(IF(ISBLANK(T1644),0,'04_Настройки'!$B$16)+IF(ISBLANK(U1644),0,'04_Настройки'!$B$17)+IF(ISBLANK(V1644),0,'04_Настройки'!$B$18)+IF(ISBLANK(M1644),0,'04_Настройки'!$B$19)+IF(ISBLANK(N1644),0,'04_Настройки'!$B$20)),1)))</s:f>
        <s:v/>
      </s:c>
      <s:c r="Y1644" s="77" t="str">
        <s:f>IF(B1644="","",IF(ISBLANK(X1644),"Недостаточно данных",IF(X1644&gt;='04_Настройки'!$B$24,"Высокий",IF(X1644&gt;='04_Настройки'!$B$25,"Средний","Низкий"))))</s:f>
        <s:v/>
      </s:c>
      <s:c r="Z1644" s="80">
        <s:f t="shared" si="8"/>
        <s:v>1634</s:v>
      </s:c>
      <s:c r="AA1644" s="93" t="str">
        <s:f>IF(B1644="","",IF(S1644&gt;1,"Проверить и объединить дубли",IF(W1644&lt;'04_Настройки'!$B$26,"Дополнить исходные данные",IF(AND(M1644&lt;&gt;"",M1644&lt;=2),"Проверить соответствие запросу и бизнесу",IF(AND(G1644&lt;&gt;"",G1644&lt;=IF(J1644="",'04_Настройки'!$B$14,J1644)),"Удерживать позицию и обновлять контент",IF(Y1644="Высокий",IF(O1644="","Создать или назначить посадочную страницу","Оптимизировать страницу и усилить содержание"),IF(Y1644="Средний","Включить в контент-план","Наблюдать или отложить")))))))</s:f>
        <s:v/>
      </s:c>
    </s:row>
    <s:row r="1645" ht="22.5" customHeight="1">
      <s:c r="A1645" s="70" t="str">
        <s:f t="shared" si="1"/>
        <s:v/>
      </s:c>
      <s:c r="B1645" s="71"/>
      <s:c r="C1645" s="71"/>
      <s:c r="D1645" s="71"/>
      <s:c r="E1645" s="95"/>
      <s:c r="F1645" s="77" t="str">
        <s:f>IF(ISBLANK(E1645),"",IF(E1645&gt;='04_Настройки'!$B$11,"ВЧ",IF(E1645&gt;='04_Настройки'!$B$12,"СЧ","НЧ")))</s:f>
      </s:c>
      <s:c r="G1645" s="78"/>
      <s:c r="H1645" s="78"/>
      <s:c r="I1645" s="80" t="str">
        <s:f t="shared" si="2"/>
        <s:v/>
      </s:c>
      <s:c r="J1645" s="78"/>
      <s:c r="K1645" s="81"/>
      <s:c r="L1645" s="78"/>
      <s:c r="M1645" s="78"/>
      <s:c r="N1645" s="78"/>
      <s:c r="O1645" s="83"/>
      <s:c r="P1645" s="84"/>
      <s:c r="Q1645" s="84"/>
      <s:c r="R1645" s="77" t="str">
        <s:f t="shared" si="3"/>
        <s:v/>
      </s:c>
      <s:c r="S1645" s="85" t="str">
        <s:f t="shared" si="4"/>
        <s:v/>
      </s:c>
      <s:c r="T1645" s="85" t="str">
        <s:f t="shared" si="5"/>
        <s:v/>
      </s:c>
      <s:c r="U1645" s="85" t="str">
        <s:f>IF(OR(B1645="",G1645=""),"",ROUND(MAX(0,MIN(100,(G1645-IF(J1645="",'04_Настройки'!$B$14,J1645))/(100-IF(J1645="",'04_Настройки'!$B$14,J1645))*100)),1))</s:f>
        <s:v/>
      </s:c>
      <s:c r="V1645" s="85" t="str">
        <s:f t="shared" si="6"/>
        <s:v/>
      </s:c>
      <s:c r="W1645" s="88" t="str">
        <s:f t="shared" si="7"/>
        <s:v/>
      </s:c>
      <s:c r="X1645" s="85" t="str">
        <s:f>IF(B1645="","",IF(W1645&lt;'04_Настройки'!$B$26,"",ROUND((IF(ISBLANK(T1645),0,T1645*'04_Настройки'!$B$16)+IF(ISBLANK(U1645),0,U1645*'04_Настройки'!$B$17)+IF(ISBLANK(V1645),0,V1645*'04_Настройки'!$B$18)+IF(ISBLANK(M1645),0,M1645/5*100*'04_Настройки'!$B$19)+IF(ISBLANK(N1645),0,N1645/5*100*'04_Настройки'!$B$20))/(IF(ISBLANK(T1645),0,'04_Настройки'!$B$16)+IF(ISBLANK(U1645),0,'04_Настройки'!$B$17)+IF(ISBLANK(V1645),0,'04_Настройки'!$B$18)+IF(ISBLANK(M1645),0,'04_Настройки'!$B$19)+IF(ISBLANK(N1645),0,'04_Настройки'!$B$20)),1)))</s:f>
        <s:v/>
      </s:c>
      <s:c r="Y1645" s="77" t="str">
        <s:f>IF(B1645="","",IF(ISBLANK(X1645),"Недостаточно данных",IF(X1645&gt;='04_Настройки'!$B$24,"Высокий",IF(X1645&gt;='04_Настройки'!$B$25,"Средний","Низкий"))))</s:f>
        <s:v/>
      </s:c>
      <s:c r="Z1645" s="80">
        <s:f t="shared" si="8"/>
        <s:v>1635</s:v>
      </s:c>
      <s:c r="AA1645" s="93" t="str">
        <s:f>IF(B1645="","",IF(S1645&gt;1,"Проверить и объединить дубли",IF(W1645&lt;'04_Настройки'!$B$26,"Дополнить исходные данные",IF(AND(M1645&lt;&gt;"",M1645&lt;=2),"Проверить соответствие запросу и бизнесу",IF(AND(G1645&lt;&gt;"",G1645&lt;=IF(J1645="",'04_Настройки'!$B$14,J1645)),"Удерживать позицию и обновлять контент",IF(Y1645="Высокий",IF(O1645="","Создать или назначить посадочную страницу","Оптимизировать страницу и усилить содержание"),IF(Y1645="Средний","Включить в контент-план","Наблюдать или отложить")))))))</s:f>
        <s:v/>
      </s:c>
    </s:row>
    <s:row r="1646" ht="22.5" customHeight="1">
      <s:c r="A1646" s="70" t="str">
        <s:f t="shared" si="1"/>
        <s:v/>
      </s:c>
      <s:c r="B1646" s="71"/>
      <s:c r="C1646" s="71"/>
      <s:c r="D1646" s="71"/>
      <s:c r="E1646" s="95"/>
      <s:c r="F1646" s="77" t="str">
        <s:f>IF(ISBLANK(E1646),"",IF(E1646&gt;='04_Настройки'!$B$11,"ВЧ",IF(E1646&gt;='04_Настройки'!$B$12,"СЧ","НЧ")))</s:f>
      </s:c>
      <s:c r="G1646" s="78"/>
      <s:c r="H1646" s="78"/>
      <s:c r="I1646" s="80" t="str">
        <s:f t="shared" si="2"/>
        <s:v/>
      </s:c>
      <s:c r="J1646" s="78"/>
      <s:c r="K1646" s="81"/>
      <s:c r="L1646" s="78"/>
      <s:c r="M1646" s="78"/>
      <s:c r="N1646" s="78"/>
      <s:c r="O1646" s="83"/>
      <s:c r="P1646" s="84"/>
      <s:c r="Q1646" s="84"/>
      <s:c r="R1646" s="77" t="str">
        <s:f t="shared" si="3"/>
        <s:v/>
      </s:c>
      <s:c r="S1646" s="85" t="str">
        <s:f t="shared" si="4"/>
        <s:v/>
      </s:c>
      <s:c r="T1646" s="85" t="str">
        <s:f t="shared" si="5"/>
        <s:v/>
      </s:c>
      <s:c r="U1646" s="85" t="str">
        <s:f>IF(OR(B1646="",G1646=""),"",ROUND(MAX(0,MIN(100,(G1646-IF(J1646="",'04_Настройки'!$B$14,J1646))/(100-IF(J1646="",'04_Настройки'!$B$14,J1646))*100)),1))</s:f>
        <s:v/>
      </s:c>
      <s:c r="V1646" s="85" t="str">
        <s:f t="shared" si="6"/>
        <s:v/>
      </s:c>
      <s:c r="W1646" s="88" t="str">
        <s:f t="shared" si="7"/>
        <s:v/>
      </s:c>
      <s:c r="X1646" s="85" t="str">
        <s:f>IF(B1646="","",IF(W1646&lt;'04_Настройки'!$B$26,"",ROUND((IF(ISBLANK(T1646),0,T1646*'04_Настройки'!$B$16)+IF(ISBLANK(U1646),0,U1646*'04_Настройки'!$B$17)+IF(ISBLANK(V1646),0,V1646*'04_Настройки'!$B$18)+IF(ISBLANK(M1646),0,M1646/5*100*'04_Настройки'!$B$19)+IF(ISBLANK(N1646),0,N1646/5*100*'04_Настройки'!$B$20))/(IF(ISBLANK(T1646),0,'04_Настройки'!$B$16)+IF(ISBLANK(U1646),0,'04_Настройки'!$B$17)+IF(ISBLANK(V1646),0,'04_Настройки'!$B$18)+IF(ISBLANK(M1646),0,'04_Настройки'!$B$19)+IF(ISBLANK(N1646),0,'04_Настройки'!$B$20)),1)))</s:f>
        <s:v/>
      </s:c>
      <s:c r="Y1646" s="77" t="str">
        <s:f>IF(B1646="","",IF(ISBLANK(X1646),"Недостаточно данных",IF(X1646&gt;='04_Настройки'!$B$24,"Высокий",IF(X1646&gt;='04_Настройки'!$B$25,"Средний","Низкий"))))</s:f>
        <s:v/>
      </s:c>
      <s:c r="Z1646" s="80">
        <s:f t="shared" si="8"/>
        <s:v>1636</s:v>
      </s:c>
      <s:c r="AA1646" s="93" t="str">
        <s:f>IF(B1646="","",IF(S1646&gt;1,"Проверить и объединить дубли",IF(W1646&lt;'04_Настройки'!$B$26,"Дополнить исходные данные",IF(AND(M1646&lt;&gt;"",M1646&lt;=2),"Проверить соответствие запросу и бизнесу",IF(AND(G1646&lt;&gt;"",G1646&lt;=IF(J1646="",'04_Настройки'!$B$14,J1646)),"Удерживать позицию и обновлять контент",IF(Y1646="Высокий",IF(O1646="","Создать или назначить посадочную страницу","Оптимизировать страницу и усилить содержание"),IF(Y1646="Средний","Включить в контент-план","Наблюдать или отложить")))))))</s:f>
        <s:v/>
      </s:c>
    </s:row>
    <s:row r="1647" ht="22.5" customHeight="1">
      <s:c r="A1647" s="70" t="str">
        <s:f t="shared" si="1"/>
        <s:v/>
      </s:c>
      <s:c r="B1647" s="71"/>
      <s:c r="C1647" s="71"/>
      <s:c r="D1647" s="71"/>
      <s:c r="E1647" s="95"/>
      <s:c r="F1647" s="77" t="str">
        <s:f>IF(ISBLANK(E1647),"",IF(E1647&gt;='04_Настройки'!$B$11,"ВЧ",IF(E1647&gt;='04_Настройки'!$B$12,"СЧ","НЧ")))</s:f>
      </s:c>
      <s:c r="G1647" s="78"/>
      <s:c r="H1647" s="78"/>
      <s:c r="I1647" s="80" t="str">
        <s:f t="shared" si="2"/>
        <s:v/>
      </s:c>
      <s:c r="J1647" s="78"/>
      <s:c r="K1647" s="81"/>
      <s:c r="L1647" s="78"/>
      <s:c r="M1647" s="78"/>
      <s:c r="N1647" s="78"/>
      <s:c r="O1647" s="83"/>
      <s:c r="P1647" s="84"/>
      <s:c r="Q1647" s="84"/>
      <s:c r="R1647" s="77" t="str">
        <s:f t="shared" si="3"/>
        <s:v/>
      </s:c>
      <s:c r="S1647" s="85" t="str">
        <s:f t="shared" si="4"/>
        <s:v/>
      </s:c>
      <s:c r="T1647" s="85" t="str">
        <s:f t="shared" si="5"/>
        <s:v/>
      </s:c>
      <s:c r="U1647" s="85" t="str">
        <s:f>IF(OR(B1647="",G1647=""),"",ROUND(MAX(0,MIN(100,(G1647-IF(J1647="",'04_Настройки'!$B$14,J1647))/(100-IF(J1647="",'04_Настройки'!$B$14,J1647))*100)),1))</s:f>
        <s:v/>
      </s:c>
      <s:c r="V1647" s="85" t="str">
        <s:f t="shared" si="6"/>
        <s:v/>
      </s:c>
      <s:c r="W1647" s="88" t="str">
        <s:f t="shared" si="7"/>
        <s:v/>
      </s:c>
      <s:c r="X1647" s="85" t="str">
        <s:f>IF(B1647="","",IF(W1647&lt;'04_Настройки'!$B$26,"",ROUND((IF(ISBLANK(T1647),0,T1647*'04_Настройки'!$B$16)+IF(ISBLANK(U1647),0,U1647*'04_Настройки'!$B$17)+IF(ISBLANK(V1647),0,V1647*'04_Настройки'!$B$18)+IF(ISBLANK(M1647),0,M1647/5*100*'04_Настройки'!$B$19)+IF(ISBLANK(N1647),0,N1647/5*100*'04_Настройки'!$B$20))/(IF(ISBLANK(T1647),0,'04_Настройки'!$B$16)+IF(ISBLANK(U1647),0,'04_Настройки'!$B$17)+IF(ISBLANK(V1647),0,'04_Настройки'!$B$18)+IF(ISBLANK(M1647),0,'04_Настройки'!$B$19)+IF(ISBLANK(N1647),0,'04_Настройки'!$B$20)),1)))</s:f>
        <s:v/>
      </s:c>
      <s:c r="Y1647" s="77" t="str">
        <s:f>IF(B1647="","",IF(ISBLANK(X1647),"Недостаточно данных",IF(X1647&gt;='04_Настройки'!$B$24,"Высокий",IF(X1647&gt;='04_Настройки'!$B$25,"Средний","Низкий"))))</s:f>
        <s:v/>
      </s:c>
      <s:c r="Z1647" s="80">
        <s:f t="shared" si="8"/>
        <s:v>1637</s:v>
      </s:c>
      <s:c r="AA1647" s="93" t="str">
        <s:f>IF(B1647="","",IF(S1647&gt;1,"Проверить и объединить дубли",IF(W1647&lt;'04_Настройки'!$B$26,"Дополнить исходные данные",IF(AND(M1647&lt;&gt;"",M1647&lt;=2),"Проверить соответствие запросу и бизнесу",IF(AND(G1647&lt;&gt;"",G1647&lt;=IF(J1647="",'04_Настройки'!$B$14,J1647)),"Удерживать позицию и обновлять контент",IF(Y1647="Высокий",IF(O1647="","Создать или назначить посадочную страницу","Оптимизировать страницу и усилить содержание"),IF(Y1647="Средний","Включить в контент-план","Наблюдать или отложить")))))))</s:f>
        <s:v/>
      </s:c>
    </s:row>
    <s:row r="1648" ht="22.5" customHeight="1">
      <s:c r="A1648" s="70" t="str">
        <s:f t="shared" si="1"/>
        <s:v/>
      </s:c>
      <s:c r="B1648" s="71"/>
      <s:c r="C1648" s="71"/>
      <s:c r="D1648" s="71"/>
      <s:c r="E1648" s="95"/>
      <s:c r="F1648" s="77" t="str">
        <s:f>IF(ISBLANK(E1648),"",IF(E1648&gt;='04_Настройки'!$B$11,"ВЧ",IF(E1648&gt;='04_Настройки'!$B$12,"СЧ","НЧ")))</s:f>
      </s:c>
      <s:c r="G1648" s="78"/>
      <s:c r="H1648" s="78"/>
      <s:c r="I1648" s="80" t="str">
        <s:f t="shared" si="2"/>
        <s:v/>
      </s:c>
      <s:c r="J1648" s="78"/>
      <s:c r="K1648" s="81"/>
      <s:c r="L1648" s="78"/>
      <s:c r="M1648" s="78"/>
      <s:c r="N1648" s="78"/>
      <s:c r="O1648" s="83"/>
      <s:c r="P1648" s="84"/>
      <s:c r="Q1648" s="84"/>
      <s:c r="R1648" s="77" t="str">
        <s:f t="shared" si="3"/>
        <s:v/>
      </s:c>
      <s:c r="S1648" s="85" t="str">
        <s:f t="shared" si="4"/>
        <s:v/>
      </s:c>
      <s:c r="T1648" s="85" t="str">
        <s:f t="shared" si="5"/>
        <s:v/>
      </s:c>
      <s:c r="U1648" s="85" t="str">
        <s:f>IF(OR(B1648="",G1648=""),"",ROUND(MAX(0,MIN(100,(G1648-IF(J1648="",'04_Настройки'!$B$14,J1648))/(100-IF(J1648="",'04_Настройки'!$B$14,J1648))*100)),1))</s:f>
        <s:v/>
      </s:c>
      <s:c r="V1648" s="85" t="str">
        <s:f t="shared" si="6"/>
        <s:v/>
      </s:c>
      <s:c r="W1648" s="88" t="str">
        <s:f t="shared" si="7"/>
        <s:v/>
      </s:c>
      <s:c r="X1648" s="85" t="str">
        <s:f>IF(B1648="","",IF(W1648&lt;'04_Настройки'!$B$26,"",ROUND((IF(ISBLANK(T1648),0,T1648*'04_Настройки'!$B$16)+IF(ISBLANK(U1648),0,U1648*'04_Настройки'!$B$17)+IF(ISBLANK(V1648),0,V1648*'04_Настройки'!$B$18)+IF(ISBLANK(M1648),0,M1648/5*100*'04_Настройки'!$B$19)+IF(ISBLANK(N1648),0,N1648/5*100*'04_Настройки'!$B$20))/(IF(ISBLANK(T1648),0,'04_Настройки'!$B$16)+IF(ISBLANK(U1648),0,'04_Настройки'!$B$17)+IF(ISBLANK(V1648),0,'04_Настройки'!$B$18)+IF(ISBLANK(M1648),0,'04_Настройки'!$B$19)+IF(ISBLANK(N1648),0,'04_Настройки'!$B$20)),1)))</s:f>
        <s:v/>
      </s:c>
      <s:c r="Y1648" s="77" t="str">
        <s:f>IF(B1648="","",IF(ISBLANK(X1648),"Недостаточно данных",IF(X1648&gt;='04_Настройки'!$B$24,"Высокий",IF(X1648&gt;='04_Настройки'!$B$25,"Средний","Низкий"))))</s:f>
        <s:v/>
      </s:c>
      <s:c r="Z1648" s="80">
        <s:f t="shared" si="8"/>
        <s:v>1638</s:v>
      </s:c>
      <s:c r="AA1648" s="93" t="str">
        <s:f>IF(B1648="","",IF(S1648&gt;1,"Проверить и объединить дубли",IF(W1648&lt;'04_Настройки'!$B$26,"Дополнить исходные данные",IF(AND(M1648&lt;&gt;"",M1648&lt;=2),"Проверить соответствие запросу и бизнесу",IF(AND(G1648&lt;&gt;"",G1648&lt;=IF(J1648="",'04_Настройки'!$B$14,J1648)),"Удерживать позицию и обновлять контент",IF(Y1648="Высокий",IF(O1648="","Создать или назначить посадочную страницу","Оптимизировать страницу и усилить содержание"),IF(Y1648="Средний","Включить в контент-план","Наблюдать или отложить")))))))</s:f>
        <s:v/>
      </s:c>
    </s:row>
    <s:row r="1649" ht="22.5" customHeight="1">
      <s:c r="A1649" s="70" t="str">
        <s:f t="shared" si="1"/>
        <s:v/>
      </s:c>
      <s:c r="B1649" s="71"/>
      <s:c r="C1649" s="71"/>
      <s:c r="D1649" s="71"/>
      <s:c r="E1649" s="95"/>
      <s:c r="F1649" s="77" t="str">
        <s:f>IF(ISBLANK(E1649),"",IF(E1649&gt;='04_Настройки'!$B$11,"ВЧ",IF(E1649&gt;='04_Настройки'!$B$12,"СЧ","НЧ")))</s:f>
      </s:c>
      <s:c r="G1649" s="78"/>
      <s:c r="H1649" s="78"/>
      <s:c r="I1649" s="80" t="str">
        <s:f t="shared" si="2"/>
        <s:v/>
      </s:c>
      <s:c r="J1649" s="78"/>
      <s:c r="K1649" s="81"/>
      <s:c r="L1649" s="78"/>
      <s:c r="M1649" s="78"/>
      <s:c r="N1649" s="78"/>
      <s:c r="O1649" s="83"/>
      <s:c r="P1649" s="84"/>
      <s:c r="Q1649" s="84"/>
      <s:c r="R1649" s="77" t="str">
        <s:f t="shared" si="3"/>
        <s:v/>
      </s:c>
      <s:c r="S1649" s="85" t="str">
        <s:f t="shared" si="4"/>
        <s:v/>
      </s:c>
      <s:c r="T1649" s="85" t="str">
        <s:f t="shared" si="5"/>
        <s:v/>
      </s:c>
      <s:c r="U1649" s="85" t="str">
        <s:f>IF(OR(B1649="",G1649=""),"",ROUND(MAX(0,MIN(100,(G1649-IF(J1649="",'04_Настройки'!$B$14,J1649))/(100-IF(J1649="",'04_Настройки'!$B$14,J1649))*100)),1))</s:f>
        <s:v/>
      </s:c>
      <s:c r="V1649" s="85" t="str">
        <s:f t="shared" si="6"/>
        <s:v/>
      </s:c>
      <s:c r="W1649" s="88" t="str">
        <s:f t="shared" si="7"/>
        <s:v/>
      </s:c>
      <s:c r="X1649" s="85" t="str">
        <s:f>IF(B1649="","",IF(W1649&lt;'04_Настройки'!$B$26,"",ROUND((IF(ISBLANK(T1649),0,T1649*'04_Настройки'!$B$16)+IF(ISBLANK(U1649),0,U1649*'04_Настройки'!$B$17)+IF(ISBLANK(V1649),0,V1649*'04_Настройки'!$B$18)+IF(ISBLANK(M1649),0,M1649/5*100*'04_Настройки'!$B$19)+IF(ISBLANK(N1649),0,N1649/5*100*'04_Настройки'!$B$20))/(IF(ISBLANK(T1649),0,'04_Настройки'!$B$16)+IF(ISBLANK(U1649),0,'04_Настройки'!$B$17)+IF(ISBLANK(V1649),0,'04_Настройки'!$B$18)+IF(ISBLANK(M1649),0,'04_Настройки'!$B$19)+IF(ISBLANK(N1649),0,'04_Настройки'!$B$20)),1)))</s:f>
        <s:v/>
      </s:c>
      <s:c r="Y1649" s="77" t="str">
        <s:f>IF(B1649="","",IF(ISBLANK(X1649),"Недостаточно данных",IF(X1649&gt;='04_Настройки'!$B$24,"Высокий",IF(X1649&gt;='04_Настройки'!$B$25,"Средний","Низкий"))))</s:f>
        <s:v/>
      </s:c>
      <s:c r="Z1649" s="80">
        <s:f t="shared" si="8"/>
        <s:v>1639</s:v>
      </s:c>
      <s:c r="AA1649" s="93" t="str">
        <s:f>IF(B1649="","",IF(S1649&gt;1,"Проверить и объединить дубли",IF(W1649&lt;'04_Настройки'!$B$26,"Дополнить исходные данные",IF(AND(M1649&lt;&gt;"",M1649&lt;=2),"Проверить соответствие запросу и бизнесу",IF(AND(G1649&lt;&gt;"",G1649&lt;=IF(J1649="",'04_Настройки'!$B$14,J1649)),"Удерживать позицию и обновлять контент",IF(Y1649="Высокий",IF(O1649="","Создать или назначить посадочную страницу","Оптимизировать страницу и усилить содержание"),IF(Y1649="Средний","Включить в контент-план","Наблюдать или отложить")))))))</s:f>
        <s:v/>
      </s:c>
    </s:row>
    <s:row r="1650" ht="22.5" customHeight="1">
      <s:c r="A1650" s="70" t="str">
        <s:f t="shared" si="1"/>
        <s:v/>
      </s:c>
      <s:c r="B1650" s="71"/>
      <s:c r="C1650" s="71"/>
      <s:c r="D1650" s="71"/>
      <s:c r="E1650" s="95"/>
      <s:c r="F1650" s="77" t="str">
        <s:f>IF(ISBLANK(E1650),"",IF(E1650&gt;='04_Настройки'!$B$11,"ВЧ",IF(E1650&gt;='04_Настройки'!$B$12,"СЧ","НЧ")))</s:f>
      </s:c>
      <s:c r="G1650" s="78"/>
      <s:c r="H1650" s="78"/>
      <s:c r="I1650" s="80" t="str">
        <s:f t="shared" si="2"/>
        <s:v/>
      </s:c>
      <s:c r="J1650" s="78"/>
      <s:c r="K1650" s="81"/>
      <s:c r="L1650" s="78"/>
      <s:c r="M1650" s="78"/>
      <s:c r="N1650" s="78"/>
      <s:c r="O1650" s="83"/>
      <s:c r="P1650" s="84"/>
      <s:c r="Q1650" s="84"/>
      <s:c r="R1650" s="77" t="str">
        <s:f t="shared" si="3"/>
        <s:v/>
      </s:c>
      <s:c r="S1650" s="85" t="str">
        <s:f t="shared" si="4"/>
        <s:v/>
      </s:c>
      <s:c r="T1650" s="85" t="str">
        <s:f t="shared" si="5"/>
        <s:v/>
      </s:c>
      <s:c r="U1650" s="85" t="str">
        <s:f>IF(OR(B1650="",G1650=""),"",ROUND(MAX(0,MIN(100,(G1650-IF(J1650="",'04_Настройки'!$B$14,J1650))/(100-IF(J1650="",'04_Настройки'!$B$14,J1650))*100)),1))</s:f>
        <s:v/>
      </s:c>
      <s:c r="V1650" s="85" t="str">
        <s:f t="shared" si="6"/>
        <s:v/>
      </s:c>
      <s:c r="W1650" s="88" t="str">
        <s:f t="shared" si="7"/>
        <s:v/>
      </s:c>
      <s:c r="X1650" s="85" t="str">
        <s:f>IF(B1650="","",IF(W1650&lt;'04_Настройки'!$B$26,"",ROUND((IF(ISBLANK(T1650),0,T1650*'04_Настройки'!$B$16)+IF(ISBLANK(U1650),0,U1650*'04_Настройки'!$B$17)+IF(ISBLANK(V1650),0,V1650*'04_Настройки'!$B$18)+IF(ISBLANK(M1650),0,M1650/5*100*'04_Настройки'!$B$19)+IF(ISBLANK(N1650),0,N1650/5*100*'04_Настройки'!$B$20))/(IF(ISBLANK(T1650),0,'04_Настройки'!$B$16)+IF(ISBLANK(U1650),0,'04_Настройки'!$B$17)+IF(ISBLANK(V1650),0,'04_Настройки'!$B$18)+IF(ISBLANK(M1650),0,'04_Настройки'!$B$19)+IF(ISBLANK(N1650),0,'04_Настройки'!$B$20)),1)))</s:f>
        <s:v/>
      </s:c>
      <s:c r="Y1650" s="77" t="str">
        <s:f>IF(B1650="","",IF(ISBLANK(X1650),"Недостаточно данных",IF(X1650&gt;='04_Настройки'!$B$24,"Высокий",IF(X1650&gt;='04_Настройки'!$B$25,"Средний","Низкий"))))</s:f>
        <s:v/>
      </s:c>
      <s:c r="Z1650" s="80">
        <s:f t="shared" si="8"/>
        <s:v>1640</s:v>
      </s:c>
      <s:c r="AA1650" s="93" t="str">
        <s:f>IF(B1650="","",IF(S1650&gt;1,"Проверить и объединить дубли",IF(W1650&lt;'04_Настройки'!$B$26,"Дополнить исходные данные",IF(AND(M1650&lt;&gt;"",M1650&lt;=2),"Проверить соответствие запросу и бизнесу",IF(AND(G1650&lt;&gt;"",G1650&lt;=IF(J1650="",'04_Настройки'!$B$14,J1650)),"Удерживать позицию и обновлять контент",IF(Y1650="Высокий",IF(O1650="","Создать или назначить посадочную страницу","Оптимизировать страницу и усилить содержание"),IF(Y1650="Средний","Включить в контент-план","Наблюдать или отложить")))))))</s:f>
        <s:v/>
      </s:c>
    </s:row>
    <s:row r="1651" ht="22.5" customHeight="1">
      <s:c r="A1651" s="70" t="str">
        <s:f t="shared" si="1"/>
        <s:v/>
      </s:c>
      <s:c r="B1651" s="71"/>
      <s:c r="C1651" s="71"/>
      <s:c r="D1651" s="71"/>
      <s:c r="E1651" s="95"/>
      <s:c r="F1651" s="77" t="str">
        <s:f>IF(ISBLANK(E1651),"",IF(E1651&gt;='04_Настройки'!$B$11,"ВЧ",IF(E1651&gt;='04_Настройки'!$B$12,"СЧ","НЧ")))</s:f>
      </s:c>
      <s:c r="G1651" s="78"/>
      <s:c r="H1651" s="78"/>
      <s:c r="I1651" s="80" t="str">
        <s:f t="shared" si="2"/>
        <s:v/>
      </s:c>
      <s:c r="J1651" s="78"/>
      <s:c r="K1651" s="81"/>
      <s:c r="L1651" s="78"/>
      <s:c r="M1651" s="78"/>
      <s:c r="N1651" s="78"/>
      <s:c r="O1651" s="83"/>
      <s:c r="P1651" s="84"/>
      <s:c r="Q1651" s="84"/>
      <s:c r="R1651" s="77" t="str">
        <s:f t="shared" si="3"/>
        <s:v/>
      </s:c>
      <s:c r="S1651" s="85" t="str">
        <s:f t="shared" si="4"/>
        <s:v/>
      </s:c>
      <s:c r="T1651" s="85" t="str">
        <s:f t="shared" si="5"/>
        <s:v/>
      </s:c>
      <s:c r="U1651" s="85" t="str">
        <s:f>IF(OR(B1651="",G1651=""),"",ROUND(MAX(0,MIN(100,(G1651-IF(J1651="",'04_Настройки'!$B$14,J1651))/(100-IF(J1651="",'04_Настройки'!$B$14,J1651))*100)),1))</s:f>
        <s:v/>
      </s:c>
      <s:c r="V1651" s="85" t="str">
        <s:f t="shared" si="6"/>
        <s:v/>
      </s:c>
      <s:c r="W1651" s="88" t="str">
        <s:f t="shared" si="7"/>
        <s:v/>
      </s:c>
      <s:c r="X1651" s="85" t="str">
        <s:f>IF(B1651="","",IF(W1651&lt;'04_Настройки'!$B$26,"",ROUND((IF(ISBLANK(T1651),0,T1651*'04_Настройки'!$B$16)+IF(ISBLANK(U1651),0,U1651*'04_Настройки'!$B$17)+IF(ISBLANK(V1651),0,V1651*'04_Настройки'!$B$18)+IF(ISBLANK(M1651),0,M1651/5*100*'04_Настройки'!$B$19)+IF(ISBLANK(N1651),0,N1651/5*100*'04_Настройки'!$B$20))/(IF(ISBLANK(T1651),0,'04_Настройки'!$B$16)+IF(ISBLANK(U1651),0,'04_Настройки'!$B$17)+IF(ISBLANK(V1651),0,'04_Настройки'!$B$18)+IF(ISBLANK(M1651),0,'04_Настройки'!$B$19)+IF(ISBLANK(N1651),0,'04_Настройки'!$B$20)),1)))</s:f>
        <s:v/>
      </s:c>
      <s:c r="Y1651" s="77" t="str">
        <s:f>IF(B1651="","",IF(ISBLANK(X1651),"Недостаточно данных",IF(X1651&gt;='04_Настройки'!$B$24,"Высокий",IF(X1651&gt;='04_Настройки'!$B$25,"Средний","Низкий"))))</s:f>
        <s:v/>
      </s:c>
      <s:c r="Z1651" s="80">
        <s:f t="shared" si="8"/>
        <s:v>1641</s:v>
      </s:c>
      <s:c r="AA1651" s="93" t="str">
        <s:f>IF(B1651="","",IF(S1651&gt;1,"Проверить и объединить дубли",IF(W1651&lt;'04_Настройки'!$B$26,"Дополнить исходные данные",IF(AND(M1651&lt;&gt;"",M1651&lt;=2),"Проверить соответствие запросу и бизнесу",IF(AND(G1651&lt;&gt;"",G1651&lt;=IF(J1651="",'04_Настройки'!$B$14,J1651)),"Удерживать позицию и обновлять контент",IF(Y1651="Высокий",IF(O1651="","Создать или назначить посадочную страницу","Оптимизировать страницу и усилить содержание"),IF(Y1651="Средний","Включить в контент-план","Наблюдать или отложить")))))))</s:f>
        <s:v/>
      </s:c>
    </s:row>
    <s:row r="1652" ht="22.5" customHeight="1">
      <s:c r="A1652" s="70" t="str">
        <s:f t="shared" si="1"/>
        <s:v/>
      </s:c>
      <s:c r="B1652" s="71"/>
      <s:c r="C1652" s="71"/>
      <s:c r="D1652" s="71"/>
      <s:c r="E1652" s="95"/>
      <s:c r="F1652" s="77" t="str">
        <s:f>IF(ISBLANK(E1652),"",IF(E1652&gt;='04_Настройки'!$B$11,"ВЧ",IF(E1652&gt;='04_Настройки'!$B$12,"СЧ","НЧ")))</s:f>
      </s:c>
      <s:c r="G1652" s="78"/>
      <s:c r="H1652" s="78"/>
      <s:c r="I1652" s="80" t="str">
        <s:f t="shared" si="2"/>
        <s:v/>
      </s:c>
      <s:c r="J1652" s="78"/>
      <s:c r="K1652" s="81"/>
      <s:c r="L1652" s="78"/>
      <s:c r="M1652" s="78"/>
      <s:c r="N1652" s="78"/>
      <s:c r="O1652" s="83"/>
      <s:c r="P1652" s="84"/>
      <s:c r="Q1652" s="84"/>
      <s:c r="R1652" s="77" t="str">
        <s:f t="shared" si="3"/>
        <s:v/>
      </s:c>
      <s:c r="S1652" s="85" t="str">
        <s:f t="shared" si="4"/>
        <s:v/>
      </s:c>
      <s:c r="T1652" s="85" t="str">
        <s:f t="shared" si="5"/>
        <s:v/>
      </s:c>
      <s:c r="U1652" s="85" t="str">
        <s:f>IF(OR(B1652="",G1652=""),"",ROUND(MAX(0,MIN(100,(G1652-IF(J1652="",'04_Настройки'!$B$14,J1652))/(100-IF(J1652="",'04_Настройки'!$B$14,J1652))*100)),1))</s:f>
        <s:v/>
      </s:c>
      <s:c r="V1652" s="85" t="str">
        <s:f t="shared" si="6"/>
        <s:v/>
      </s:c>
      <s:c r="W1652" s="88" t="str">
        <s:f t="shared" si="7"/>
        <s:v/>
      </s:c>
      <s:c r="X1652" s="85" t="str">
        <s:f>IF(B1652="","",IF(W1652&lt;'04_Настройки'!$B$26,"",ROUND((IF(ISBLANK(T1652),0,T1652*'04_Настройки'!$B$16)+IF(ISBLANK(U1652),0,U1652*'04_Настройки'!$B$17)+IF(ISBLANK(V1652),0,V1652*'04_Настройки'!$B$18)+IF(ISBLANK(M1652),0,M1652/5*100*'04_Настройки'!$B$19)+IF(ISBLANK(N1652),0,N1652/5*100*'04_Настройки'!$B$20))/(IF(ISBLANK(T1652),0,'04_Настройки'!$B$16)+IF(ISBLANK(U1652),0,'04_Настройки'!$B$17)+IF(ISBLANK(V1652),0,'04_Настройки'!$B$18)+IF(ISBLANK(M1652),0,'04_Настройки'!$B$19)+IF(ISBLANK(N1652),0,'04_Настройки'!$B$20)),1)))</s:f>
        <s:v/>
      </s:c>
      <s:c r="Y1652" s="77" t="str">
        <s:f>IF(B1652="","",IF(ISBLANK(X1652),"Недостаточно данных",IF(X1652&gt;='04_Настройки'!$B$24,"Высокий",IF(X1652&gt;='04_Настройки'!$B$25,"Средний","Низкий"))))</s:f>
        <s:v/>
      </s:c>
      <s:c r="Z1652" s="80">
        <s:f t="shared" si="8"/>
        <s:v>1642</s:v>
      </s:c>
      <s:c r="AA1652" s="93" t="str">
        <s:f>IF(B1652="","",IF(S1652&gt;1,"Проверить и объединить дубли",IF(W1652&lt;'04_Настройки'!$B$26,"Дополнить исходные данные",IF(AND(M1652&lt;&gt;"",M1652&lt;=2),"Проверить соответствие запросу и бизнесу",IF(AND(G1652&lt;&gt;"",G1652&lt;=IF(J1652="",'04_Настройки'!$B$14,J1652)),"Удерживать позицию и обновлять контент",IF(Y1652="Высокий",IF(O1652="","Создать или назначить посадочную страницу","Оптимизировать страницу и усилить содержание"),IF(Y1652="Средний","Включить в контент-план","Наблюдать или отложить")))))))</s:f>
        <s:v/>
      </s:c>
    </s:row>
    <s:row r="1653" ht="22.5" customHeight="1">
      <s:c r="A1653" s="70" t="str">
        <s:f t="shared" si="1"/>
        <s:v/>
      </s:c>
      <s:c r="B1653" s="71"/>
      <s:c r="C1653" s="71"/>
      <s:c r="D1653" s="71"/>
      <s:c r="E1653" s="95"/>
      <s:c r="F1653" s="77" t="str">
        <s:f>IF(ISBLANK(E1653),"",IF(E1653&gt;='04_Настройки'!$B$11,"ВЧ",IF(E1653&gt;='04_Настройки'!$B$12,"СЧ","НЧ")))</s:f>
      </s:c>
      <s:c r="G1653" s="78"/>
      <s:c r="H1653" s="78"/>
      <s:c r="I1653" s="80" t="str">
        <s:f t="shared" si="2"/>
        <s:v/>
      </s:c>
      <s:c r="J1653" s="78"/>
      <s:c r="K1653" s="81"/>
      <s:c r="L1653" s="78"/>
      <s:c r="M1653" s="78"/>
      <s:c r="N1653" s="78"/>
      <s:c r="O1653" s="83"/>
      <s:c r="P1653" s="84"/>
      <s:c r="Q1653" s="84"/>
      <s:c r="R1653" s="77" t="str">
        <s:f t="shared" si="3"/>
        <s:v/>
      </s:c>
      <s:c r="S1653" s="85" t="str">
        <s:f t="shared" si="4"/>
        <s:v/>
      </s:c>
      <s:c r="T1653" s="85" t="str">
        <s:f t="shared" si="5"/>
        <s:v/>
      </s:c>
      <s:c r="U1653" s="85" t="str">
        <s:f>IF(OR(B1653="",G1653=""),"",ROUND(MAX(0,MIN(100,(G1653-IF(J1653="",'04_Настройки'!$B$14,J1653))/(100-IF(J1653="",'04_Настройки'!$B$14,J1653))*100)),1))</s:f>
        <s:v/>
      </s:c>
      <s:c r="V1653" s="85" t="str">
        <s:f t="shared" si="6"/>
        <s:v/>
      </s:c>
      <s:c r="W1653" s="88" t="str">
        <s:f t="shared" si="7"/>
        <s:v/>
      </s:c>
      <s:c r="X1653" s="85" t="str">
        <s:f>IF(B1653="","",IF(W1653&lt;'04_Настройки'!$B$26,"",ROUND((IF(ISBLANK(T1653),0,T1653*'04_Настройки'!$B$16)+IF(ISBLANK(U1653),0,U1653*'04_Настройки'!$B$17)+IF(ISBLANK(V1653),0,V1653*'04_Настройки'!$B$18)+IF(ISBLANK(M1653),0,M1653/5*100*'04_Настройки'!$B$19)+IF(ISBLANK(N1653),0,N1653/5*100*'04_Настройки'!$B$20))/(IF(ISBLANK(T1653),0,'04_Настройки'!$B$16)+IF(ISBLANK(U1653),0,'04_Настройки'!$B$17)+IF(ISBLANK(V1653),0,'04_Настройки'!$B$18)+IF(ISBLANK(M1653),0,'04_Настройки'!$B$19)+IF(ISBLANK(N1653),0,'04_Настройки'!$B$20)),1)))</s:f>
        <s:v/>
      </s:c>
      <s:c r="Y1653" s="77" t="str">
        <s:f>IF(B1653="","",IF(ISBLANK(X1653),"Недостаточно данных",IF(X1653&gt;='04_Настройки'!$B$24,"Высокий",IF(X1653&gt;='04_Настройки'!$B$25,"Средний","Низкий"))))</s:f>
        <s:v/>
      </s:c>
      <s:c r="Z1653" s="80">
        <s:f t="shared" si="8"/>
        <s:v>1643</s:v>
      </s:c>
      <s:c r="AA1653" s="93" t="str">
        <s:f>IF(B1653="","",IF(S1653&gt;1,"Проверить и объединить дубли",IF(W1653&lt;'04_Настройки'!$B$26,"Дополнить исходные данные",IF(AND(M1653&lt;&gt;"",M1653&lt;=2),"Проверить соответствие запросу и бизнесу",IF(AND(G1653&lt;&gt;"",G1653&lt;=IF(J1653="",'04_Настройки'!$B$14,J1653)),"Удерживать позицию и обновлять контент",IF(Y1653="Высокий",IF(O1653="","Создать или назначить посадочную страницу","Оптимизировать страницу и усилить содержание"),IF(Y1653="Средний","Включить в контент-план","Наблюдать или отложить")))))))</s:f>
        <s:v/>
      </s:c>
    </s:row>
    <s:row r="1654" ht="22.5" customHeight="1">
      <s:c r="A1654" s="70" t="str">
        <s:f t="shared" si="1"/>
        <s:v/>
      </s:c>
      <s:c r="B1654" s="71"/>
      <s:c r="C1654" s="71"/>
      <s:c r="D1654" s="71"/>
      <s:c r="E1654" s="95"/>
      <s:c r="F1654" s="77" t="str">
        <s:f>IF(ISBLANK(E1654),"",IF(E1654&gt;='04_Настройки'!$B$11,"ВЧ",IF(E1654&gt;='04_Настройки'!$B$12,"СЧ","НЧ")))</s:f>
      </s:c>
      <s:c r="G1654" s="78"/>
      <s:c r="H1654" s="78"/>
      <s:c r="I1654" s="80" t="str">
        <s:f t="shared" si="2"/>
        <s:v/>
      </s:c>
      <s:c r="J1654" s="78"/>
      <s:c r="K1654" s="81"/>
      <s:c r="L1654" s="78"/>
      <s:c r="M1654" s="78"/>
      <s:c r="N1654" s="78"/>
      <s:c r="O1654" s="83"/>
      <s:c r="P1654" s="84"/>
      <s:c r="Q1654" s="84"/>
      <s:c r="R1654" s="77" t="str">
        <s:f t="shared" si="3"/>
        <s:v/>
      </s:c>
      <s:c r="S1654" s="85" t="str">
        <s:f t="shared" si="4"/>
        <s:v/>
      </s:c>
      <s:c r="T1654" s="85" t="str">
        <s:f t="shared" si="5"/>
        <s:v/>
      </s:c>
      <s:c r="U1654" s="85" t="str">
        <s:f>IF(OR(B1654="",G1654=""),"",ROUND(MAX(0,MIN(100,(G1654-IF(J1654="",'04_Настройки'!$B$14,J1654))/(100-IF(J1654="",'04_Настройки'!$B$14,J1654))*100)),1))</s:f>
        <s:v/>
      </s:c>
      <s:c r="V1654" s="85" t="str">
        <s:f t="shared" si="6"/>
        <s:v/>
      </s:c>
      <s:c r="W1654" s="88" t="str">
        <s:f t="shared" si="7"/>
        <s:v/>
      </s:c>
      <s:c r="X1654" s="85" t="str">
        <s:f>IF(B1654="","",IF(W1654&lt;'04_Настройки'!$B$26,"",ROUND((IF(ISBLANK(T1654),0,T1654*'04_Настройки'!$B$16)+IF(ISBLANK(U1654),0,U1654*'04_Настройки'!$B$17)+IF(ISBLANK(V1654),0,V1654*'04_Настройки'!$B$18)+IF(ISBLANK(M1654),0,M1654/5*100*'04_Настройки'!$B$19)+IF(ISBLANK(N1654),0,N1654/5*100*'04_Настройки'!$B$20))/(IF(ISBLANK(T1654),0,'04_Настройки'!$B$16)+IF(ISBLANK(U1654),0,'04_Настройки'!$B$17)+IF(ISBLANK(V1654),0,'04_Настройки'!$B$18)+IF(ISBLANK(M1654),0,'04_Настройки'!$B$19)+IF(ISBLANK(N1654),0,'04_Настройки'!$B$20)),1)))</s:f>
        <s:v/>
      </s:c>
      <s:c r="Y1654" s="77" t="str">
        <s:f>IF(B1654="","",IF(ISBLANK(X1654),"Недостаточно данных",IF(X1654&gt;='04_Настройки'!$B$24,"Высокий",IF(X1654&gt;='04_Настройки'!$B$25,"Средний","Низкий"))))</s:f>
        <s:v/>
      </s:c>
      <s:c r="Z1654" s="80">
        <s:f t="shared" si="8"/>
        <s:v>1644</s:v>
      </s:c>
      <s:c r="AA1654" s="93" t="str">
        <s:f>IF(B1654="","",IF(S1654&gt;1,"Проверить и объединить дубли",IF(W1654&lt;'04_Настройки'!$B$26,"Дополнить исходные данные",IF(AND(M1654&lt;&gt;"",M1654&lt;=2),"Проверить соответствие запросу и бизнесу",IF(AND(G1654&lt;&gt;"",G1654&lt;=IF(J1654="",'04_Настройки'!$B$14,J1654)),"Удерживать позицию и обновлять контент",IF(Y1654="Высокий",IF(O1654="","Создать или назначить посадочную страницу","Оптимизировать страницу и усилить содержание"),IF(Y1654="Средний","Включить в контент-план","Наблюдать или отложить")))))))</s:f>
        <s:v/>
      </s:c>
    </s:row>
    <s:row r="1655" ht="22.5" customHeight="1">
      <s:c r="A1655" s="70" t="str">
        <s:f t="shared" si="1"/>
        <s:v/>
      </s:c>
      <s:c r="B1655" s="71"/>
      <s:c r="C1655" s="71"/>
      <s:c r="D1655" s="71"/>
      <s:c r="E1655" s="95"/>
      <s:c r="F1655" s="77" t="str">
        <s:f>IF(ISBLANK(E1655),"",IF(E1655&gt;='04_Настройки'!$B$11,"ВЧ",IF(E1655&gt;='04_Настройки'!$B$12,"СЧ","НЧ")))</s:f>
      </s:c>
      <s:c r="G1655" s="78"/>
      <s:c r="H1655" s="78"/>
      <s:c r="I1655" s="80" t="str">
        <s:f t="shared" si="2"/>
        <s:v/>
      </s:c>
      <s:c r="J1655" s="78"/>
      <s:c r="K1655" s="81"/>
      <s:c r="L1655" s="78"/>
      <s:c r="M1655" s="78"/>
      <s:c r="N1655" s="78"/>
      <s:c r="O1655" s="83"/>
      <s:c r="P1655" s="84"/>
      <s:c r="Q1655" s="84"/>
      <s:c r="R1655" s="77" t="str">
        <s:f t="shared" si="3"/>
        <s:v/>
      </s:c>
      <s:c r="S1655" s="85" t="str">
        <s:f t="shared" si="4"/>
        <s:v/>
      </s:c>
      <s:c r="T1655" s="85" t="str">
        <s:f t="shared" si="5"/>
        <s:v/>
      </s:c>
      <s:c r="U1655" s="85" t="str">
        <s:f>IF(OR(B1655="",G1655=""),"",ROUND(MAX(0,MIN(100,(G1655-IF(J1655="",'04_Настройки'!$B$14,J1655))/(100-IF(J1655="",'04_Настройки'!$B$14,J1655))*100)),1))</s:f>
        <s:v/>
      </s:c>
      <s:c r="V1655" s="85" t="str">
        <s:f t="shared" si="6"/>
        <s:v/>
      </s:c>
      <s:c r="W1655" s="88" t="str">
        <s:f t="shared" si="7"/>
        <s:v/>
      </s:c>
      <s:c r="X1655" s="85" t="str">
        <s:f>IF(B1655="","",IF(W1655&lt;'04_Настройки'!$B$26,"",ROUND((IF(ISBLANK(T1655),0,T1655*'04_Настройки'!$B$16)+IF(ISBLANK(U1655),0,U1655*'04_Настройки'!$B$17)+IF(ISBLANK(V1655),0,V1655*'04_Настройки'!$B$18)+IF(ISBLANK(M1655),0,M1655/5*100*'04_Настройки'!$B$19)+IF(ISBLANK(N1655),0,N1655/5*100*'04_Настройки'!$B$20))/(IF(ISBLANK(T1655),0,'04_Настройки'!$B$16)+IF(ISBLANK(U1655),0,'04_Настройки'!$B$17)+IF(ISBLANK(V1655),0,'04_Настройки'!$B$18)+IF(ISBLANK(M1655),0,'04_Настройки'!$B$19)+IF(ISBLANK(N1655),0,'04_Настройки'!$B$20)),1)))</s:f>
        <s:v/>
      </s:c>
      <s:c r="Y1655" s="77" t="str">
        <s:f>IF(B1655="","",IF(ISBLANK(X1655),"Недостаточно данных",IF(X1655&gt;='04_Настройки'!$B$24,"Высокий",IF(X1655&gt;='04_Настройки'!$B$25,"Средний","Низкий"))))</s:f>
        <s:v/>
      </s:c>
      <s:c r="Z1655" s="80">
        <s:f t="shared" si="8"/>
        <s:v>1645</s:v>
      </s:c>
      <s:c r="AA1655" s="93" t="str">
        <s:f>IF(B1655="","",IF(S1655&gt;1,"Проверить и объединить дубли",IF(W1655&lt;'04_Настройки'!$B$26,"Дополнить исходные данные",IF(AND(M1655&lt;&gt;"",M1655&lt;=2),"Проверить соответствие запросу и бизнесу",IF(AND(G1655&lt;&gt;"",G1655&lt;=IF(J1655="",'04_Настройки'!$B$14,J1655)),"Удерживать позицию и обновлять контент",IF(Y1655="Высокий",IF(O1655="","Создать или назначить посадочную страницу","Оптимизировать страницу и усилить содержание"),IF(Y1655="Средний","Включить в контент-план","Наблюдать или отложить")))))))</s:f>
        <s:v/>
      </s:c>
    </s:row>
    <s:row r="1656" ht="22.5" customHeight="1">
      <s:c r="A1656" s="70" t="str">
        <s:f t="shared" si="1"/>
        <s:v/>
      </s:c>
      <s:c r="B1656" s="71"/>
      <s:c r="C1656" s="71"/>
      <s:c r="D1656" s="71"/>
      <s:c r="E1656" s="95"/>
      <s:c r="F1656" s="77" t="str">
        <s:f>IF(ISBLANK(E1656),"",IF(E1656&gt;='04_Настройки'!$B$11,"ВЧ",IF(E1656&gt;='04_Настройки'!$B$12,"СЧ","НЧ")))</s:f>
      </s:c>
      <s:c r="G1656" s="78"/>
      <s:c r="H1656" s="78"/>
      <s:c r="I1656" s="80" t="str">
        <s:f t="shared" si="2"/>
        <s:v/>
      </s:c>
      <s:c r="J1656" s="78"/>
      <s:c r="K1656" s="81"/>
      <s:c r="L1656" s="78"/>
      <s:c r="M1656" s="78"/>
      <s:c r="N1656" s="78"/>
      <s:c r="O1656" s="83"/>
      <s:c r="P1656" s="84"/>
      <s:c r="Q1656" s="84"/>
      <s:c r="R1656" s="77" t="str">
        <s:f t="shared" si="3"/>
        <s:v/>
      </s:c>
      <s:c r="S1656" s="85" t="str">
        <s:f t="shared" si="4"/>
        <s:v/>
      </s:c>
      <s:c r="T1656" s="85" t="str">
        <s:f t="shared" si="5"/>
        <s:v/>
      </s:c>
      <s:c r="U1656" s="85" t="str">
        <s:f>IF(OR(B1656="",G1656=""),"",ROUND(MAX(0,MIN(100,(G1656-IF(J1656="",'04_Настройки'!$B$14,J1656))/(100-IF(J1656="",'04_Настройки'!$B$14,J1656))*100)),1))</s:f>
        <s:v/>
      </s:c>
      <s:c r="V1656" s="85" t="str">
        <s:f t="shared" si="6"/>
        <s:v/>
      </s:c>
      <s:c r="W1656" s="88" t="str">
        <s:f t="shared" si="7"/>
        <s:v/>
      </s:c>
      <s:c r="X1656" s="85" t="str">
        <s:f>IF(B1656="","",IF(W1656&lt;'04_Настройки'!$B$26,"",ROUND((IF(ISBLANK(T1656),0,T1656*'04_Настройки'!$B$16)+IF(ISBLANK(U1656),0,U1656*'04_Настройки'!$B$17)+IF(ISBLANK(V1656),0,V1656*'04_Настройки'!$B$18)+IF(ISBLANK(M1656),0,M1656/5*100*'04_Настройки'!$B$19)+IF(ISBLANK(N1656),0,N1656/5*100*'04_Настройки'!$B$20))/(IF(ISBLANK(T1656),0,'04_Настройки'!$B$16)+IF(ISBLANK(U1656),0,'04_Настройки'!$B$17)+IF(ISBLANK(V1656),0,'04_Настройки'!$B$18)+IF(ISBLANK(M1656),0,'04_Настройки'!$B$19)+IF(ISBLANK(N1656),0,'04_Настройки'!$B$20)),1)))</s:f>
        <s:v/>
      </s:c>
      <s:c r="Y1656" s="77" t="str">
        <s:f>IF(B1656="","",IF(ISBLANK(X1656),"Недостаточно данных",IF(X1656&gt;='04_Настройки'!$B$24,"Высокий",IF(X1656&gt;='04_Настройки'!$B$25,"Средний","Низкий"))))</s:f>
        <s:v/>
      </s:c>
      <s:c r="Z1656" s="80">
        <s:f t="shared" si="8"/>
        <s:v>1646</s:v>
      </s:c>
      <s:c r="AA1656" s="93" t="str">
        <s:f>IF(B1656="","",IF(S1656&gt;1,"Проверить и объединить дубли",IF(W1656&lt;'04_Настройки'!$B$26,"Дополнить исходные данные",IF(AND(M1656&lt;&gt;"",M1656&lt;=2),"Проверить соответствие запросу и бизнесу",IF(AND(G1656&lt;&gt;"",G1656&lt;=IF(J1656="",'04_Настройки'!$B$14,J1656)),"Удерживать позицию и обновлять контент",IF(Y1656="Высокий",IF(O1656="","Создать или назначить посадочную страницу","Оптимизировать страницу и усилить содержание"),IF(Y1656="Средний","Включить в контент-план","Наблюдать или отложить")))))))</s:f>
        <s:v/>
      </s:c>
    </s:row>
    <s:row r="1657" ht="22.5" customHeight="1">
      <s:c r="A1657" s="70" t="str">
        <s:f t="shared" si="1"/>
        <s:v/>
      </s:c>
      <s:c r="B1657" s="71"/>
      <s:c r="C1657" s="71"/>
      <s:c r="D1657" s="71"/>
      <s:c r="E1657" s="95"/>
      <s:c r="F1657" s="77" t="str">
        <s:f>IF(ISBLANK(E1657),"",IF(E1657&gt;='04_Настройки'!$B$11,"ВЧ",IF(E1657&gt;='04_Настройки'!$B$12,"СЧ","НЧ")))</s:f>
      </s:c>
      <s:c r="G1657" s="78"/>
      <s:c r="H1657" s="78"/>
      <s:c r="I1657" s="80" t="str">
        <s:f t="shared" si="2"/>
        <s:v/>
      </s:c>
      <s:c r="J1657" s="78"/>
      <s:c r="K1657" s="81"/>
      <s:c r="L1657" s="78"/>
      <s:c r="M1657" s="78"/>
      <s:c r="N1657" s="78"/>
      <s:c r="O1657" s="83"/>
      <s:c r="P1657" s="84"/>
      <s:c r="Q1657" s="84"/>
      <s:c r="R1657" s="77" t="str">
        <s:f t="shared" si="3"/>
        <s:v/>
      </s:c>
      <s:c r="S1657" s="85" t="str">
        <s:f t="shared" si="4"/>
        <s:v/>
      </s:c>
      <s:c r="T1657" s="85" t="str">
        <s:f t="shared" si="5"/>
        <s:v/>
      </s:c>
      <s:c r="U1657" s="85" t="str">
        <s:f>IF(OR(B1657="",G1657=""),"",ROUND(MAX(0,MIN(100,(G1657-IF(J1657="",'04_Настройки'!$B$14,J1657))/(100-IF(J1657="",'04_Настройки'!$B$14,J1657))*100)),1))</s:f>
        <s:v/>
      </s:c>
      <s:c r="V1657" s="85" t="str">
        <s:f t="shared" si="6"/>
        <s:v/>
      </s:c>
      <s:c r="W1657" s="88" t="str">
        <s:f t="shared" si="7"/>
        <s:v/>
      </s:c>
      <s:c r="X1657" s="85" t="str">
        <s:f>IF(B1657="","",IF(W1657&lt;'04_Настройки'!$B$26,"",ROUND((IF(ISBLANK(T1657),0,T1657*'04_Настройки'!$B$16)+IF(ISBLANK(U1657),0,U1657*'04_Настройки'!$B$17)+IF(ISBLANK(V1657),0,V1657*'04_Настройки'!$B$18)+IF(ISBLANK(M1657),0,M1657/5*100*'04_Настройки'!$B$19)+IF(ISBLANK(N1657),0,N1657/5*100*'04_Настройки'!$B$20))/(IF(ISBLANK(T1657),0,'04_Настройки'!$B$16)+IF(ISBLANK(U1657),0,'04_Настройки'!$B$17)+IF(ISBLANK(V1657),0,'04_Настройки'!$B$18)+IF(ISBLANK(M1657),0,'04_Настройки'!$B$19)+IF(ISBLANK(N1657),0,'04_Настройки'!$B$20)),1)))</s:f>
        <s:v/>
      </s:c>
      <s:c r="Y1657" s="77" t="str">
        <s:f>IF(B1657="","",IF(ISBLANK(X1657),"Недостаточно данных",IF(X1657&gt;='04_Настройки'!$B$24,"Высокий",IF(X1657&gt;='04_Настройки'!$B$25,"Средний","Низкий"))))</s:f>
        <s:v/>
      </s:c>
      <s:c r="Z1657" s="80">
        <s:f t="shared" si="8"/>
        <s:v>1647</s:v>
      </s:c>
      <s:c r="AA1657" s="93" t="str">
        <s:f>IF(B1657="","",IF(S1657&gt;1,"Проверить и объединить дубли",IF(W1657&lt;'04_Настройки'!$B$26,"Дополнить исходные данные",IF(AND(M1657&lt;&gt;"",M1657&lt;=2),"Проверить соответствие запросу и бизнесу",IF(AND(G1657&lt;&gt;"",G1657&lt;=IF(J1657="",'04_Настройки'!$B$14,J1657)),"Удерживать позицию и обновлять контент",IF(Y1657="Высокий",IF(O1657="","Создать или назначить посадочную страницу","Оптимизировать страницу и усилить содержание"),IF(Y1657="Средний","Включить в контент-план","Наблюдать или отложить")))))))</s:f>
        <s:v/>
      </s:c>
    </s:row>
    <s:row r="1658" ht="22.5" customHeight="1">
      <s:c r="A1658" s="70" t="str">
        <s:f t="shared" si="1"/>
        <s:v/>
      </s:c>
      <s:c r="B1658" s="71"/>
      <s:c r="C1658" s="71"/>
      <s:c r="D1658" s="71"/>
      <s:c r="E1658" s="95"/>
      <s:c r="F1658" s="77" t="str">
        <s:f>IF(ISBLANK(E1658),"",IF(E1658&gt;='04_Настройки'!$B$11,"ВЧ",IF(E1658&gt;='04_Настройки'!$B$12,"СЧ","НЧ")))</s:f>
      </s:c>
      <s:c r="G1658" s="78"/>
      <s:c r="H1658" s="78"/>
      <s:c r="I1658" s="80" t="str">
        <s:f t="shared" si="2"/>
        <s:v/>
      </s:c>
      <s:c r="J1658" s="78"/>
      <s:c r="K1658" s="81"/>
      <s:c r="L1658" s="78"/>
      <s:c r="M1658" s="78"/>
      <s:c r="N1658" s="78"/>
      <s:c r="O1658" s="83"/>
      <s:c r="P1658" s="84"/>
      <s:c r="Q1658" s="84"/>
      <s:c r="R1658" s="77" t="str">
        <s:f t="shared" si="3"/>
        <s:v/>
      </s:c>
      <s:c r="S1658" s="85" t="str">
        <s:f t="shared" si="4"/>
        <s:v/>
      </s:c>
      <s:c r="T1658" s="85" t="str">
        <s:f t="shared" si="5"/>
        <s:v/>
      </s:c>
      <s:c r="U1658" s="85" t="str">
        <s:f>IF(OR(B1658="",G1658=""),"",ROUND(MAX(0,MIN(100,(G1658-IF(J1658="",'04_Настройки'!$B$14,J1658))/(100-IF(J1658="",'04_Настройки'!$B$14,J1658))*100)),1))</s:f>
        <s:v/>
      </s:c>
      <s:c r="V1658" s="85" t="str">
        <s:f t="shared" si="6"/>
        <s:v/>
      </s:c>
      <s:c r="W1658" s="88" t="str">
        <s:f t="shared" si="7"/>
        <s:v/>
      </s:c>
      <s:c r="X1658" s="85" t="str">
        <s:f>IF(B1658="","",IF(W1658&lt;'04_Настройки'!$B$26,"",ROUND((IF(ISBLANK(T1658),0,T1658*'04_Настройки'!$B$16)+IF(ISBLANK(U1658),0,U1658*'04_Настройки'!$B$17)+IF(ISBLANK(V1658),0,V1658*'04_Настройки'!$B$18)+IF(ISBLANK(M1658),0,M1658/5*100*'04_Настройки'!$B$19)+IF(ISBLANK(N1658),0,N1658/5*100*'04_Настройки'!$B$20))/(IF(ISBLANK(T1658),0,'04_Настройки'!$B$16)+IF(ISBLANK(U1658),0,'04_Настройки'!$B$17)+IF(ISBLANK(V1658),0,'04_Настройки'!$B$18)+IF(ISBLANK(M1658),0,'04_Настройки'!$B$19)+IF(ISBLANK(N1658),0,'04_Настройки'!$B$20)),1)))</s:f>
        <s:v/>
      </s:c>
      <s:c r="Y1658" s="77" t="str">
        <s:f>IF(B1658="","",IF(ISBLANK(X1658),"Недостаточно данных",IF(X1658&gt;='04_Настройки'!$B$24,"Высокий",IF(X1658&gt;='04_Настройки'!$B$25,"Средний","Низкий"))))</s:f>
        <s:v/>
      </s:c>
      <s:c r="Z1658" s="80">
        <s:f t="shared" si="8"/>
        <s:v>1648</s:v>
      </s:c>
      <s:c r="AA1658" s="93" t="str">
        <s:f>IF(B1658="","",IF(S1658&gt;1,"Проверить и объединить дубли",IF(W1658&lt;'04_Настройки'!$B$26,"Дополнить исходные данные",IF(AND(M1658&lt;&gt;"",M1658&lt;=2),"Проверить соответствие запросу и бизнесу",IF(AND(G1658&lt;&gt;"",G1658&lt;=IF(J1658="",'04_Настройки'!$B$14,J1658)),"Удерживать позицию и обновлять контент",IF(Y1658="Высокий",IF(O1658="","Создать или назначить посадочную страницу","Оптимизировать страницу и усилить содержание"),IF(Y1658="Средний","Включить в контент-план","Наблюдать или отложить")))))))</s:f>
        <s:v/>
      </s:c>
    </s:row>
    <s:row r="1659" ht="22.5" customHeight="1">
      <s:c r="A1659" s="70" t="str">
        <s:f t="shared" si="1"/>
        <s:v/>
      </s:c>
      <s:c r="B1659" s="71"/>
      <s:c r="C1659" s="71"/>
      <s:c r="D1659" s="71"/>
      <s:c r="E1659" s="95"/>
      <s:c r="F1659" s="77" t="str">
        <s:f>IF(ISBLANK(E1659),"",IF(E1659&gt;='04_Настройки'!$B$11,"ВЧ",IF(E1659&gt;='04_Настройки'!$B$12,"СЧ","НЧ")))</s:f>
      </s:c>
      <s:c r="G1659" s="78"/>
      <s:c r="H1659" s="78"/>
      <s:c r="I1659" s="80" t="str">
        <s:f t="shared" si="2"/>
        <s:v/>
      </s:c>
      <s:c r="J1659" s="78"/>
      <s:c r="K1659" s="81"/>
      <s:c r="L1659" s="78"/>
      <s:c r="M1659" s="78"/>
      <s:c r="N1659" s="78"/>
      <s:c r="O1659" s="83"/>
      <s:c r="P1659" s="84"/>
      <s:c r="Q1659" s="84"/>
      <s:c r="R1659" s="77" t="str">
        <s:f t="shared" si="3"/>
        <s:v/>
      </s:c>
      <s:c r="S1659" s="85" t="str">
        <s:f t="shared" si="4"/>
        <s:v/>
      </s:c>
      <s:c r="T1659" s="85" t="str">
        <s:f t="shared" si="5"/>
        <s:v/>
      </s:c>
      <s:c r="U1659" s="85" t="str">
        <s:f>IF(OR(B1659="",G1659=""),"",ROUND(MAX(0,MIN(100,(G1659-IF(J1659="",'04_Настройки'!$B$14,J1659))/(100-IF(J1659="",'04_Настройки'!$B$14,J1659))*100)),1))</s:f>
        <s:v/>
      </s:c>
      <s:c r="V1659" s="85" t="str">
        <s:f t="shared" si="6"/>
        <s:v/>
      </s:c>
      <s:c r="W1659" s="88" t="str">
        <s:f t="shared" si="7"/>
        <s:v/>
      </s:c>
      <s:c r="X1659" s="85" t="str">
        <s:f>IF(B1659="","",IF(W1659&lt;'04_Настройки'!$B$26,"",ROUND((IF(ISBLANK(T1659),0,T1659*'04_Настройки'!$B$16)+IF(ISBLANK(U1659),0,U1659*'04_Настройки'!$B$17)+IF(ISBLANK(V1659),0,V1659*'04_Настройки'!$B$18)+IF(ISBLANK(M1659),0,M1659/5*100*'04_Настройки'!$B$19)+IF(ISBLANK(N1659),0,N1659/5*100*'04_Настройки'!$B$20))/(IF(ISBLANK(T1659),0,'04_Настройки'!$B$16)+IF(ISBLANK(U1659),0,'04_Настройки'!$B$17)+IF(ISBLANK(V1659),0,'04_Настройки'!$B$18)+IF(ISBLANK(M1659),0,'04_Настройки'!$B$19)+IF(ISBLANK(N1659),0,'04_Настройки'!$B$20)),1)))</s:f>
        <s:v/>
      </s:c>
      <s:c r="Y1659" s="77" t="str">
        <s:f>IF(B1659="","",IF(ISBLANK(X1659),"Недостаточно данных",IF(X1659&gt;='04_Настройки'!$B$24,"Высокий",IF(X1659&gt;='04_Настройки'!$B$25,"Средний","Низкий"))))</s:f>
        <s:v/>
      </s:c>
      <s:c r="Z1659" s="80">
        <s:f t="shared" si="8"/>
        <s:v>1649</s:v>
      </s:c>
      <s:c r="AA1659" s="93" t="str">
        <s:f>IF(B1659="","",IF(S1659&gt;1,"Проверить и объединить дубли",IF(W1659&lt;'04_Настройки'!$B$26,"Дополнить исходные данные",IF(AND(M1659&lt;&gt;"",M1659&lt;=2),"Проверить соответствие запросу и бизнесу",IF(AND(G1659&lt;&gt;"",G1659&lt;=IF(J1659="",'04_Настройки'!$B$14,J1659)),"Удерживать позицию и обновлять контент",IF(Y1659="Высокий",IF(O1659="","Создать или назначить посадочную страницу","Оптимизировать страницу и усилить содержание"),IF(Y1659="Средний","Включить в контент-план","Наблюдать или отложить")))))))</s:f>
        <s:v/>
      </s:c>
    </s:row>
    <s:row r="1660" ht="22.5" customHeight="1">
      <s:c r="A1660" s="70" t="str">
        <s:f t="shared" si="1"/>
        <s:v/>
      </s:c>
      <s:c r="B1660" s="71"/>
      <s:c r="C1660" s="71"/>
      <s:c r="D1660" s="71"/>
      <s:c r="E1660" s="95"/>
      <s:c r="F1660" s="77" t="str">
        <s:f>IF(ISBLANK(E1660),"",IF(E1660&gt;='04_Настройки'!$B$11,"ВЧ",IF(E1660&gt;='04_Настройки'!$B$12,"СЧ","НЧ")))</s:f>
      </s:c>
      <s:c r="G1660" s="78"/>
      <s:c r="H1660" s="78"/>
      <s:c r="I1660" s="80" t="str">
        <s:f t="shared" si="2"/>
        <s:v/>
      </s:c>
      <s:c r="J1660" s="78"/>
      <s:c r="K1660" s="81"/>
      <s:c r="L1660" s="78"/>
      <s:c r="M1660" s="78"/>
      <s:c r="N1660" s="78"/>
      <s:c r="O1660" s="83"/>
      <s:c r="P1660" s="84"/>
      <s:c r="Q1660" s="84"/>
      <s:c r="R1660" s="77" t="str">
        <s:f t="shared" si="3"/>
        <s:v/>
      </s:c>
      <s:c r="S1660" s="85" t="str">
        <s:f t="shared" si="4"/>
        <s:v/>
      </s:c>
      <s:c r="T1660" s="85" t="str">
        <s:f t="shared" si="5"/>
        <s:v/>
      </s:c>
      <s:c r="U1660" s="85" t="str">
        <s:f>IF(OR(B1660="",G1660=""),"",ROUND(MAX(0,MIN(100,(G1660-IF(J1660="",'04_Настройки'!$B$14,J1660))/(100-IF(J1660="",'04_Настройки'!$B$14,J1660))*100)),1))</s:f>
        <s:v/>
      </s:c>
      <s:c r="V1660" s="85" t="str">
        <s:f t="shared" si="6"/>
        <s:v/>
      </s:c>
      <s:c r="W1660" s="88" t="str">
        <s:f t="shared" si="7"/>
        <s:v/>
      </s:c>
      <s:c r="X1660" s="85" t="str">
        <s:f>IF(B1660="","",IF(W1660&lt;'04_Настройки'!$B$26,"",ROUND((IF(ISBLANK(T1660),0,T1660*'04_Настройки'!$B$16)+IF(ISBLANK(U1660),0,U1660*'04_Настройки'!$B$17)+IF(ISBLANK(V1660),0,V1660*'04_Настройки'!$B$18)+IF(ISBLANK(M1660),0,M1660/5*100*'04_Настройки'!$B$19)+IF(ISBLANK(N1660),0,N1660/5*100*'04_Настройки'!$B$20))/(IF(ISBLANK(T1660),0,'04_Настройки'!$B$16)+IF(ISBLANK(U1660),0,'04_Настройки'!$B$17)+IF(ISBLANK(V1660),0,'04_Настройки'!$B$18)+IF(ISBLANK(M1660),0,'04_Настройки'!$B$19)+IF(ISBLANK(N1660),0,'04_Настройки'!$B$20)),1)))</s:f>
        <s:v/>
      </s:c>
      <s:c r="Y1660" s="77" t="str">
        <s:f>IF(B1660="","",IF(ISBLANK(X1660),"Недостаточно данных",IF(X1660&gt;='04_Настройки'!$B$24,"Высокий",IF(X1660&gt;='04_Настройки'!$B$25,"Средний","Низкий"))))</s:f>
        <s:v/>
      </s:c>
      <s:c r="Z1660" s="80">
        <s:f t="shared" si="8"/>
        <s:v>1650</s:v>
      </s:c>
      <s:c r="AA1660" s="93" t="str">
        <s:f>IF(B1660="","",IF(S1660&gt;1,"Проверить и объединить дубли",IF(W1660&lt;'04_Настройки'!$B$26,"Дополнить исходные данные",IF(AND(M1660&lt;&gt;"",M1660&lt;=2),"Проверить соответствие запросу и бизнесу",IF(AND(G1660&lt;&gt;"",G1660&lt;=IF(J1660="",'04_Настройки'!$B$14,J1660)),"Удерживать позицию и обновлять контент",IF(Y1660="Высокий",IF(O1660="","Создать или назначить посадочную страницу","Оптимизировать страницу и усилить содержание"),IF(Y1660="Средний","Включить в контент-план","Наблюдать или отложить")))))))</s:f>
        <s:v/>
      </s:c>
    </s:row>
    <s:row r="1661" ht="22.5" customHeight="1">
      <s:c r="A1661" s="70" t="str">
        <s:f t="shared" si="1"/>
        <s:v/>
      </s:c>
      <s:c r="B1661" s="71"/>
      <s:c r="C1661" s="71"/>
      <s:c r="D1661" s="71"/>
      <s:c r="E1661" s="95"/>
      <s:c r="F1661" s="77" t="str">
        <s:f>IF(ISBLANK(E1661),"",IF(E1661&gt;='04_Настройки'!$B$11,"ВЧ",IF(E1661&gt;='04_Настройки'!$B$12,"СЧ","НЧ")))</s:f>
      </s:c>
      <s:c r="G1661" s="78"/>
      <s:c r="H1661" s="78"/>
      <s:c r="I1661" s="80" t="str">
        <s:f t="shared" si="2"/>
        <s:v/>
      </s:c>
      <s:c r="J1661" s="78"/>
      <s:c r="K1661" s="81"/>
      <s:c r="L1661" s="78"/>
      <s:c r="M1661" s="78"/>
      <s:c r="N1661" s="78"/>
      <s:c r="O1661" s="83"/>
      <s:c r="P1661" s="84"/>
      <s:c r="Q1661" s="84"/>
      <s:c r="R1661" s="77" t="str">
        <s:f t="shared" si="3"/>
        <s:v/>
      </s:c>
      <s:c r="S1661" s="85" t="str">
        <s:f t="shared" si="4"/>
        <s:v/>
      </s:c>
      <s:c r="T1661" s="85" t="str">
        <s:f t="shared" si="5"/>
        <s:v/>
      </s:c>
      <s:c r="U1661" s="85" t="str">
        <s:f>IF(OR(B1661="",G1661=""),"",ROUND(MAX(0,MIN(100,(G1661-IF(J1661="",'04_Настройки'!$B$14,J1661))/(100-IF(J1661="",'04_Настройки'!$B$14,J1661))*100)),1))</s:f>
        <s:v/>
      </s:c>
      <s:c r="V1661" s="85" t="str">
        <s:f t="shared" si="6"/>
        <s:v/>
      </s:c>
      <s:c r="W1661" s="88" t="str">
        <s:f t="shared" si="7"/>
        <s:v/>
      </s:c>
      <s:c r="X1661" s="85" t="str">
        <s:f>IF(B1661="","",IF(W1661&lt;'04_Настройки'!$B$26,"",ROUND((IF(ISBLANK(T1661),0,T1661*'04_Настройки'!$B$16)+IF(ISBLANK(U1661),0,U1661*'04_Настройки'!$B$17)+IF(ISBLANK(V1661),0,V1661*'04_Настройки'!$B$18)+IF(ISBLANK(M1661),0,M1661/5*100*'04_Настройки'!$B$19)+IF(ISBLANK(N1661),0,N1661/5*100*'04_Настройки'!$B$20))/(IF(ISBLANK(T1661),0,'04_Настройки'!$B$16)+IF(ISBLANK(U1661),0,'04_Настройки'!$B$17)+IF(ISBLANK(V1661),0,'04_Настройки'!$B$18)+IF(ISBLANK(M1661),0,'04_Настройки'!$B$19)+IF(ISBLANK(N1661),0,'04_Настройки'!$B$20)),1)))</s:f>
        <s:v/>
      </s:c>
      <s:c r="Y1661" s="77" t="str">
        <s:f>IF(B1661="","",IF(ISBLANK(X1661),"Недостаточно данных",IF(X1661&gt;='04_Настройки'!$B$24,"Высокий",IF(X1661&gt;='04_Настройки'!$B$25,"Средний","Низкий"))))</s:f>
        <s:v/>
      </s:c>
      <s:c r="Z1661" s="80">
        <s:f t="shared" si="8"/>
        <s:v>1651</s:v>
      </s:c>
      <s:c r="AA1661" s="93" t="str">
        <s:f>IF(B1661="","",IF(S1661&gt;1,"Проверить и объединить дубли",IF(W1661&lt;'04_Настройки'!$B$26,"Дополнить исходные данные",IF(AND(M1661&lt;&gt;"",M1661&lt;=2),"Проверить соответствие запросу и бизнесу",IF(AND(G1661&lt;&gt;"",G1661&lt;=IF(J1661="",'04_Настройки'!$B$14,J1661)),"Удерживать позицию и обновлять контент",IF(Y1661="Высокий",IF(O1661="","Создать или назначить посадочную страницу","Оптимизировать страницу и усилить содержание"),IF(Y1661="Средний","Включить в контент-план","Наблюдать или отложить")))))))</s:f>
        <s:v/>
      </s:c>
    </s:row>
    <s:row r="1662" ht="22.5" customHeight="1">
      <s:c r="A1662" s="70" t="str">
        <s:f t="shared" si="1"/>
        <s:v/>
      </s:c>
      <s:c r="B1662" s="71"/>
      <s:c r="C1662" s="71"/>
      <s:c r="D1662" s="71"/>
      <s:c r="E1662" s="95"/>
      <s:c r="F1662" s="77" t="str">
        <s:f>IF(ISBLANK(E1662),"",IF(E1662&gt;='04_Настройки'!$B$11,"ВЧ",IF(E1662&gt;='04_Настройки'!$B$12,"СЧ","НЧ")))</s:f>
      </s:c>
      <s:c r="G1662" s="78"/>
      <s:c r="H1662" s="78"/>
      <s:c r="I1662" s="80" t="str">
        <s:f t="shared" si="2"/>
        <s:v/>
      </s:c>
      <s:c r="J1662" s="78"/>
      <s:c r="K1662" s="81"/>
      <s:c r="L1662" s="78"/>
      <s:c r="M1662" s="78"/>
      <s:c r="N1662" s="78"/>
      <s:c r="O1662" s="83"/>
      <s:c r="P1662" s="84"/>
      <s:c r="Q1662" s="84"/>
      <s:c r="R1662" s="77" t="str">
        <s:f t="shared" si="3"/>
        <s:v/>
      </s:c>
      <s:c r="S1662" s="85" t="str">
        <s:f t="shared" si="4"/>
        <s:v/>
      </s:c>
      <s:c r="T1662" s="85" t="str">
        <s:f t="shared" si="5"/>
        <s:v/>
      </s:c>
      <s:c r="U1662" s="85" t="str">
        <s:f>IF(OR(B1662="",G1662=""),"",ROUND(MAX(0,MIN(100,(G1662-IF(J1662="",'04_Настройки'!$B$14,J1662))/(100-IF(J1662="",'04_Настройки'!$B$14,J1662))*100)),1))</s:f>
        <s:v/>
      </s:c>
      <s:c r="V1662" s="85" t="str">
        <s:f t="shared" si="6"/>
        <s:v/>
      </s:c>
      <s:c r="W1662" s="88" t="str">
        <s:f t="shared" si="7"/>
        <s:v/>
      </s:c>
      <s:c r="X1662" s="85" t="str">
        <s:f>IF(B1662="","",IF(W1662&lt;'04_Настройки'!$B$26,"",ROUND((IF(ISBLANK(T1662),0,T1662*'04_Настройки'!$B$16)+IF(ISBLANK(U1662),0,U1662*'04_Настройки'!$B$17)+IF(ISBLANK(V1662),0,V1662*'04_Настройки'!$B$18)+IF(ISBLANK(M1662),0,M1662/5*100*'04_Настройки'!$B$19)+IF(ISBLANK(N1662),0,N1662/5*100*'04_Настройки'!$B$20))/(IF(ISBLANK(T1662),0,'04_Настройки'!$B$16)+IF(ISBLANK(U1662),0,'04_Настройки'!$B$17)+IF(ISBLANK(V1662),0,'04_Настройки'!$B$18)+IF(ISBLANK(M1662),0,'04_Настройки'!$B$19)+IF(ISBLANK(N1662),0,'04_Настройки'!$B$20)),1)))</s:f>
        <s:v/>
      </s:c>
      <s:c r="Y1662" s="77" t="str">
        <s:f>IF(B1662="","",IF(ISBLANK(X1662),"Недостаточно данных",IF(X1662&gt;='04_Настройки'!$B$24,"Высокий",IF(X1662&gt;='04_Настройки'!$B$25,"Средний","Низкий"))))</s:f>
        <s:v/>
      </s:c>
      <s:c r="Z1662" s="80">
        <s:f t="shared" si="8"/>
        <s:v>1652</s:v>
      </s:c>
      <s:c r="AA1662" s="93" t="str">
        <s:f>IF(B1662="","",IF(S1662&gt;1,"Проверить и объединить дубли",IF(W1662&lt;'04_Настройки'!$B$26,"Дополнить исходные данные",IF(AND(M1662&lt;&gt;"",M1662&lt;=2),"Проверить соответствие запросу и бизнесу",IF(AND(G1662&lt;&gt;"",G1662&lt;=IF(J1662="",'04_Настройки'!$B$14,J1662)),"Удерживать позицию и обновлять контент",IF(Y1662="Высокий",IF(O1662="","Создать или назначить посадочную страницу","Оптимизировать страницу и усилить содержание"),IF(Y1662="Средний","Включить в контент-план","Наблюдать или отложить")))))))</s:f>
        <s:v/>
      </s:c>
    </s:row>
    <s:row r="1663" ht="22.5" customHeight="1">
      <s:c r="A1663" s="70" t="str">
        <s:f t="shared" si="1"/>
        <s:v/>
      </s:c>
      <s:c r="B1663" s="71"/>
      <s:c r="C1663" s="71"/>
      <s:c r="D1663" s="71"/>
      <s:c r="E1663" s="95"/>
      <s:c r="F1663" s="77" t="str">
        <s:f>IF(ISBLANK(E1663),"",IF(E1663&gt;='04_Настройки'!$B$11,"ВЧ",IF(E1663&gt;='04_Настройки'!$B$12,"СЧ","НЧ")))</s:f>
      </s:c>
      <s:c r="G1663" s="78"/>
      <s:c r="H1663" s="78"/>
      <s:c r="I1663" s="80" t="str">
        <s:f t="shared" si="2"/>
        <s:v/>
      </s:c>
      <s:c r="J1663" s="78"/>
      <s:c r="K1663" s="81"/>
      <s:c r="L1663" s="78"/>
      <s:c r="M1663" s="78"/>
      <s:c r="N1663" s="78"/>
      <s:c r="O1663" s="83"/>
      <s:c r="P1663" s="84"/>
      <s:c r="Q1663" s="84"/>
      <s:c r="R1663" s="77" t="str">
        <s:f t="shared" si="3"/>
        <s:v/>
      </s:c>
      <s:c r="S1663" s="85" t="str">
        <s:f t="shared" si="4"/>
        <s:v/>
      </s:c>
      <s:c r="T1663" s="85" t="str">
        <s:f t="shared" si="5"/>
        <s:v/>
      </s:c>
      <s:c r="U1663" s="85" t="str">
        <s:f>IF(OR(B1663="",G1663=""),"",ROUND(MAX(0,MIN(100,(G1663-IF(J1663="",'04_Настройки'!$B$14,J1663))/(100-IF(J1663="",'04_Настройки'!$B$14,J1663))*100)),1))</s:f>
        <s:v/>
      </s:c>
      <s:c r="V1663" s="85" t="str">
        <s:f t="shared" si="6"/>
        <s:v/>
      </s:c>
      <s:c r="W1663" s="88" t="str">
        <s:f t="shared" si="7"/>
        <s:v/>
      </s:c>
      <s:c r="X1663" s="85" t="str">
        <s:f>IF(B1663="","",IF(W1663&lt;'04_Настройки'!$B$26,"",ROUND((IF(ISBLANK(T1663),0,T1663*'04_Настройки'!$B$16)+IF(ISBLANK(U1663),0,U1663*'04_Настройки'!$B$17)+IF(ISBLANK(V1663),0,V1663*'04_Настройки'!$B$18)+IF(ISBLANK(M1663),0,M1663/5*100*'04_Настройки'!$B$19)+IF(ISBLANK(N1663),0,N1663/5*100*'04_Настройки'!$B$20))/(IF(ISBLANK(T1663),0,'04_Настройки'!$B$16)+IF(ISBLANK(U1663),0,'04_Настройки'!$B$17)+IF(ISBLANK(V1663),0,'04_Настройки'!$B$18)+IF(ISBLANK(M1663),0,'04_Настройки'!$B$19)+IF(ISBLANK(N1663),0,'04_Настройки'!$B$20)),1)))</s:f>
        <s:v/>
      </s:c>
      <s:c r="Y1663" s="77" t="str">
        <s:f>IF(B1663="","",IF(ISBLANK(X1663),"Недостаточно данных",IF(X1663&gt;='04_Настройки'!$B$24,"Высокий",IF(X1663&gt;='04_Настройки'!$B$25,"Средний","Низкий"))))</s:f>
        <s:v/>
      </s:c>
      <s:c r="Z1663" s="80">
        <s:f t="shared" si="8"/>
        <s:v>1653</s:v>
      </s:c>
      <s:c r="AA1663" s="93" t="str">
        <s:f>IF(B1663="","",IF(S1663&gt;1,"Проверить и объединить дубли",IF(W1663&lt;'04_Настройки'!$B$26,"Дополнить исходные данные",IF(AND(M1663&lt;&gt;"",M1663&lt;=2),"Проверить соответствие запросу и бизнесу",IF(AND(G1663&lt;&gt;"",G1663&lt;=IF(J1663="",'04_Настройки'!$B$14,J1663)),"Удерживать позицию и обновлять контент",IF(Y1663="Высокий",IF(O1663="","Создать или назначить посадочную страницу","Оптимизировать страницу и усилить содержание"),IF(Y1663="Средний","Включить в контент-план","Наблюдать или отложить")))))))</s:f>
        <s:v/>
      </s:c>
    </s:row>
    <s:row r="1664" ht="22.5" customHeight="1">
      <s:c r="A1664" s="70" t="str">
        <s:f t="shared" si="1"/>
        <s:v/>
      </s:c>
      <s:c r="B1664" s="71"/>
      <s:c r="C1664" s="71"/>
      <s:c r="D1664" s="71"/>
      <s:c r="E1664" s="95"/>
      <s:c r="F1664" s="77" t="str">
        <s:f>IF(ISBLANK(E1664),"",IF(E1664&gt;='04_Настройки'!$B$11,"ВЧ",IF(E1664&gt;='04_Настройки'!$B$12,"СЧ","НЧ")))</s:f>
      </s:c>
      <s:c r="G1664" s="78"/>
      <s:c r="H1664" s="78"/>
      <s:c r="I1664" s="80" t="str">
        <s:f t="shared" si="2"/>
        <s:v/>
      </s:c>
      <s:c r="J1664" s="78"/>
      <s:c r="K1664" s="81"/>
      <s:c r="L1664" s="78"/>
      <s:c r="M1664" s="78"/>
      <s:c r="N1664" s="78"/>
      <s:c r="O1664" s="83"/>
      <s:c r="P1664" s="84"/>
      <s:c r="Q1664" s="84"/>
      <s:c r="R1664" s="77" t="str">
        <s:f t="shared" si="3"/>
        <s:v/>
      </s:c>
      <s:c r="S1664" s="85" t="str">
        <s:f t="shared" si="4"/>
        <s:v/>
      </s:c>
      <s:c r="T1664" s="85" t="str">
        <s:f t="shared" si="5"/>
        <s:v/>
      </s:c>
      <s:c r="U1664" s="85" t="str">
        <s:f>IF(OR(B1664="",G1664=""),"",ROUND(MAX(0,MIN(100,(G1664-IF(J1664="",'04_Настройки'!$B$14,J1664))/(100-IF(J1664="",'04_Настройки'!$B$14,J1664))*100)),1))</s:f>
        <s:v/>
      </s:c>
      <s:c r="V1664" s="85" t="str">
        <s:f t="shared" si="6"/>
        <s:v/>
      </s:c>
      <s:c r="W1664" s="88" t="str">
        <s:f t="shared" si="7"/>
        <s:v/>
      </s:c>
      <s:c r="X1664" s="85" t="str">
        <s:f>IF(B1664="","",IF(W1664&lt;'04_Настройки'!$B$26,"",ROUND((IF(ISBLANK(T1664),0,T1664*'04_Настройки'!$B$16)+IF(ISBLANK(U1664),0,U1664*'04_Настройки'!$B$17)+IF(ISBLANK(V1664),0,V1664*'04_Настройки'!$B$18)+IF(ISBLANK(M1664),0,M1664/5*100*'04_Настройки'!$B$19)+IF(ISBLANK(N1664),0,N1664/5*100*'04_Настройки'!$B$20))/(IF(ISBLANK(T1664),0,'04_Настройки'!$B$16)+IF(ISBLANK(U1664),0,'04_Настройки'!$B$17)+IF(ISBLANK(V1664),0,'04_Настройки'!$B$18)+IF(ISBLANK(M1664),0,'04_Настройки'!$B$19)+IF(ISBLANK(N1664),0,'04_Настройки'!$B$20)),1)))</s:f>
        <s:v/>
      </s:c>
      <s:c r="Y1664" s="77" t="str">
        <s:f>IF(B1664="","",IF(ISBLANK(X1664),"Недостаточно данных",IF(X1664&gt;='04_Настройки'!$B$24,"Высокий",IF(X1664&gt;='04_Настройки'!$B$25,"Средний","Низкий"))))</s:f>
        <s:v/>
      </s:c>
      <s:c r="Z1664" s="80">
        <s:f t="shared" si="8"/>
        <s:v>1654</s:v>
      </s:c>
      <s:c r="AA1664" s="93" t="str">
        <s:f>IF(B1664="","",IF(S1664&gt;1,"Проверить и объединить дубли",IF(W1664&lt;'04_Настройки'!$B$26,"Дополнить исходные данные",IF(AND(M1664&lt;&gt;"",M1664&lt;=2),"Проверить соответствие запросу и бизнесу",IF(AND(G1664&lt;&gt;"",G1664&lt;=IF(J1664="",'04_Настройки'!$B$14,J1664)),"Удерживать позицию и обновлять контент",IF(Y1664="Высокий",IF(O1664="","Создать или назначить посадочную страницу","Оптимизировать страницу и усилить содержание"),IF(Y1664="Средний","Включить в контент-план","Наблюдать или отложить")))))))</s:f>
        <s:v/>
      </s:c>
    </s:row>
    <s:row r="1665" ht="22.5" customHeight="1">
      <s:c r="A1665" s="70" t="str">
        <s:f t="shared" si="1"/>
        <s:v/>
      </s:c>
      <s:c r="B1665" s="71"/>
      <s:c r="C1665" s="71"/>
      <s:c r="D1665" s="71"/>
      <s:c r="E1665" s="95"/>
      <s:c r="F1665" s="77" t="str">
        <s:f>IF(ISBLANK(E1665),"",IF(E1665&gt;='04_Настройки'!$B$11,"ВЧ",IF(E1665&gt;='04_Настройки'!$B$12,"СЧ","НЧ")))</s:f>
      </s:c>
      <s:c r="G1665" s="78"/>
      <s:c r="H1665" s="78"/>
      <s:c r="I1665" s="80" t="str">
        <s:f t="shared" si="2"/>
        <s:v/>
      </s:c>
      <s:c r="J1665" s="78"/>
      <s:c r="K1665" s="81"/>
      <s:c r="L1665" s="78"/>
      <s:c r="M1665" s="78"/>
      <s:c r="N1665" s="78"/>
      <s:c r="O1665" s="83"/>
      <s:c r="P1665" s="84"/>
      <s:c r="Q1665" s="84"/>
      <s:c r="R1665" s="77" t="str">
        <s:f t="shared" si="3"/>
        <s:v/>
      </s:c>
      <s:c r="S1665" s="85" t="str">
        <s:f t="shared" si="4"/>
        <s:v/>
      </s:c>
      <s:c r="T1665" s="85" t="str">
        <s:f t="shared" si="5"/>
        <s:v/>
      </s:c>
      <s:c r="U1665" s="85" t="str">
        <s:f>IF(OR(B1665="",G1665=""),"",ROUND(MAX(0,MIN(100,(G1665-IF(J1665="",'04_Настройки'!$B$14,J1665))/(100-IF(J1665="",'04_Настройки'!$B$14,J1665))*100)),1))</s:f>
        <s:v/>
      </s:c>
      <s:c r="V1665" s="85" t="str">
        <s:f t="shared" si="6"/>
        <s:v/>
      </s:c>
      <s:c r="W1665" s="88" t="str">
        <s:f t="shared" si="7"/>
        <s:v/>
      </s:c>
      <s:c r="X1665" s="85" t="str">
        <s:f>IF(B1665="","",IF(W1665&lt;'04_Настройки'!$B$26,"",ROUND((IF(ISBLANK(T1665),0,T1665*'04_Настройки'!$B$16)+IF(ISBLANK(U1665),0,U1665*'04_Настройки'!$B$17)+IF(ISBLANK(V1665),0,V1665*'04_Настройки'!$B$18)+IF(ISBLANK(M1665),0,M1665/5*100*'04_Настройки'!$B$19)+IF(ISBLANK(N1665),0,N1665/5*100*'04_Настройки'!$B$20))/(IF(ISBLANK(T1665),0,'04_Настройки'!$B$16)+IF(ISBLANK(U1665),0,'04_Настройки'!$B$17)+IF(ISBLANK(V1665),0,'04_Настройки'!$B$18)+IF(ISBLANK(M1665),0,'04_Настройки'!$B$19)+IF(ISBLANK(N1665),0,'04_Настройки'!$B$20)),1)))</s:f>
        <s:v/>
      </s:c>
      <s:c r="Y1665" s="77" t="str">
        <s:f>IF(B1665="","",IF(ISBLANK(X1665),"Недостаточно данных",IF(X1665&gt;='04_Настройки'!$B$24,"Высокий",IF(X1665&gt;='04_Настройки'!$B$25,"Средний","Низкий"))))</s:f>
        <s:v/>
      </s:c>
      <s:c r="Z1665" s="80">
        <s:f t="shared" si="8"/>
        <s:v>1655</s:v>
      </s:c>
      <s:c r="AA1665" s="93" t="str">
        <s:f>IF(B1665="","",IF(S1665&gt;1,"Проверить и объединить дубли",IF(W1665&lt;'04_Настройки'!$B$26,"Дополнить исходные данные",IF(AND(M1665&lt;&gt;"",M1665&lt;=2),"Проверить соответствие запросу и бизнесу",IF(AND(G1665&lt;&gt;"",G1665&lt;=IF(J1665="",'04_Настройки'!$B$14,J1665)),"Удерживать позицию и обновлять контент",IF(Y1665="Высокий",IF(O1665="","Создать или назначить посадочную страницу","Оптимизировать страницу и усилить содержание"),IF(Y1665="Средний","Включить в контент-план","Наблюдать или отложить")))))))</s:f>
        <s:v/>
      </s:c>
    </s:row>
    <s:row r="1666" ht="22.5" customHeight="1">
      <s:c r="A1666" s="70" t="str">
        <s:f t="shared" si="1"/>
        <s:v/>
      </s:c>
      <s:c r="B1666" s="71"/>
      <s:c r="C1666" s="71"/>
      <s:c r="D1666" s="71"/>
      <s:c r="E1666" s="95"/>
      <s:c r="F1666" s="77" t="str">
        <s:f>IF(ISBLANK(E1666),"",IF(E1666&gt;='04_Настройки'!$B$11,"ВЧ",IF(E1666&gt;='04_Настройки'!$B$12,"СЧ","НЧ")))</s:f>
      </s:c>
      <s:c r="G1666" s="78"/>
      <s:c r="H1666" s="78"/>
      <s:c r="I1666" s="80" t="str">
        <s:f t="shared" si="2"/>
        <s:v/>
      </s:c>
      <s:c r="J1666" s="78"/>
      <s:c r="K1666" s="81"/>
      <s:c r="L1666" s="78"/>
      <s:c r="M1666" s="78"/>
      <s:c r="N1666" s="78"/>
      <s:c r="O1666" s="83"/>
      <s:c r="P1666" s="84"/>
      <s:c r="Q1666" s="84"/>
      <s:c r="R1666" s="77" t="str">
        <s:f t="shared" si="3"/>
        <s:v/>
      </s:c>
      <s:c r="S1666" s="85" t="str">
        <s:f t="shared" si="4"/>
        <s:v/>
      </s:c>
      <s:c r="T1666" s="85" t="str">
        <s:f t="shared" si="5"/>
        <s:v/>
      </s:c>
      <s:c r="U1666" s="85" t="str">
        <s:f>IF(OR(B1666="",G1666=""),"",ROUND(MAX(0,MIN(100,(G1666-IF(J1666="",'04_Настройки'!$B$14,J1666))/(100-IF(J1666="",'04_Настройки'!$B$14,J1666))*100)),1))</s:f>
        <s:v/>
      </s:c>
      <s:c r="V1666" s="85" t="str">
        <s:f t="shared" si="6"/>
        <s:v/>
      </s:c>
      <s:c r="W1666" s="88" t="str">
        <s:f t="shared" si="7"/>
        <s:v/>
      </s:c>
      <s:c r="X1666" s="85" t="str">
        <s:f>IF(B1666="","",IF(W1666&lt;'04_Настройки'!$B$26,"",ROUND((IF(ISBLANK(T1666),0,T1666*'04_Настройки'!$B$16)+IF(ISBLANK(U1666),0,U1666*'04_Настройки'!$B$17)+IF(ISBLANK(V1666),0,V1666*'04_Настройки'!$B$18)+IF(ISBLANK(M1666),0,M1666/5*100*'04_Настройки'!$B$19)+IF(ISBLANK(N1666),0,N1666/5*100*'04_Настройки'!$B$20))/(IF(ISBLANK(T1666),0,'04_Настройки'!$B$16)+IF(ISBLANK(U1666),0,'04_Настройки'!$B$17)+IF(ISBLANK(V1666),0,'04_Настройки'!$B$18)+IF(ISBLANK(M1666),0,'04_Настройки'!$B$19)+IF(ISBLANK(N1666),0,'04_Настройки'!$B$20)),1)))</s:f>
        <s:v/>
      </s:c>
      <s:c r="Y1666" s="77" t="str">
        <s:f>IF(B1666="","",IF(ISBLANK(X1666),"Недостаточно данных",IF(X1666&gt;='04_Настройки'!$B$24,"Высокий",IF(X1666&gt;='04_Настройки'!$B$25,"Средний","Низкий"))))</s:f>
        <s:v/>
      </s:c>
      <s:c r="Z1666" s="80">
        <s:f t="shared" si="8"/>
        <s:v>1656</s:v>
      </s:c>
      <s:c r="AA1666" s="93" t="str">
        <s:f>IF(B1666="","",IF(S1666&gt;1,"Проверить и объединить дубли",IF(W1666&lt;'04_Настройки'!$B$26,"Дополнить исходные данные",IF(AND(M1666&lt;&gt;"",M1666&lt;=2),"Проверить соответствие запросу и бизнесу",IF(AND(G1666&lt;&gt;"",G1666&lt;=IF(J1666="",'04_Настройки'!$B$14,J1666)),"Удерживать позицию и обновлять контент",IF(Y1666="Высокий",IF(O1666="","Создать или назначить посадочную страницу","Оптимизировать страницу и усилить содержание"),IF(Y1666="Средний","Включить в контент-план","Наблюдать или отложить")))))))</s:f>
        <s:v/>
      </s:c>
    </s:row>
    <s:row r="1667" ht="22.5" customHeight="1">
      <s:c r="A1667" s="70" t="str">
        <s:f t="shared" si="1"/>
        <s:v/>
      </s:c>
      <s:c r="B1667" s="71"/>
      <s:c r="C1667" s="71"/>
      <s:c r="D1667" s="71"/>
      <s:c r="E1667" s="95"/>
      <s:c r="F1667" s="77" t="str">
        <s:f>IF(ISBLANK(E1667),"",IF(E1667&gt;='04_Настройки'!$B$11,"ВЧ",IF(E1667&gt;='04_Настройки'!$B$12,"СЧ","НЧ")))</s:f>
      </s:c>
      <s:c r="G1667" s="78"/>
      <s:c r="H1667" s="78"/>
      <s:c r="I1667" s="80" t="str">
        <s:f t="shared" si="2"/>
        <s:v/>
      </s:c>
      <s:c r="J1667" s="78"/>
      <s:c r="K1667" s="81"/>
      <s:c r="L1667" s="78"/>
      <s:c r="M1667" s="78"/>
      <s:c r="N1667" s="78"/>
      <s:c r="O1667" s="83"/>
      <s:c r="P1667" s="84"/>
      <s:c r="Q1667" s="84"/>
      <s:c r="R1667" s="77" t="str">
        <s:f t="shared" si="3"/>
        <s:v/>
      </s:c>
      <s:c r="S1667" s="85" t="str">
        <s:f t="shared" si="4"/>
        <s:v/>
      </s:c>
      <s:c r="T1667" s="85" t="str">
        <s:f t="shared" si="5"/>
        <s:v/>
      </s:c>
      <s:c r="U1667" s="85" t="str">
        <s:f>IF(OR(B1667="",G1667=""),"",ROUND(MAX(0,MIN(100,(G1667-IF(J1667="",'04_Настройки'!$B$14,J1667))/(100-IF(J1667="",'04_Настройки'!$B$14,J1667))*100)),1))</s:f>
        <s:v/>
      </s:c>
      <s:c r="V1667" s="85" t="str">
        <s:f t="shared" si="6"/>
        <s:v/>
      </s:c>
      <s:c r="W1667" s="88" t="str">
        <s:f t="shared" si="7"/>
        <s:v/>
      </s:c>
      <s:c r="X1667" s="85" t="str">
        <s:f>IF(B1667="","",IF(W1667&lt;'04_Настройки'!$B$26,"",ROUND((IF(ISBLANK(T1667),0,T1667*'04_Настройки'!$B$16)+IF(ISBLANK(U1667),0,U1667*'04_Настройки'!$B$17)+IF(ISBLANK(V1667),0,V1667*'04_Настройки'!$B$18)+IF(ISBLANK(M1667),0,M1667/5*100*'04_Настройки'!$B$19)+IF(ISBLANK(N1667),0,N1667/5*100*'04_Настройки'!$B$20))/(IF(ISBLANK(T1667),0,'04_Настройки'!$B$16)+IF(ISBLANK(U1667),0,'04_Настройки'!$B$17)+IF(ISBLANK(V1667),0,'04_Настройки'!$B$18)+IF(ISBLANK(M1667),0,'04_Настройки'!$B$19)+IF(ISBLANK(N1667),0,'04_Настройки'!$B$20)),1)))</s:f>
        <s:v/>
      </s:c>
      <s:c r="Y1667" s="77" t="str">
        <s:f>IF(B1667="","",IF(ISBLANK(X1667),"Недостаточно данных",IF(X1667&gt;='04_Настройки'!$B$24,"Высокий",IF(X1667&gt;='04_Настройки'!$B$25,"Средний","Низкий"))))</s:f>
        <s:v/>
      </s:c>
      <s:c r="Z1667" s="80">
        <s:f t="shared" si="8"/>
        <s:v>1657</s:v>
      </s:c>
      <s:c r="AA1667" s="93" t="str">
        <s:f>IF(B1667="","",IF(S1667&gt;1,"Проверить и объединить дубли",IF(W1667&lt;'04_Настройки'!$B$26,"Дополнить исходные данные",IF(AND(M1667&lt;&gt;"",M1667&lt;=2),"Проверить соответствие запросу и бизнесу",IF(AND(G1667&lt;&gt;"",G1667&lt;=IF(J1667="",'04_Настройки'!$B$14,J1667)),"Удерживать позицию и обновлять контент",IF(Y1667="Высокий",IF(O1667="","Создать или назначить посадочную страницу","Оптимизировать страницу и усилить содержание"),IF(Y1667="Средний","Включить в контент-план","Наблюдать или отложить")))))))</s:f>
        <s:v/>
      </s:c>
    </s:row>
    <s:row r="1668" ht="22.5" customHeight="1">
      <s:c r="A1668" s="70" t="str">
        <s:f t="shared" si="1"/>
        <s:v/>
      </s:c>
      <s:c r="B1668" s="71"/>
      <s:c r="C1668" s="71"/>
      <s:c r="D1668" s="71"/>
      <s:c r="E1668" s="95"/>
      <s:c r="F1668" s="77" t="str">
        <s:f>IF(ISBLANK(E1668),"",IF(E1668&gt;='04_Настройки'!$B$11,"ВЧ",IF(E1668&gt;='04_Настройки'!$B$12,"СЧ","НЧ")))</s:f>
      </s:c>
      <s:c r="G1668" s="78"/>
      <s:c r="H1668" s="78"/>
      <s:c r="I1668" s="80" t="str">
        <s:f t="shared" si="2"/>
        <s:v/>
      </s:c>
      <s:c r="J1668" s="78"/>
      <s:c r="K1668" s="81"/>
      <s:c r="L1668" s="78"/>
      <s:c r="M1668" s="78"/>
      <s:c r="N1668" s="78"/>
      <s:c r="O1668" s="83"/>
      <s:c r="P1668" s="84"/>
      <s:c r="Q1668" s="84"/>
      <s:c r="R1668" s="77" t="str">
        <s:f t="shared" si="3"/>
        <s:v/>
      </s:c>
      <s:c r="S1668" s="85" t="str">
        <s:f t="shared" si="4"/>
        <s:v/>
      </s:c>
      <s:c r="T1668" s="85" t="str">
        <s:f t="shared" si="5"/>
        <s:v/>
      </s:c>
      <s:c r="U1668" s="85" t="str">
        <s:f>IF(OR(B1668="",G1668=""),"",ROUND(MAX(0,MIN(100,(G1668-IF(J1668="",'04_Настройки'!$B$14,J1668))/(100-IF(J1668="",'04_Настройки'!$B$14,J1668))*100)),1))</s:f>
        <s:v/>
      </s:c>
      <s:c r="V1668" s="85" t="str">
        <s:f t="shared" si="6"/>
        <s:v/>
      </s:c>
      <s:c r="W1668" s="88" t="str">
        <s:f t="shared" si="7"/>
        <s:v/>
      </s:c>
      <s:c r="X1668" s="85" t="str">
        <s:f>IF(B1668="","",IF(W1668&lt;'04_Настройки'!$B$26,"",ROUND((IF(ISBLANK(T1668),0,T1668*'04_Настройки'!$B$16)+IF(ISBLANK(U1668),0,U1668*'04_Настройки'!$B$17)+IF(ISBLANK(V1668),0,V1668*'04_Настройки'!$B$18)+IF(ISBLANK(M1668),0,M1668/5*100*'04_Настройки'!$B$19)+IF(ISBLANK(N1668),0,N1668/5*100*'04_Настройки'!$B$20))/(IF(ISBLANK(T1668),0,'04_Настройки'!$B$16)+IF(ISBLANK(U1668),0,'04_Настройки'!$B$17)+IF(ISBLANK(V1668),0,'04_Настройки'!$B$18)+IF(ISBLANK(M1668),0,'04_Настройки'!$B$19)+IF(ISBLANK(N1668),0,'04_Настройки'!$B$20)),1)))</s:f>
        <s:v/>
      </s:c>
      <s:c r="Y1668" s="77" t="str">
        <s:f>IF(B1668="","",IF(ISBLANK(X1668),"Недостаточно данных",IF(X1668&gt;='04_Настройки'!$B$24,"Высокий",IF(X1668&gt;='04_Настройки'!$B$25,"Средний","Низкий"))))</s:f>
        <s:v/>
      </s:c>
      <s:c r="Z1668" s="80">
        <s:f t="shared" si="8"/>
        <s:v>1658</s:v>
      </s:c>
      <s:c r="AA1668" s="93" t="str">
        <s:f>IF(B1668="","",IF(S1668&gt;1,"Проверить и объединить дубли",IF(W1668&lt;'04_Настройки'!$B$26,"Дополнить исходные данные",IF(AND(M1668&lt;&gt;"",M1668&lt;=2),"Проверить соответствие запросу и бизнесу",IF(AND(G1668&lt;&gt;"",G1668&lt;=IF(J1668="",'04_Настройки'!$B$14,J1668)),"Удерживать позицию и обновлять контент",IF(Y1668="Высокий",IF(O1668="","Создать или назначить посадочную страницу","Оптимизировать страницу и усилить содержание"),IF(Y1668="Средний","Включить в контент-план","Наблюдать или отложить")))))))</s:f>
        <s:v/>
      </s:c>
    </s:row>
    <s:row r="1669" ht="22.5" customHeight="1">
      <s:c r="A1669" s="70" t="str">
        <s:f t="shared" si="1"/>
        <s:v/>
      </s:c>
      <s:c r="B1669" s="71"/>
      <s:c r="C1669" s="71"/>
      <s:c r="D1669" s="71"/>
      <s:c r="E1669" s="95"/>
      <s:c r="F1669" s="77" t="str">
        <s:f>IF(ISBLANK(E1669),"",IF(E1669&gt;='04_Настройки'!$B$11,"ВЧ",IF(E1669&gt;='04_Настройки'!$B$12,"СЧ","НЧ")))</s:f>
      </s:c>
      <s:c r="G1669" s="78"/>
      <s:c r="H1669" s="78"/>
      <s:c r="I1669" s="80" t="str">
        <s:f t="shared" si="2"/>
        <s:v/>
      </s:c>
      <s:c r="J1669" s="78"/>
      <s:c r="K1669" s="81"/>
      <s:c r="L1669" s="78"/>
      <s:c r="M1669" s="78"/>
      <s:c r="N1669" s="78"/>
      <s:c r="O1669" s="83"/>
      <s:c r="P1669" s="84"/>
      <s:c r="Q1669" s="84"/>
      <s:c r="R1669" s="77" t="str">
        <s:f t="shared" si="3"/>
        <s:v/>
      </s:c>
      <s:c r="S1669" s="85" t="str">
        <s:f t="shared" si="4"/>
        <s:v/>
      </s:c>
      <s:c r="T1669" s="85" t="str">
        <s:f t="shared" si="5"/>
        <s:v/>
      </s:c>
      <s:c r="U1669" s="85" t="str">
        <s:f>IF(OR(B1669="",G1669=""),"",ROUND(MAX(0,MIN(100,(G1669-IF(J1669="",'04_Настройки'!$B$14,J1669))/(100-IF(J1669="",'04_Настройки'!$B$14,J1669))*100)),1))</s:f>
        <s:v/>
      </s:c>
      <s:c r="V1669" s="85" t="str">
        <s:f t="shared" si="6"/>
        <s:v/>
      </s:c>
      <s:c r="W1669" s="88" t="str">
        <s:f t="shared" si="7"/>
        <s:v/>
      </s:c>
      <s:c r="X1669" s="85" t="str">
        <s:f>IF(B1669="","",IF(W1669&lt;'04_Настройки'!$B$26,"",ROUND((IF(ISBLANK(T1669),0,T1669*'04_Настройки'!$B$16)+IF(ISBLANK(U1669),0,U1669*'04_Настройки'!$B$17)+IF(ISBLANK(V1669),0,V1669*'04_Настройки'!$B$18)+IF(ISBLANK(M1669),0,M1669/5*100*'04_Настройки'!$B$19)+IF(ISBLANK(N1669),0,N1669/5*100*'04_Настройки'!$B$20))/(IF(ISBLANK(T1669),0,'04_Настройки'!$B$16)+IF(ISBLANK(U1669),0,'04_Настройки'!$B$17)+IF(ISBLANK(V1669),0,'04_Настройки'!$B$18)+IF(ISBLANK(M1669),0,'04_Настройки'!$B$19)+IF(ISBLANK(N1669),0,'04_Настройки'!$B$20)),1)))</s:f>
        <s:v/>
      </s:c>
      <s:c r="Y1669" s="77" t="str">
        <s:f>IF(B1669="","",IF(ISBLANK(X1669),"Недостаточно данных",IF(X1669&gt;='04_Настройки'!$B$24,"Высокий",IF(X1669&gt;='04_Настройки'!$B$25,"Средний","Низкий"))))</s:f>
        <s:v/>
      </s:c>
      <s:c r="Z1669" s="80">
        <s:f t="shared" si="8"/>
        <s:v>1659</s:v>
      </s:c>
      <s:c r="AA1669" s="93" t="str">
        <s:f>IF(B1669="","",IF(S1669&gt;1,"Проверить и объединить дубли",IF(W1669&lt;'04_Настройки'!$B$26,"Дополнить исходные данные",IF(AND(M1669&lt;&gt;"",M1669&lt;=2),"Проверить соответствие запросу и бизнесу",IF(AND(G1669&lt;&gt;"",G1669&lt;=IF(J1669="",'04_Настройки'!$B$14,J1669)),"Удерживать позицию и обновлять контент",IF(Y1669="Высокий",IF(O1669="","Создать или назначить посадочную страницу","Оптимизировать страницу и усилить содержание"),IF(Y1669="Средний","Включить в контент-план","Наблюдать или отложить")))))))</s:f>
        <s:v/>
      </s:c>
    </s:row>
    <s:row r="1670" ht="22.5" customHeight="1">
      <s:c r="A1670" s="70" t="str">
        <s:f t="shared" si="1"/>
        <s:v/>
      </s:c>
      <s:c r="B1670" s="71"/>
      <s:c r="C1670" s="71"/>
      <s:c r="D1670" s="71"/>
      <s:c r="E1670" s="95"/>
      <s:c r="F1670" s="77" t="str">
        <s:f>IF(ISBLANK(E1670),"",IF(E1670&gt;='04_Настройки'!$B$11,"ВЧ",IF(E1670&gt;='04_Настройки'!$B$12,"СЧ","НЧ")))</s:f>
      </s:c>
      <s:c r="G1670" s="78"/>
      <s:c r="H1670" s="78"/>
      <s:c r="I1670" s="80" t="str">
        <s:f t="shared" si="2"/>
        <s:v/>
      </s:c>
      <s:c r="J1670" s="78"/>
      <s:c r="K1670" s="81"/>
      <s:c r="L1670" s="78"/>
      <s:c r="M1670" s="78"/>
      <s:c r="N1670" s="78"/>
      <s:c r="O1670" s="83"/>
      <s:c r="P1670" s="84"/>
      <s:c r="Q1670" s="84"/>
      <s:c r="R1670" s="77" t="str">
        <s:f t="shared" si="3"/>
        <s:v/>
      </s:c>
      <s:c r="S1670" s="85" t="str">
        <s:f t="shared" si="4"/>
        <s:v/>
      </s:c>
      <s:c r="T1670" s="85" t="str">
        <s:f t="shared" si="5"/>
        <s:v/>
      </s:c>
      <s:c r="U1670" s="85" t="str">
        <s:f>IF(OR(B1670="",G1670=""),"",ROUND(MAX(0,MIN(100,(G1670-IF(J1670="",'04_Настройки'!$B$14,J1670))/(100-IF(J1670="",'04_Настройки'!$B$14,J1670))*100)),1))</s:f>
        <s:v/>
      </s:c>
      <s:c r="V1670" s="85" t="str">
        <s:f t="shared" si="6"/>
        <s:v/>
      </s:c>
      <s:c r="W1670" s="88" t="str">
        <s:f t="shared" si="7"/>
        <s:v/>
      </s:c>
      <s:c r="X1670" s="85" t="str">
        <s:f>IF(B1670="","",IF(W1670&lt;'04_Настройки'!$B$26,"",ROUND((IF(ISBLANK(T1670),0,T1670*'04_Настройки'!$B$16)+IF(ISBLANK(U1670),0,U1670*'04_Настройки'!$B$17)+IF(ISBLANK(V1670),0,V1670*'04_Настройки'!$B$18)+IF(ISBLANK(M1670),0,M1670/5*100*'04_Настройки'!$B$19)+IF(ISBLANK(N1670),0,N1670/5*100*'04_Настройки'!$B$20))/(IF(ISBLANK(T1670),0,'04_Настройки'!$B$16)+IF(ISBLANK(U1670),0,'04_Настройки'!$B$17)+IF(ISBLANK(V1670),0,'04_Настройки'!$B$18)+IF(ISBLANK(M1670),0,'04_Настройки'!$B$19)+IF(ISBLANK(N1670),0,'04_Настройки'!$B$20)),1)))</s:f>
        <s:v/>
      </s:c>
      <s:c r="Y1670" s="77" t="str">
        <s:f>IF(B1670="","",IF(ISBLANK(X1670),"Недостаточно данных",IF(X1670&gt;='04_Настройки'!$B$24,"Высокий",IF(X1670&gt;='04_Настройки'!$B$25,"Средний","Низкий"))))</s:f>
        <s:v/>
      </s:c>
      <s:c r="Z1670" s="80">
        <s:f t="shared" si="8"/>
        <s:v>1660</s:v>
      </s:c>
      <s:c r="AA1670" s="93" t="str">
        <s:f>IF(B1670="","",IF(S1670&gt;1,"Проверить и объединить дубли",IF(W1670&lt;'04_Настройки'!$B$26,"Дополнить исходные данные",IF(AND(M1670&lt;&gt;"",M1670&lt;=2),"Проверить соответствие запросу и бизнесу",IF(AND(G1670&lt;&gt;"",G1670&lt;=IF(J1670="",'04_Настройки'!$B$14,J1670)),"Удерживать позицию и обновлять контент",IF(Y1670="Высокий",IF(O1670="","Создать или назначить посадочную страницу","Оптимизировать страницу и усилить содержание"),IF(Y1670="Средний","Включить в контент-план","Наблюдать или отложить")))))))</s:f>
        <s:v/>
      </s:c>
    </s:row>
    <s:row r="1671" ht="22.5" customHeight="1">
      <s:c r="A1671" s="70" t="str">
        <s:f t="shared" si="1"/>
        <s:v/>
      </s:c>
      <s:c r="B1671" s="71"/>
      <s:c r="C1671" s="71"/>
      <s:c r="D1671" s="71"/>
      <s:c r="E1671" s="95"/>
      <s:c r="F1671" s="77" t="str">
        <s:f>IF(ISBLANK(E1671),"",IF(E1671&gt;='04_Настройки'!$B$11,"ВЧ",IF(E1671&gt;='04_Настройки'!$B$12,"СЧ","НЧ")))</s:f>
      </s:c>
      <s:c r="G1671" s="78"/>
      <s:c r="H1671" s="78"/>
      <s:c r="I1671" s="80" t="str">
        <s:f t="shared" si="2"/>
        <s:v/>
      </s:c>
      <s:c r="J1671" s="78"/>
      <s:c r="K1671" s="81"/>
      <s:c r="L1671" s="78"/>
      <s:c r="M1671" s="78"/>
      <s:c r="N1671" s="78"/>
      <s:c r="O1671" s="83"/>
      <s:c r="P1671" s="84"/>
      <s:c r="Q1671" s="84"/>
      <s:c r="R1671" s="77" t="str">
        <s:f t="shared" si="3"/>
        <s:v/>
      </s:c>
      <s:c r="S1671" s="85" t="str">
        <s:f t="shared" si="4"/>
        <s:v/>
      </s:c>
      <s:c r="T1671" s="85" t="str">
        <s:f t="shared" si="5"/>
        <s:v/>
      </s:c>
      <s:c r="U1671" s="85" t="str">
        <s:f>IF(OR(B1671="",G1671=""),"",ROUND(MAX(0,MIN(100,(G1671-IF(J1671="",'04_Настройки'!$B$14,J1671))/(100-IF(J1671="",'04_Настройки'!$B$14,J1671))*100)),1))</s:f>
        <s:v/>
      </s:c>
      <s:c r="V1671" s="85" t="str">
        <s:f t="shared" si="6"/>
        <s:v/>
      </s:c>
      <s:c r="W1671" s="88" t="str">
        <s:f t="shared" si="7"/>
        <s:v/>
      </s:c>
      <s:c r="X1671" s="85" t="str">
        <s:f>IF(B1671="","",IF(W1671&lt;'04_Настройки'!$B$26,"",ROUND((IF(ISBLANK(T1671),0,T1671*'04_Настройки'!$B$16)+IF(ISBLANK(U1671),0,U1671*'04_Настройки'!$B$17)+IF(ISBLANK(V1671),0,V1671*'04_Настройки'!$B$18)+IF(ISBLANK(M1671),0,M1671/5*100*'04_Настройки'!$B$19)+IF(ISBLANK(N1671),0,N1671/5*100*'04_Настройки'!$B$20))/(IF(ISBLANK(T1671),0,'04_Настройки'!$B$16)+IF(ISBLANK(U1671),0,'04_Настройки'!$B$17)+IF(ISBLANK(V1671),0,'04_Настройки'!$B$18)+IF(ISBLANK(M1671),0,'04_Настройки'!$B$19)+IF(ISBLANK(N1671),0,'04_Настройки'!$B$20)),1)))</s:f>
        <s:v/>
      </s:c>
      <s:c r="Y1671" s="77" t="str">
        <s:f>IF(B1671="","",IF(ISBLANK(X1671),"Недостаточно данных",IF(X1671&gt;='04_Настройки'!$B$24,"Высокий",IF(X1671&gt;='04_Настройки'!$B$25,"Средний","Низкий"))))</s:f>
        <s:v/>
      </s:c>
      <s:c r="Z1671" s="80">
        <s:f t="shared" si="8"/>
        <s:v>1661</s:v>
      </s:c>
      <s:c r="AA1671" s="93" t="str">
        <s:f>IF(B1671="","",IF(S1671&gt;1,"Проверить и объединить дубли",IF(W1671&lt;'04_Настройки'!$B$26,"Дополнить исходные данные",IF(AND(M1671&lt;&gt;"",M1671&lt;=2),"Проверить соответствие запросу и бизнесу",IF(AND(G1671&lt;&gt;"",G1671&lt;=IF(J1671="",'04_Настройки'!$B$14,J1671)),"Удерживать позицию и обновлять контент",IF(Y1671="Высокий",IF(O1671="","Создать или назначить посадочную страницу","Оптимизировать страницу и усилить содержание"),IF(Y1671="Средний","Включить в контент-план","Наблюдать или отложить")))))))</s:f>
        <s:v/>
      </s:c>
    </s:row>
    <s:row r="1672" ht="22.5" customHeight="1">
      <s:c r="A1672" s="70" t="str">
        <s:f t="shared" si="1"/>
        <s:v/>
      </s:c>
      <s:c r="B1672" s="71"/>
      <s:c r="C1672" s="71"/>
      <s:c r="D1672" s="71"/>
      <s:c r="E1672" s="95"/>
      <s:c r="F1672" s="77" t="str">
        <s:f>IF(ISBLANK(E1672),"",IF(E1672&gt;='04_Настройки'!$B$11,"ВЧ",IF(E1672&gt;='04_Настройки'!$B$12,"СЧ","НЧ")))</s:f>
      </s:c>
      <s:c r="G1672" s="78"/>
      <s:c r="H1672" s="78"/>
      <s:c r="I1672" s="80" t="str">
        <s:f t="shared" si="2"/>
        <s:v/>
      </s:c>
      <s:c r="J1672" s="78"/>
      <s:c r="K1672" s="81"/>
      <s:c r="L1672" s="78"/>
      <s:c r="M1672" s="78"/>
      <s:c r="N1672" s="78"/>
      <s:c r="O1672" s="83"/>
      <s:c r="P1672" s="84"/>
      <s:c r="Q1672" s="84"/>
      <s:c r="R1672" s="77" t="str">
        <s:f t="shared" si="3"/>
        <s:v/>
      </s:c>
      <s:c r="S1672" s="85" t="str">
        <s:f t="shared" si="4"/>
        <s:v/>
      </s:c>
      <s:c r="T1672" s="85" t="str">
        <s:f t="shared" si="5"/>
        <s:v/>
      </s:c>
      <s:c r="U1672" s="85" t="str">
        <s:f>IF(OR(B1672="",G1672=""),"",ROUND(MAX(0,MIN(100,(G1672-IF(J1672="",'04_Настройки'!$B$14,J1672))/(100-IF(J1672="",'04_Настройки'!$B$14,J1672))*100)),1))</s:f>
        <s:v/>
      </s:c>
      <s:c r="V1672" s="85" t="str">
        <s:f t="shared" si="6"/>
        <s:v/>
      </s:c>
      <s:c r="W1672" s="88" t="str">
        <s:f t="shared" si="7"/>
        <s:v/>
      </s:c>
      <s:c r="X1672" s="85" t="str">
        <s:f>IF(B1672="","",IF(W1672&lt;'04_Настройки'!$B$26,"",ROUND((IF(ISBLANK(T1672),0,T1672*'04_Настройки'!$B$16)+IF(ISBLANK(U1672),0,U1672*'04_Настройки'!$B$17)+IF(ISBLANK(V1672),0,V1672*'04_Настройки'!$B$18)+IF(ISBLANK(M1672),0,M1672/5*100*'04_Настройки'!$B$19)+IF(ISBLANK(N1672),0,N1672/5*100*'04_Настройки'!$B$20))/(IF(ISBLANK(T1672),0,'04_Настройки'!$B$16)+IF(ISBLANK(U1672),0,'04_Настройки'!$B$17)+IF(ISBLANK(V1672),0,'04_Настройки'!$B$18)+IF(ISBLANK(M1672),0,'04_Настройки'!$B$19)+IF(ISBLANK(N1672),0,'04_Настройки'!$B$20)),1)))</s:f>
        <s:v/>
      </s:c>
      <s:c r="Y1672" s="77" t="str">
        <s:f>IF(B1672="","",IF(ISBLANK(X1672),"Недостаточно данных",IF(X1672&gt;='04_Настройки'!$B$24,"Высокий",IF(X1672&gt;='04_Настройки'!$B$25,"Средний","Низкий"))))</s:f>
        <s:v/>
      </s:c>
      <s:c r="Z1672" s="80">
        <s:f t="shared" si="8"/>
        <s:v>1662</s:v>
      </s:c>
      <s:c r="AA1672" s="93" t="str">
        <s:f>IF(B1672="","",IF(S1672&gt;1,"Проверить и объединить дубли",IF(W1672&lt;'04_Настройки'!$B$26,"Дополнить исходные данные",IF(AND(M1672&lt;&gt;"",M1672&lt;=2),"Проверить соответствие запросу и бизнесу",IF(AND(G1672&lt;&gt;"",G1672&lt;=IF(J1672="",'04_Настройки'!$B$14,J1672)),"Удерживать позицию и обновлять контент",IF(Y1672="Высокий",IF(O1672="","Создать или назначить посадочную страницу","Оптимизировать страницу и усилить содержание"),IF(Y1672="Средний","Включить в контент-план","Наблюдать или отложить")))))))</s:f>
        <s:v/>
      </s:c>
    </s:row>
    <s:row r="1673" ht="22.5" customHeight="1">
      <s:c r="A1673" s="70" t="str">
        <s:f t="shared" si="1"/>
        <s:v/>
      </s:c>
      <s:c r="B1673" s="71"/>
      <s:c r="C1673" s="71"/>
      <s:c r="D1673" s="71"/>
      <s:c r="E1673" s="95"/>
      <s:c r="F1673" s="77" t="str">
        <s:f>IF(ISBLANK(E1673),"",IF(E1673&gt;='04_Настройки'!$B$11,"ВЧ",IF(E1673&gt;='04_Настройки'!$B$12,"СЧ","НЧ")))</s:f>
      </s:c>
      <s:c r="G1673" s="78"/>
      <s:c r="H1673" s="78"/>
      <s:c r="I1673" s="80" t="str">
        <s:f t="shared" si="2"/>
        <s:v/>
      </s:c>
      <s:c r="J1673" s="78"/>
      <s:c r="K1673" s="81"/>
      <s:c r="L1673" s="78"/>
      <s:c r="M1673" s="78"/>
      <s:c r="N1673" s="78"/>
      <s:c r="O1673" s="83"/>
      <s:c r="P1673" s="84"/>
      <s:c r="Q1673" s="84"/>
      <s:c r="R1673" s="77" t="str">
        <s:f t="shared" si="3"/>
        <s:v/>
      </s:c>
      <s:c r="S1673" s="85" t="str">
        <s:f t="shared" si="4"/>
        <s:v/>
      </s:c>
      <s:c r="T1673" s="85" t="str">
        <s:f t="shared" si="5"/>
        <s:v/>
      </s:c>
      <s:c r="U1673" s="85" t="str">
        <s:f>IF(OR(B1673="",G1673=""),"",ROUND(MAX(0,MIN(100,(G1673-IF(J1673="",'04_Настройки'!$B$14,J1673))/(100-IF(J1673="",'04_Настройки'!$B$14,J1673))*100)),1))</s:f>
        <s:v/>
      </s:c>
      <s:c r="V1673" s="85" t="str">
        <s:f t="shared" si="6"/>
        <s:v/>
      </s:c>
      <s:c r="W1673" s="88" t="str">
        <s:f t="shared" si="7"/>
        <s:v/>
      </s:c>
      <s:c r="X1673" s="85" t="str">
        <s:f>IF(B1673="","",IF(W1673&lt;'04_Настройки'!$B$26,"",ROUND((IF(ISBLANK(T1673),0,T1673*'04_Настройки'!$B$16)+IF(ISBLANK(U1673),0,U1673*'04_Настройки'!$B$17)+IF(ISBLANK(V1673),0,V1673*'04_Настройки'!$B$18)+IF(ISBLANK(M1673),0,M1673/5*100*'04_Настройки'!$B$19)+IF(ISBLANK(N1673),0,N1673/5*100*'04_Настройки'!$B$20))/(IF(ISBLANK(T1673),0,'04_Настройки'!$B$16)+IF(ISBLANK(U1673),0,'04_Настройки'!$B$17)+IF(ISBLANK(V1673),0,'04_Настройки'!$B$18)+IF(ISBLANK(M1673),0,'04_Настройки'!$B$19)+IF(ISBLANK(N1673),0,'04_Настройки'!$B$20)),1)))</s:f>
        <s:v/>
      </s:c>
      <s:c r="Y1673" s="77" t="str">
        <s:f>IF(B1673="","",IF(ISBLANK(X1673),"Недостаточно данных",IF(X1673&gt;='04_Настройки'!$B$24,"Высокий",IF(X1673&gt;='04_Настройки'!$B$25,"Средний","Низкий"))))</s:f>
        <s:v/>
      </s:c>
      <s:c r="Z1673" s="80">
        <s:f t="shared" si="8"/>
        <s:v>1663</s:v>
      </s:c>
      <s:c r="AA1673" s="93" t="str">
        <s:f>IF(B1673="","",IF(S1673&gt;1,"Проверить и объединить дубли",IF(W1673&lt;'04_Настройки'!$B$26,"Дополнить исходные данные",IF(AND(M1673&lt;&gt;"",M1673&lt;=2),"Проверить соответствие запросу и бизнесу",IF(AND(G1673&lt;&gt;"",G1673&lt;=IF(J1673="",'04_Настройки'!$B$14,J1673)),"Удерживать позицию и обновлять контент",IF(Y1673="Высокий",IF(O1673="","Создать или назначить посадочную страницу","Оптимизировать страницу и усилить содержание"),IF(Y1673="Средний","Включить в контент-план","Наблюдать или отложить")))))))</s:f>
        <s:v/>
      </s:c>
    </s:row>
    <s:row r="1674" ht="22.5" customHeight="1">
      <s:c r="A1674" s="70" t="str">
        <s:f t="shared" si="1"/>
        <s:v/>
      </s:c>
      <s:c r="B1674" s="71"/>
      <s:c r="C1674" s="71"/>
      <s:c r="D1674" s="71"/>
      <s:c r="E1674" s="95"/>
      <s:c r="F1674" s="77" t="str">
        <s:f>IF(ISBLANK(E1674),"",IF(E1674&gt;='04_Настройки'!$B$11,"ВЧ",IF(E1674&gt;='04_Настройки'!$B$12,"СЧ","НЧ")))</s:f>
      </s:c>
      <s:c r="G1674" s="78"/>
      <s:c r="H1674" s="78"/>
      <s:c r="I1674" s="80" t="str">
        <s:f t="shared" si="2"/>
        <s:v/>
      </s:c>
      <s:c r="J1674" s="78"/>
      <s:c r="K1674" s="81"/>
      <s:c r="L1674" s="78"/>
      <s:c r="M1674" s="78"/>
      <s:c r="N1674" s="78"/>
      <s:c r="O1674" s="83"/>
      <s:c r="P1674" s="84"/>
      <s:c r="Q1674" s="84"/>
      <s:c r="R1674" s="77" t="str">
        <s:f t="shared" si="3"/>
        <s:v/>
      </s:c>
      <s:c r="S1674" s="85" t="str">
        <s:f t="shared" si="4"/>
        <s:v/>
      </s:c>
      <s:c r="T1674" s="85" t="str">
        <s:f t="shared" si="5"/>
        <s:v/>
      </s:c>
      <s:c r="U1674" s="85" t="str">
        <s:f>IF(OR(B1674="",G1674=""),"",ROUND(MAX(0,MIN(100,(G1674-IF(J1674="",'04_Настройки'!$B$14,J1674))/(100-IF(J1674="",'04_Настройки'!$B$14,J1674))*100)),1))</s:f>
        <s:v/>
      </s:c>
      <s:c r="V1674" s="85" t="str">
        <s:f t="shared" si="6"/>
        <s:v/>
      </s:c>
      <s:c r="W1674" s="88" t="str">
        <s:f t="shared" si="7"/>
        <s:v/>
      </s:c>
      <s:c r="X1674" s="85" t="str">
        <s:f>IF(B1674="","",IF(W1674&lt;'04_Настройки'!$B$26,"",ROUND((IF(ISBLANK(T1674),0,T1674*'04_Настройки'!$B$16)+IF(ISBLANK(U1674),0,U1674*'04_Настройки'!$B$17)+IF(ISBLANK(V1674),0,V1674*'04_Настройки'!$B$18)+IF(ISBLANK(M1674),0,M1674/5*100*'04_Настройки'!$B$19)+IF(ISBLANK(N1674),0,N1674/5*100*'04_Настройки'!$B$20))/(IF(ISBLANK(T1674),0,'04_Настройки'!$B$16)+IF(ISBLANK(U1674),0,'04_Настройки'!$B$17)+IF(ISBLANK(V1674),0,'04_Настройки'!$B$18)+IF(ISBLANK(M1674),0,'04_Настройки'!$B$19)+IF(ISBLANK(N1674),0,'04_Настройки'!$B$20)),1)))</s:f>
        <s:v/>
      </s:c>
      <s:c r="Y1674" s="77" t="str">
        <s:f>IF(B1674="","",IF(ISBLANK(X1674),"Недостаточно данных",IF(X1674&gt;='04_Настройки'!$B$24,"Высокий",IF(X1674&gt;='04_Настройки'!$B$25,"Средний","Низкий"))))</s:f>
        <s:v/>
      </s:c>
      <s:c r="Z1674" s="80">
        <s:f t="shared" si="8"/>
        <s:v>1664</s:v>
      </s:c>
      <s:c r="AA1674" s="93" t="str">
        <s:f>IF(B1674="","",IF(S1674&gt;1,"Проверить и объединить дубли",IF(W1674&lt;'04_Настройки'!$B$26,"Дополнить исходные данные",IF(AND(M1674&lt;&gt;"",M1674&lt;=2),"Проверить соответствие запросу и бизнесу",IF(AND(G1674&lt;&gt;"",G1674&lt;=IF(J1674="",'04_Настройки'!$B$14,J1674)),"Удерживать позицию и обновлять контент",IF(Y1674="Высокий",IF(O1674="","Создать или назначить посадочную страницу","Оптимизировать страницу и усилить содержание"),IF(Y1674="Средний","Включить в контент-план","Наблюдать или отложить")))))))</s:f>
        <s:v/>
      </s:c>
    </s:row>
    <s:row r="1675" ht="22.5" customHeight="1">
      <s:c r="A1675" s="70" t="str">
        <s:f t="shared" si="1"/>
        <s:v/>
      </s:c>
      <s:c r="B1675" s="71"/>
      <s:c r="C1675" s="71"/>
      <s:c r="D1675" s="71"/>
      <s:c r="E1675" s="95"/>
      <s:c r="F1675" s="77" t="str">
        <s:f>IF(ISBLANK(E1675),"",IF(E1675&gt;='04_Настройки'!$B$11,"ВЧ",IF(E1675&gt;='04_Настройки'!$B$12,"СЧ","НЧ")))</s:f>
      </s:c>
      <s:c r="G1675" s="78"/>
      <s:c r="H1675" s="78"/>
      <s:c r="I1675" s="80" t="str">
        <s:f t="shared" si="2"/>
        <s:v/>
      </s:c>
      <s:c r="J1675" s="78"/>
      <s:c r="K1675" s="81"/>
      <s:c r="L1675" s="78"/>
      <s:c r="M1675" s="78"/>
      <s:c r="N1675" s="78"/>
      <s:c r="O1675" s="83"/>
      <s:c r="P1675" s="84"/>
      <s:c r="Q1675" s="84"/>
      <s:c r="R1675" s="77" t="str">
        <s:f t="shared" si="3"/>
        <s:v/>
      </s:c>
      <s:c r="S1675" s="85" t="str">
        <s:f t="shared" si="4"/>
        <s:v/>
      </s:c>
      <s:c r="T1675" s="85" t="str">
        <s:f t="shared" si="5"/>
        <s:v/>
      </s:c>
      <s:c r="U1675" s="85" t="str">
        <s:f>IF(OR(B1675="",G1675=""),"",ROUND(MAX(0,MIN(100,(G1675-IF(J1675="",'04_Настройки'!$B$14,J1675))/(100-IF(J1675="",'04_Настройки'!$B$14,J1675))*100)),1))</s:f>
        <s:v/>
      </s:c>
      <s:c r="V1675" s="85" t="str">
        <s:f t="shared" si="6"/>
        <s:v/>
      </s:c>
      <s:c r="W1675" s="88" t="str">
        <s:f t="shared" si="7"/>
        <s:v/>
      </s:c>
      <s:c r="X1675" s="85" t="str">
        <s:f>IF(B1675="","",IF(W1675&lt;'04_Настройки'!$B$26,"",ROUND((IF(ISBLANK(T1675),0,T1675*'04_Настройки'!$B$16)+IF(ISBLANK(U1675),0,U1675*'04_Настройки'!$B$17)+IF(ISBLANK(V1675),0,V1675*'04_Настройки'!$B$18)+IF(ISBLANK(M1675),0,M1675/5*100*'04_Настройки'!$B$19)+IF(ISBLANK(N1675),0,N1675/5*100*'04_Настройки'!$B$20))/(IF(ISBLANK(T1675),0,'04_Настройки'!$B$16)+IF(ISBLANK(U1675),0,'04_Настройки'!$B$17)+IF(ISBLANK(V1675),0,'04_Настройки'!$B$18)+IF(ISBLANK(M1675),0,'04_Настройки'!$B$19)+IF(ISBLANK(N1675),0,'04_Настройки'!$B$20)),1)))</s:f>
        <s:v/>
      </s:c>
      <s:c r="Y1675" s="77" t="str">
        <s:f>IF(B1675="","",IF(ISBLANK(X1675),"Недостаточно данных",IF(X1675&gt;='04_Настройки'!$B$24,"Высокий",IF(X1675&gt;='04_Настройки'!$B$25,"Средний","Низкий"))))</s:f>
        <s:v/>
      </s:c>
      <s:c r="Z1675" s="80">
        <s:f t="shared" si="8"/>
        <s:v>1665</s:v>
      </s:c>
      <s:c r="AA1675" s="93" t="str">
        <s:f>IF(B1675="","",IF(S1675&gt;1,"Проверить и объединить дубли",IF(W1675&lt;'04_Настройки'!$B$26,"Дополнить исходные данные",IF(AND(M1675&lt;&gt;"",M1675&lt;=2),"Проверить соответствие запросу и бизнесу",IF(AND(G1675&lt;&gt;"",G1675&lt;=IF(J1675="",'04_Настройки'!$B$14,J1675)),"Удерживать позицию и обновлять контент",IF(Y1675="Высокий",IF(O1675="","Создать или назначить посадочную страницу","Оптимизировать страницу и усилить содержание"),IF(Y1675="Средний","Включить в контент-план","Наблюдать или отложить")))))))</s:f>
        <s:v/>
      </s:c>
    </s:row>
    <s:row r="1676" ht="22.5" customHeight="1">
      <s:c r="A1676" s="70" t="str">
        <s:f t="shared" si="1"/>
        <s:v/>
      </s:c>
      <s:c r="B1676" s="71"/>
      <s:c r="C1676" s="71"/>
      <s:c r="D1676" s="71"/>
      <s:c r="E1676" s="95"/>
      <s:c r="F1676" s="77" t="str">
        <s:f>IF(ISBLANK(E1676),"",IF(E1676&gt;='04_Настройки'!$B$11,"ВЧ",IF(E1676&gt;='04_Настройки'!$B$12,"СЧ","НЧ")))</s:f>
      </s:c>
      <s:c r="G1676" s="78"/>
      <s:c r="H1676" s="78"/>
      <s:c r="I1676" s="80" t="str">
        <s:f t="shared" si="2"/>
        <s:v/>
      </s:c>
      <s:c r="J1676" s="78"/>
      <s:c r="K1676" s="81"/>
      <s:c r="L1676" s="78"/>
      <s:c r="M1676" s="78"/>
      <s:c r="N1676" s="78"/>
      <s:c r="O1676" s="83"/>
      <s:c r="P1676" s="84"/>
      <s:c r="Q1676" s="84"/>
      <s:c r="R1676" s="77" t="str">
        <s:f t="shared" si="3"/>
        <s:v/>
      </s:c>
      <s:c r="S1676" s="85" t="str">
        <s:f t="shared" si="4"/>
        <s:v/>
      </s:c>
      <s:c r="T1676" s="85" t="str">
        <s:f t="shared" si="5"/>
        <s:v/>
      </s:c>
      <s:c r="U1676" s="85" t="str">
        <s:f>IF(OR(B1676="",G1676=""),"",ROUND(MAX(0,MIN(100,(G1676-IF(J1676="",'04_Настройки'!$B$14,J1676))/(100-IF(J1676="",'04_Настройки'!$B$14,J1676))*100)),1))</s:f>
        <s:v/>
      </s:c>
      <s:c r="V1676" s="85" t="str">
        <s:f t="shared" si="6"/>
        <s:v/>
      </s:c>
      <s:c r="W1676" s="88" t="str">
        <s:f t="shared" si="7"/>
        <s:v/>
      </s:c>
      <s:c r="X1676" s="85" t="str">
        <s:f>IF(B1676="","",IF(W1676&lt;'04_Настройки'!$B$26,"",ROUND((IF(ISBLANK(T1676),0,T1676*'04_Настройки'!$B$16)+IF(ISBLANK(U1676),0,U1676*'04_Настройки'!$B$17)+IF(ISBLANK(V1676),0,V1676*'04_Настройки'!$B$18)+IF(ISBLANK(M1676),0,M1676/5*100*'04_Настройки'!$B$19)+IF(ISBLANK(N1676),0,N1676/5*100*'04_Настройки'!$B$20))/(IF(ISBLANK(T1676),0,'04_Настройки'!$B$16)+IF(ISBLANK(U1676),0,'04_Настройки'!$B$17)+IF(ISBLANK(V1676),0,'04_Настройки'!$B$18)+IF(ISBLANK(M1676),0,'04_Настройки'!$B$19)+IF(ISBLANK(N1676),0,'04_Настройки'!$B$20)),1)))</s:f>
        <s:v/>
      </s:c>
      <s:c r="Y1676" s="77" t="str">
        <s:f>IF(B1676="","",IF(ISBLANK(X1676),"Недостаточно данных",IF(X1676&gt;='04_Настройки'!$B$24,"Высокий",IF(X1676&gt;='04_Настройки'!$B$25,"Средний","Низкий"))))</s:f>
        <s:v/>
      </s:c>
      <s:c r="Z1676" s="80">
        <s:f t="shared" si="8"/>
        <s:v>1666</s:v>
      </s:c>
      <s:c r="AA1676" s="93" t="str">
        <s:f>IF(B1676="","",IF(S1676&gt;1,"Проверить и объединить дубли",IF(W1676&lt;'04_Настройки'!$B$26,"Дополнить исходные данные",IF(AND(M1676&lt;&gt;"",M1676&lt;=2),"Проверить соответствие запросу и бизнесу",IF(AND(G1676&lt;&gt;"",G1676&lt;=IF(J1676="",'04_Настройки'!$B$14,J1676)),"Удерживать позицию и обновлять контент",IF(Y1676="Высокий",IF(O1676="","Создать или назначить посадочную страницу","Оптимизировать страницу и усилить содержание"),IF(Y1676="Средний","Включить в контент-план","Наблюдать или отложить")))))))</s:f>
        <s:v/>
      </s:c>
    </s:row>
    <s:row r="1677" ht="22.5" customHeight="1">
      <s:c r="A1677" s="70" t="str">
        <s:f t="shared" si="1"/>
        <s:v/>
      </s:c>
      <s:c r="B1677" s="71"/>
      <s:c r="C1677" s="71"/>
      <s:c r="D1677" s="71"/>
      <s:c r="E1677" s="95"/>
      <s:c r="F1677" s="77" t="str">
        <s:f>IF(ISBLANK(E1677),"",IF(E1677&gt;='04_Настройки'!$B$11,"ВЧ",IF(E1677&gt;='04_Настройки'!$B$12,"СЧ","НЧ")))</s:f>
      </s:c>
      <s:c r="G1677" s="78"/>
      <s:c r="H1677" s="78"/>
      <s:c r="I1677" s="80" t="str">
        <s:f t="shared" si="2"/>
        <s:v/>
      </s:c>
      <s:c r="J1677" s="78"/>
      <s:c r="K1677" s="81"/>
      <s:c r="L1677" s="78"/>
      <s:c r="M1677" s="78"/>
      <s:c r="N1677" s="78"/>
      <s:c r="O1677" s="83"/>
      <s:c r="P1677" s="84"/>
      <s:c r="Q1677" s="84"/>
      <s:c r="R1677" s="77" t="str">
        <s:f t="shared" si="3"/>
        <s:v/>
      </s:c>
      <s:c r="S1677" s="85" t="str">
        <s:f t="shared" si="4"/>
        <s:v/>
      </s:c>
      <s:c r="T1677" s="85" t="str">
        <s:f t="shared" si="5"/>
        <s:v/>
      </s:c>
      <s:c r="U1677" s="85" t="str">
        <s:f>IF(OR(B1677="",G1677=""),"",ROUND(MAX(0,MIN(100,(G1677-IF(J1677="",'04_Настройки'!$B$14,J1677))/(100-IF(J1677="",'04_Настройки'!$B$14,J1677))*100)),1))</s:f>
        <s:v/>
      </s:c>
      <s:c r="V1677" s="85" t="str">
        <s:f t="shared" si="6"/>
        <s:v/>
      </s:c>
      <s:c r="W1677" s="88" t="str">
        <s:f t="shared" si="7"/>
        <s:v/>
      </s:c>
      <s:c r="X1677" s="85" t="str">
        <s:f>IF(B1677="","",IF(W1677&lt;'04_Настройки'!$B$26,"",ROUND((IF(ISBLANK(T1677),0,T1677*'04_Настройки'!$B$16)+IF(ISBLANK(U1677),0,U1677*'04_Настройки'!$B$17)+IF(ISBLANK(V1677),0,V1677*'04_Настройки'!$B$18)+IF(ISBLANK(M1677),0,M1677/5*100*'04_Настройки'!$B$19)+IF(ISBLANK(N1677),0,N1677/5*100*'04_Настройки'!$B$20))/(IF(ISBLANK(T1677),0,'04_Настройки'!$B$16)+IF(ISBLANK(U1677),0,'04_Настройки'!$B$17)+IF(ISBLANK(V1677),0,'04_Настройки'!$B$18)+IF(ISBLANK(M1677),0,'04_Настройки'!$B$19)+IF(ISBLANK(N1677),0,'04_Настройки'!$B$20)),1)))</s:f>
        <s:v/>
      </s:c>
      <s:c r="Y1677" s="77" t="str">
        <s:f>IF(B1677="","",IF(ISBLANK(X1677),"Недостаточно данных",IF(X1677&gt;='04_Настройки'!$B$24,"Высокий",IF(X1677&gt;='04_Настройки'!$B$25,"Средний","Низкий"))))</s:f>
        <s:v/>
      </s:c>
      <s:c r="Z1677" s="80">
        <s:f t="shared" si="8"/>
        <s:v>1667</s:v>
      </s:c>
      <s:c r="AA1677" s="93" t="str">
        <s:f>IF(B1677="","",IF(S1677&gt;1,"Проверить и объединить дубли",IF(W1677&lt;'04_Настройки'!$B$26,"Дополнить исходные данные",IF(AND(M1677&lt;&gt;"",M1677&lt;=2),"Проверить соответствие запросу и бизнесу",IF(AND(G1677&lt;&gt;"",G1677&lt;=IF(J1677="",'04_Настройки'!$B$14,J1677)),"Удерживать позицию и обновлять контент",IF(Y1677="Высокий",IF(O1677="","Создать или назначить посадочную страницу","Оптимизировать страницу и усилить содержание"),IF(Y1677="Средний","Включить в контент-план","Наблюдать или отложить")))))))</s:f>
        <s:v/>
      </s:c>
    </s:row>
    <s:row r="1678" ht="22.5" customHeight="1">
      <s:c r="A1678" s="70" t="str">
        <s:f t="shared" si="1"/>
        <s:v/>
      </s:c>
      <s:c r="B1678" s="71"/>
      <s:c r="C1678" s="71"/>
      <s:c r="D1678" s="71"/>
      <s:c r="E1678" s="95"/>
      <s:c r="F1678" s="77" t="str">
        <s:f>IF(ISBLANK(E1678),"",IF(E1678&gt;='04_Настройки'!$B$11,"ВЧ",IF(E1678&gt;='04_Настройки'!$B$12,"СЧ","НЧ")))</s:f>
      </s:c>
      <s:c r="G1678" s="78"/>
      <s:c r="H1678" s="78"/>
      <s:c r="I1678" s="80" t="str">
        <s:f t="shared" si="2"/>
        <s:v/>
      </s:c>
      <s:c r="J1678" s="78"/>
      <s:c r="K1678" s="81"/>
      <s:c r="L1678" s="78"/>
      <s:c r="M1678" s="78"/>
      <s:c r="N1678" s="78"/>
      <s:c r="O1678" s="83"/>
      <s:c r="P1678" s="84"/>
      <s:c r="Q1678" s="84"/>
      <s:c r="R1678" s="77" t="str">
        <s:f t="shared" si="3"/>
        <s:v/>
      </s:c>
      <s:c r="S1678" s="85" t="str">
        <s:f t="shared" si="4"/>
        <s:v/>
      </s:c>
      <s:c r="T1678" s="85" t="str">
        <s:f t="shared" si="5"/>
        <s:v/>
      </s:c>
      <s:c r="U1678" s="85" t="str">
        <s:f>IF(OR(B1678="",G1678=""),"",ROUND(MAX(0,MIN(100,(G1678-IF(J1678="",'04_Настройки'!$B$14,J1678))/(100-IF(J1678="",'04_Настройки'!$B$14,J1678))*100)),1))</s:f>
        <s:v/>
      </s:c>
      <s:c r="V1678" s="85" t="str">
        <s:f t="shared" si="6"/>
        <s:v/>
      </s:c>
      <s:c r="W1678" s="88" t="str">
        <s:f t="shared" si="7"/>
        <s:v/>
      </s:c>
      <s:c r="X1678" s="85" t="str">
        <s:f>IF(B1678="","",IF(W1678&lt;'04_Настройки'!$B$26,"",ROUND((IF(ISBLANK(T1678),0,T1678*'04_Настройки'!$B$16)+IF(ISBLANK(U1678),0,U1678*'04_Настройки'!$B$17)+IF(ISBLANK(V1678),0,V1678*'04_Настройки'!$B$18)+IF(ISBLANK(M1678),0,M1678/5*100*'04_Настройки'!$B$19)+IF(ISBLANK(N1678),0,N1678/5*100*'04_Настройки'!$B$20))/(IF(ISBLANK(T1678),0,'04_Настройки'!$B$16)+IF(ISBLANK(U1678),0,'04_Настройки'!$B$17)+IF(ISBLANK(V1678),0,'04_Настройки'!$B$18)+IF(ISBLANK(M1678),0,'04_Настройки'!$B$19)+IF(ISBLANK(N1678),0,'04_Настройки'!$B$20)),1)))</s:f>
        <s:v/>
      </s:c>
      <s:c r="Y1678" s="77" t="str">
        <s:f>IF(B1678="","",IF(ISBLANK(X1678),"Недостаточно данных",IF(X1678&gt;='04_Настройки'!$B$24,"Высокий",IF(X1678&gt;='04_Настройки'!$B$25,"Средний","Низкий"))))</s:f>
        <s:v/>
      </s:c>
      <s:c r="Z1678" s="80">
        <s:f t="shared" si="8"/>
        <s:v>1668</s:v>
      </s:c>
      <s:c r="AA1678" s="93" t="str">
        <s:f>IF(B1678="","",IF(S1678&gt;1,"Проверить и объединить дубли",IF(W1678&lt;'04_Настройки'!$B$26,"Дополнить исходные данные",IF(AND(M1678&lt;&gt;"",M1678&lt;=2),"Проверить соответствие запросу и бизнесу",IF(AND(G1678&lt;&gt;"",G1678&lt;=IF(J1678="",'04_Настройки'!$B$14,J1678)),"Удерживать позицию и обновлять контент",IF(Y1678="Высокий",IF(O1678="","Создать или назначить посадочную страницу","Оптимизировать страницу и усилить содержание"),IF(Y1678="Средний","Включить в контент-план","Наблюдать или отложить")))))))</s:f>
        <s:v/>
      </s:c>
    </s:row>
    <s:row r="1679" ht="22.5" customHeight="1">
      <s:c r="A1679" s="70" t="str">
        <s:f t="shared" si="1"/>
        <s:v/>
      </s:c>
      <s:c r="B1679" s="71"/>
      <s:c r="C1679" s="71"/>
      <s:c r="D1679" s="71"/>
      <s:c r="E1679" s="95"/>
      <s:c r="F1679" s="77" t="str">
        <s:f>IF(ISBLANK(E1679),"",IF(E1679&gt;='04_Настройки'!$B$11,"ВЧ",IF(E1679&gt;='04_Настройки'!$B$12,"СЧ","НЧ")))</s:f>
      </s:c>
      <s:c r="G1679" s="78"/>
      <s:c r="H1679" s="78"/>
      <s:c r="I1679" s="80" t="str">
        <s:f t="shared" si="2"/>
        <s:v/>
      </s:c>
      <s:c r="J1679" s="78"/>
      <s:c r="K1679" s="81"/>
      <s:c r="L1679" s="78"/>
      <s:c r="M1679" s="78"/>
      <s:c r="N1679" s="78"/>
      <s:c r="O1679" s="83"/>
      <s:c r="P1679" s="84"/>
      <s:c r="Q1679" s="84"/>
      <s:c r="R1679" s="77" t="str">
        <s:f t="shared" si="3"/>
        <s:v/>
      </s:c>
      <s:c r="S1679" s="85" t="str">
        <s:f t="shared" si="4"/>
        <s:v/>
      </s:c>
      <s:c r="T1679" s="85" t="str">
        <s:f t="shared" si="5"/>
        <s:v/>
      </s:c>
      <s:c r="U1679" s="85" t="str">
        <s:f>IF(OR(B1679="",G1679=""),"",ROUND(MAX(0,MIN(100,(G1679-IF(J1679="",'04_Настройки'!$B$14,J1679))/(100-IF(J1679="",'04_Настройки'!$B$14,J1679))*100)),1))</s:f>
        <s:v/>
      </s:c>
      <s:c r="V1679" s="85" t="str">
        <s:f t="shared" si="6"/>
        <s:v/>
      </s:c>
      <s:c r="W1679" s="88" t="str">
        <s:f t="shared" si="7"/>
        <s:v/>
      </s:c>
      <s:c r="X1679" s="85" t="str">
        <s:f>IF(B1679="","",IF(W1679&lt;'04_Настройки'!$B$26,"",ROUND((IF(ISBLANK(T1679),0,T1679*'04_Настройки'!$B$16)+IF(ISBLANK(U1679),0,U1679*'04_Настройки'!$B$17)+IF(ISBLANK(V1679),0,V1679*'04_Настройки'!$B$18)+IF(ISBLANK(M1679),0,M1679/5*100*'04_Настройки'!$B$19)+IF(ISBLANK(N1679),0,N1679/5*100*'04_Настройки'!$B$20))/(IF(ISBLANK(T1679),0,'04_Настройки'!$B$16)+IF(ISBLANK(U1679),0,'04_Настройки'!$B$17)+IF(ISBLANK(V1679),0,'04_Настройки'!$B$18)+IF(ISBLANK(M1679),0,'04_Настройки'!$B$19)+IF(ISBLANK(N1679),0,'04_Настройки'!$B$20)),1)))</s:f>
        <s:v/>
      </s:c>
      <s:c r="Y1679" s="77" t="str">
        <s:f>IF(B1679="","",IF(ISBLANK(X1679),"Недостаточно данных",IF(X1679&gt;='04_Настройки'!$B$24,"Высокий",IF(X1679&gt;='04_Настройки'!$B$25,"Средний","Низкий"))))</s:f>
        <s:v/>
      </s:c>
      <s:c r="Z1679" s="80">
        <s:f t="shared" si="8"/>
        <s:v>1669</s:v>
      </s:c>
      <s:c r="AA1679" s="93" t="str">
        <s:f>IF(B1679="","",IF(S1679&gt;1,"Проверить и объединить дубли",IF(W1679&lt;'04_Настройки'!$B$26,"Дополнить исходные данные",IF(AND(M1679&lt;&gt;"",M1679&lt;=2),"Проверить соответствие запросу и бизнесу",IF(AND(G1679&lt;&gt;"",G1679&lt;=IF(J1679="",'04_Настройки'!$B$14,J1679)),"Удерживать позицию и обновлять контент",IF(Y1679="Высокий",IF(O1679="","Создать или назначить посадочную страницу","Оптимизировать страницу и усилить содержание"),IF(Y1679="Средний","Включить в контент-план","Наблюдать или отложить")))))))</s:f>
        <s:v/>
      </s:c>
    </s:row>
    <s:row r="1680" ht="22.5" customHeight="1">
      <s:c r="A1680" s="70" t="str">
        <s:f t="shared" si="1"/>
        <s:v/>
      </s:c>
      <s:c r="B1680" s="71"/>
      <s:c r="C1680" s="71"/>
      <s:c r="D1680" s="71"/>
      <s:c r="E1680" s="95"/>
      <s:c r="F1680" s="77" t="str">
        <s:f>IF(ISBLANK(E1680),"",IF(E1680&gt;='04_Настройки'!$B$11,"ВЧ",IF(E1680&gt;='04_Настройки'!$B$12,"СЧ","НЧ")))</s:f>
      </s:c>
      <s:c r="G1680" s="78"/>
      <s:c r="H1680" s="78"/>
      <s:c r="I1680" s="80" t="str">
        <s:f t="shared" si="2"/>
        <s:v/>
      </s:c>
      <s:c r="J1680" s="78"/>
      <s:c r="K1680" s="81"/>
      <s:c r="L1680" s="78"/>
      <s:c r="M1680" s="78"/>
      <s:c r="N1680" s="78"/>
      <s:c r="O1680" s="83"/>
      <s:c r="P1680" s="84"/>
      <s:c r="Q1680" s="84"/>
      <s:c r="R1680" s="77" t="str">
        <s:f t="shared" si="3"/>
        <s:v/>
      </s:c>
      <s:c r="S1680" s="85" t="str">
        <s:f t="shared" si="4"/>
        <s:v/>
      </s:c>
      <s:c r="T1680" s="85" t="str">
        <s:f t="shared" si="5"/>
        <s:v/>
      </s:c>
      <s:c r="U1680" s="85" t="str">
        <s:f>IF(OR(B1680="",G1680=""),"",ROUND(MAX(0,MIN(100,(G1680-IF(J1680="",'04_Настройки'!$B$14,J1680))/(100-IF(J1680="",'04_Настройки'!$B$14,J1680))*100)),1))</s:f>
        <s:v/>
      </s:c>
      <s:c r="V1680" s="85" t="str">
        <s:f t="shared" si="6"/>
        <s:v/>
      </s:c>
      <s:c r="W1680" s="88" t="str">
        <s:f t="shared" si="7"/>
        <s:v/>
      </s:c>
      <s:c r="X1680" s="85" t="str">
        <s:f>IF(B1680="","",IF(W1680&lt;'04_Настройки'!$B$26,"",ROUND((IF(ISBLANK(T1680),0,T1680*'04_Настройки'!$B$16)+IF(ISBLANK(U1680),0,U1680*'04_Настройки'!$B$17)+IF(ISBLANK(V1680),0,V1680*'04_Настройки'!$B$18)+IF(ISBLANK(M1680),0,M1680/5*100*'04_Настройки'!$B$19)+IF(ISBLANK(N1680),0,N1680/5*100*'04_Настройки'!$B$20))/(IF(ISBLANK(T1680),0,'04_Настройки'!$B$16)+IF(ISBLANK(U1680),0,'04_Настройки'!$B$17)+IF(ISBLANK(V1680),0,'04_Настройки'!$B$18)+IF(ISBLANK(M1680),0,'04_Настройки'!$B$19)+IF(ISBLANK(N1680),0,'04_Настройки'!$B$20)),1)))</s:f>
        <s:v/>
      </s:c>
      <s:c r="Y1680" s="77" t="str">
        <s:f>IF(B1680="","",IF(ISBLANK(X1680),"Недостаточно данных",IF(X1680&gt;='04_Настройки'!$B$24,"Высокий",IF(X1680&gt;='04_Настройки'!$B$25,"Средний","Низкий"))))</s:f>
        <s:v/>
      </s:c>
      <s:c r="Z1680" s="80">
        <s:f t="shared" si="8"/>
        <s:v>1670</s:v>
      </s:c>
      <s:c r="AA1680" s="93" t="str">
        <s:f>IF(B1680="","",IF(S1680&gt;1,"Проверить и объединить дубли",IF(W1680&lt;'04_Настройки'!$B$26,"Дополнить исходные данные",IF(AND(M1680&lt;&gt;"",M1680&lt;=2),"Проверить соответствие запросу и бизнесу",IF(AND(G1680&lt;&gt;"",G1680&lt;=IF(J1680="",'04_Настройки'!$B$14,J1680)),"Удерживать позицию и обновлять контент",IF(Y1680="Высокий",IF(O1680="","Создать или назначить посадочную страницу","Оптимизировать страницу и усилить содержание"),IF(Y1680="Средний","Включить в контент-план","Наблюдать или отложить")))))))</s:f>
        <s:v/>
      </s:c>
    </s:row>
    <s:row r="1681" ht="22.5" customHeight="1">
      <s:c r="A1681" s="70" t="str">
        <s:f t="shared" si="1"/>
        <s:v/>
      </s:c>
      <s:c r="B1681" s="71"/>
      <s:c r="C1681" s="71"/>
      <s:c r="D1681" s="71"/>
      <s:c r="E1681" s="95"/>
      <s:c r="F1681" s="77" t="str">
        <s:f>IF(ISBLANK(E1681),"",IF(E1681&gt;='04_Настройки'!$B$11,"ВЧ",IF(E1681&gt;='04_Настройки'!$B$12,"СЧ","НЧ")))</s:f>
      </s:c>
      <s:c r="G1681" s="78"/>
      <s:c r="H1681" s="78"/>
      <s:c r="I1681" s="80" t="str">
        <s:f t="shared" si="2"/>
        <s:v/>
      </s:c>
      <s:c r="J1681" s="78"/>
      <s:c r="K1681" s="81"/>
      <s:c r="L1681" s="78"/>
      <s:c r="M1681" s="78"/>
      <s:c r="N1681" s="78"/>
      <s:c r="O1681" s="83"/>
      <s:c r="P1681" s="84"/>
      <s:c r="Q1681" s="84"/>
      <s:c r="R1681" s="77" t="str">
        <s:f t="shared" si="3"/>
        <s:v/>
      </s:c>
      <s:c r="S1681" s="85" t="str">
        <s:f t="shared" si="4"/>
        <s:v/>
      </s:c>
      <s:c r="T1681" s="85" t="str">
        <s:f t="shared" si="5"/>
        <s:v/>
      </s:c>
      <s:c r="U1681" s="85" t="str">
        <s:f>IF(OR(B1681="",G1681=""),"",ROUND(MAX(0,MIN(100,(G1681-IF(J1681="",'04_Настройки'!$B$14,J1681))/(100-IF(J1681="",'04_Настройки'!$B$14,J1681))*100)),1))</s:f>
        <s:v/>
      </s:c>
      <s:c r="V1681" s="85" t="str">
        <s:f t="shared" si="6"/>
        <s:v/>
      </s:c>
      <s:c r="W1681" s="88" t="str">
        <s:f t="shared" si="7"/>
        <s:v/>
      </s:c>
      <s:c r="X1681" s="85" t="str">
        <s:f>IF(B1681="","",IF(W1681&lt;'04_Настройки'!$B$26,"",ROUND((IF(ISBLANK(T1681),0,T1681*'04_Настройки'!$B$16)+IF(ISBLANK(U1681),0,U1681*'04_Настройки'!$B$17)+IF(ISBLANK(V1681),0,V1681*'04_Настройки'!$B$18)+IF(ISBLANK(M1681),0,M1681/5*100*'04_Настройки'!$B$19)+IF(ISBLANK(N1681),0,N1681/5*100*'04_Настройки'!$B$20))/(IF(ISBLANK(T1681),0,'04_Настройки'!$B$16)+IF(ISBLANK(U1681),0,'04_Настройки'!$B$17)+IF(ISBLANK(V1681),0,'04_Настройки'!$B$18)+IF(ISBLANK(M1681),0,'04_Настройки'!$B$19)+IF(ISBLANK(N1681),0,'04_Настройки'!$B$20)),1)))</s:f>
        <s:v/>
      </s:c>
      <s:c r="Y1681" s="77" t="str">
        <s:f>IF(B1681="","",IF(ISBLANK(X1681),"Недостаточно данных",IF(X1681&gt;='04_Настройки'!$B$24,"Высокий",IF(X1681&gt;='04_Настройки'!$B$25,"Средний","Низкий"))))</s:f>
        <s:v/>
      </s:c>
      <s:c r="Z1681" s="80">
        <s:f t="shared" si="8"/>
        <s:v>1671</s:v>
      </s:c>
      <s:c r="AA1681" s="93" t="str">
        <s:f>IF(B1681="","",IF(S1681&gt;1,"Проверить и объединить дубли",IF(W1681&lt;'04_Настройки'!$B$26,"Дополнить исходные данные",IF(AND(M1681&lt;&gt;"",M1681&lt;=2),"Проверить соответствие запросу и бизнесу",IF(AND(G1681&lt;&gt;"",G1681&lt;=IF(J1681="",'04_Настройки'!$B$14,J1681)),"Удерживать позицию и обновлять контент",IF(Y1681="Высокий",IF(O1681="","Создать или назначить посадочную страницу","Оптимизировать страницу и усилить содержание"),IF(Y1681="Средний","Включить в контент-план","Наблюдать или отложить")))))))</s:f>
        <s:v/>
      </s:c>
    </s:row>
    <s:row r="1682" ht="22.5" customHeight="1">
      <s:c r="A1682" s="70" t="str">
        <s:f t="shared" si="1"/>
        <s:v/>
      </s:c>
      <s:c r="B1682" s="71"/>
      <s:c r="C1682" s="71"/>
      <s:c r="D1682" s="71"/>
      <s:c r="E1682" s="95"/>
      <s:c r="F1682" s="77" t="str">
        <s:f>IF(ISBLANK(E1682),"",IF(E1682&gt;='04_Настройки'!$B$11,"ВЧ",IF(E1682&gt;='04_Настройки'!$B$12,"СЧ","НЧ")))</s:f>
      </s:c>
      <s:c r="G1682" s="78"/>
      <s:c r="H1682" s="78"/>
      <s:c r="I1682" s="80" t="str">
        <s:f t="shared" si="2"/>
        <s:v/>
      </s:c>
      <s:c r="J1682" s="78"/>
      <s:c r="K1682" s="81"/>
      <s:c r="L1682" s="78"/>
      <s:c r="M1682" s="78"/>
      <s:c r="N1682" s="78"/>
      <s:c r="O1682" s="83"/>
      <s:c r="P1682" s="84"/>
      <s:c r="Q1682" s="84"/>
      <s:c r="R1682" s="77" t="str">
        <s:f t="shared" si="3"/>
        <s:v/>
      </s:c>
      <s:c r="S1682" s="85" t="str">
        <s:f t="shared" si="4"/>
        <s:v/>
      </s:c>
      <s:c r="T1682" s="85" t="str">
        <s:f t="shared" si="5"/>
        <s:v/>
      </s:c>
      <s:c r="U1682" s="85" t="str">
        <s:f>IF(OR(B1682="",G1682=""),"",ROUND(MAX(0,MIN(100,(G1682-IF(J1682="",'04_Настройки'!$B$14,J1682))/(100-IF(J1682="",'04_Настройки'!$B$14,J1682))*100)),1))</s:f>
        <s:v/>
      </s:c>
      <s:c r="V1682" s="85" t="str">
        <s:f t="shared" si="6"/>
        <s:v/>
      </s:c>
      <s:c r="W1682" s="88" t="str">
        <s:f t="shared" si="7"/>
        <s:v/>
      </s:c>
      <s:c r="X1682" s="85" t="str">
        <s:f>IF(B1682="","",IF(W1682&lt;'04_Настройки'!$B$26,"",ROUND((IF(ISBLANK(T1682),0,T1682*'04_Настройки'!$B$16)+IF(ISBLANK(U1682),0,U1682*'04_Настройки'!$B$17)+IF(ISBLANK(V1682),0,V1682*'04_Настройки'!$B$18)+IF(ISBLANK(M1682),0,M1682/5*100*'04_Настройки'!$B$19)+IF(ISBLANK(N1682),0,N1682/5*100*'04_Настройки'!$B$20))/(IF(ISBLANK(T1682),0,'04_Настройки'!$B$16)+IF(ISBLANK(U1682),0,'04_Настройки'!$B$17)+IF(ISBLANK(V1682),0,'04_Настройки'!$B$18)+IF(ISBLANK(M1682),0,'04_Настройки'!$B$19)+IF(ISBLANK(N1682),0,'04_Настройки'!$B$20)),1)))</s:f>
        <s:v/>
      </s:c>
      <s:c r="Y1682" s="77" t="str">
        <s:f>IF(B1682="","",IF(ISBLANK(X1682),"Недостаточно данных",IF(X1682&gt;='04_Настройки'!$B$24,"Высокий",IF(X1682&gt;='04_Настройки'!$B$25,"Средний","Низкий"))))</s:f>
        <s:v/>
      </s:c>
      <s:c r="Z1682" s="80">
        <s:f t="shared" si="8"/>
        <s:v>1672</s:v>
      </s:c>
      <s:c r="AA1682" s="93" t="str">
        <s:f>IF(B1682="","",IF(S1682&gt;1,"Проверить и объединить дубли",IF(W1682&lt;'04_Настройки'!$B$26,"Дополнить исходные данные",IF(AND(M1682&lt;&gt;"",M1682&lt;=2),"Проверить соответствие запросу и бизнесу",IF(AND(G1682&lt;&gt;"",G1682&lt;=IF(J1682="",'04_Настройки'!$B$14,J1682)),"Удерживать позицию и обновлять контент",IF(Y1682="Высокий",IF(O1682="","Создать или назначить посадочную страницу","Оптимизировать страницу и усилить содержание"),IF(Y1682="Средний","Включить в контент-план","Наблюдать или отложить")))))))</s:f>
        <s:v/>
      </s:c>
    </s:row>
    <s:row r="1683" ht="22.5" customHeight="1">
      <s:c r="A1683" s="70" t="str">
        <s:f t="shared" si="1"/>
        <s:v/>
      </s:c>
      <s:c r="B1683" s="71"/>
      <s:c r="C1683" s="71"/>
      <s:c r="D1683" s="71"/>
      <s:c r="E1683" s="95"/>
      <s:c r="F1683" s="77" t="str">
        <s:f>IF(ISBLANK(E1683),"",IF(E1683&gt;='04_Настройки'!$B$11,"ВЧ",IF(E1683&gt;='04_Настройки'!$B$12,"СЧ","НЧ")))</s:f>
      </s:c>
      <s:c r="G1683" s="78"/>
      <s:c r="H1683" s="78"/>
      <s:c r="I1683" s="80" t="str">
        <s:f t="shared" si="2"/>
        <s:v/>
      </s:c>
      <s:c r="J1683" s="78"/>
      <s:c r="K1683" s="81"/>
      <s:c r="L1683" s="78"/>
      <s:c r="M1683" s="78"/>
      <s:c r="N1683" s="78"/>
      <s:c r="O1683" s="83"/>
      <s:c r="P1683" s="84"/>
      <s:c r="Q1683" s="84"/>
      <s:c r="R1683" s="77" t="str">
        <s:f t="shared" si="3"/>
        <s:v/>
      </s:c>
      <s:c r="S1683" s="85" t="str">
        <s:f t="shared" si="4"/>
        <s:v/>
      </s:c>
      <s:c r="T1683" s="85" t="str">
        <s:f t="shared" si="5"/>
        <s:v/>
      </s:c>
      <s:c r="U1683" s="85" t="str">
        <s:f>IF(OR(B1683="",G1683=""),"",ROUND(MAX(0,MIN(100,(G1683-IF(J1683="",'04_Настройки'!$B$14,J1683))/(100-IF(J1683="",'04_Настройки'!$B$14,J1683))*100)),1))</s:f>
        <s:v/>
      </s:c>
      <s:c r="V1683" s="85" t="str">
        <s:f t="shared" si="6"/>
        <s:v/>
      </s:c>
      <s:c r="W1683" s="88" t="str">
        <s:f t="shared" si="7"/>
        <s:v/>
      </s:c>
      <s:c r="X1683" s="85" t="str">
        <s:f>IF(B1683="","",IF(W1683&lt;'04_Настройки'!$B$26,"",ROUND((IF(ISBLANK(T1683),0,T1683*'04_Настройки'!$B$16)+IF(ISBLANK(U1683),0,U1683*'04_Настройки'!$B$17)+IF(ISBLANK(V1683),0,V1683*'04_Настройки'!$B$18)+IF(ISBLANK(M1683),0,M1683/5*100*'04_Настройки'!$B$19)+IF(ISBLANK(N1683),0,N1683/5*100*'04_Настройки'!$B$20))/(IF(ISBLANK(T1683),0,'04_Настройки'!$B$16)+IF(ISBLANK(U1683),0,'04_Настройки'!$B$17)+IF(ISBLANK(V1683),0,'04_Настройки'!$B$18)+IF(ISBLANK(M1683),0,'04_Настройки'!$B$19)+IF(ISBLANK(N1683),0,'04_Настройки'!$B$20)),1)))</s:f>
        <s:v/>
      </s:c>
      <s:c r="Y1683" s="77" t="str">
        <s:f>IF(B1683="","",IF(ISBLANK(X1683),"Недостаточно данных",IF(X1683&gt;='04_Настройки'!$B$24,"Высокий",IF(X1683&gt;='04_Настройки'!$B$25,"Средний","Низкий"))))</s:f>
        <s:v/>
      </s:c>
      <s:c r="Z1683" s="80">
        <s:f t="shared" si="8"/>
        <s:v>1673</s:v>
      </s:c>
      <s:c r="AA1683" s="93" t="str">
        <s:f>IF(B1683="","",IF(S1683&gt;1,"Проверить и объединить дубли",IF(W1683&lt;'04_Настройки'!$B$26,"Дополнить исходные данные",IF(AND(M1683&lt;&gt;"",M1683&lt;=2),"Проверить соответствие запросу и бизнесу",IF(AND(G1683&lt;&gt;"",G1683&lt;=IF(J1683="",'04_Настройки'!$B$14,J1683)),"Удерживать позицию и обновлять контент",IF(Y1683="Высокий",IF(O1683="","Создать или назначить посадочную страницу","Оптимизировать страницу и усилить содержание"),IF(Y1683="Средний","Включить в контент-план","Наблюдать или отложить")))))))</s:f>
        <s:v/>
      </s:c>
    </s:row>
    <s:row r="1684" ht="22.5" customHeight="1">
      <s:c r="A1684" s="70" t="str">
        <s:f t="shared" si="1"/>
        <s:v/>
      </s:c>
      <s:c r="B1684" s="71"/>
      <s:c r="C1684" s="71"/>
      <s:c r="D1684" s="71"/>
      <s:c r="E1684" s="95"/>
      <s:c r="F1684" s="77" t="str">
        <s:f>IF(ISBLANK(E1684),"",IF(E1684&gt;='04_Настройки'!$B$11,"ВЧ",IF(E1684&gt;='04_Настройки'!$B$12,"СЧ","НЧ")))</s:f>
      </s:c>
      <s:c r="G1684" s="78"/>
      <s:c r="H1684" s="78"/>
      <s:c r="I1684" s="80" t="str">
        <s:f t="shared" si="2"/>
        <s:v/>
      </s:c>
      <s:c r="J1684" s="78"/>
      <s:c r="K1684" s="81"/>
      <s:c r="L1684" s="78"/>
      <s:c r="M1684" s="78"/>
      <s:c r="N1684" s="78"/>
      <s:c r="O1684" s="83"/>
      <s:c r="P1684" s="84"/>
      <s:c r="Q1684" s="84"/>
      <s:c r="R1684" s="77" t="str">
        <s:f t="shared" si="3"/>
        <s:v/>
      </s:c>
      <s:c r="S1684" s="85" t="str">
        <s:f t="shared" si="4"/>
        <s:v/>
      </s:c>
      <s:c r="T1684" s="85" t="str">
        <s:f t="shared" si="5"/>
        <s:v/>
      </s:c>
      <s:c r="U1684" s="85" t="str">
        <s:f>IF(OR(B1684="",G1684=""),"",ROUND(MAX(0,MIN(100,(G1684-IF(J1684="",'04_Настройки'!$B$14,J1684))/(100-IF(J1684="",'04_Настройки'!$B$14,J1684))*100)),1))</s:f>
        <s:v/>
      </s:c>
      <s:c r="V1684" s="85" t="str">
        <s:f t="shared" si="6"/>
        <s:v/>
      </s:c>
      <s:c r="W1684" s="88" t="str">
        <s:f t="shared" si="7"/>
        <s:v/>
      </s:c>
      <s:c r="X1684" s="85" t="str">
        <s:f>IF(B1684="","",IF(W1684&lt;'04_Настройки'!$B$26,"",ROUND((IF(ISBLANK(T1684),0,T1684*'04_Настройки'!$B$16)+IF(ISBLANK(U1684),0,U1684*'04_Настройки'!$B$17)+IF(ISBLANK(V1684),0,V1684*'04_Настройки'!$B$18)+IF(ISBLANK(M1684),0,M1684/5*100*'04_Настройки'!$B$19)+IF(ISBLANK(N1684),0,N1684/5*100*'04_Настройки'!$B$20))/(IF(ISBLANK(T1684),0,'04_Настройки'!$B$16)+IF(ISBLANK(U1684),0,'04_Настройки'!$B$17)+IF(ISBLANK(V1684),0,'04_Настройки'!$B$18)+IF(ISBLANK(M1684),0,'04_Настройки'!$B$19)+IF(ISBLANK(N1684),0,'04_Настройки'!$B$20)),1)))</s:f>
        <s:v/>
      </s:c>
      <s:c r="Y1684" s="77" t="str">
        <s:f>IF(B1684="","",IF(ISBLANK(X1684),"Недостаточно данных",IF(X1684&gt;='04_Настройки'!$B$24,"Высокий",IF(X1684&gt;='04_Настройки'!$B$25,"Средний","Низкий"))))</s:f>
        <s:v/>
      </s:c>
      <s:c r="Z1684" s="80">
        <s:f t="shared" si="8"/>
        <s:v>1674</s:v>
      </s:c>
      <s:c r="AA1684" s="93" t="str">
        <s:f>IF(B1684="","",IF(S1684&gt;1,"Проверить и объединить дубли",IF(W1684&lt;'04_Настройки'!$B$26,"Дополнить исходные данные",IF(AND(M1684&lt;&gt;"",M1684&lt;=2),"Проверить соответствие запросу и бизнесу",IF(AND(G1684&lt;&gt;"",G1684&lt;=IF(J1684="",'04_Настройки'!$B$14,J1684)),"Удерживать позицию и обновлять контент",IF(Y1684="Высокий",IF(O1684="","Создать или назначить посадочную страницу","Оптимизировать страницу и усилить содержание"),IF(Y1684="Средний","Включить в контент-план","Наблюдать или отложить")))))))</s:f>
        <s:v/>
      </s:c>
    </s:row>
    <s:row r="1685" ht="22.5" customHeight="1">
      <s:c r="A1685" s="70" t="str">
        <s:f t="shared" si="1"/>
        <s:v/>
      </s:c>
      <s:c r="B1685" s="71"/>
      <s:c r="C1685" s="71"/>
      <s:c r="D1685" s="71"/>
      <s:c r="E1685" s="95"/>
      <s:c r="F1685" s="77" t="str">
        <s:f>IF(ISBLANK(E1685),"",IF(E1685&gt;='04_Настройки'!$B$11,"ВЧ",IF(E1685&gt;='04_Настройки'!$B$12,"СЧ","НЧ")))</s:f>
      </s:c>
      <s:c r="G1685" s="78"/>
      <s:c r="H1685" s="78"/>
      <s:c r="I1685" s="80" t="str">
        <s:f t="shared" si="2"/>
        <s:v/>
      </s:c>
      <s:c r="J1685" s="78"/>
      <s:c r="K1685" s="81"/>
      <s:c r="L1685" s="78"/>
      <s:c r="M1685" s="78"/>
      <s:c r="N1685" s="78"/>
      <s:c r="O1685" s="83"/>
      <s:c r="P1685" s="84"/>
      <s:c r="Q1685" s="84"/>
      <s:c r="R1685" s="77" t="str">
        <s:f t="shared" si="3"/>
        <s:v/>
      </s:c>
      <s:c r="S1685" s="85" t="str">
        <s:f t="shared" si="4"/>
        <s:v/>
      </s:c>
      <s:c r="T1685" s="85" t="str">
        <s:f t="shared" si="5"/>
        <s:v/>
      </s:c>
      <s:c r="U1685" s="85" t="str">
        <s:f>IF(OR(B1685="",G1685=""),"",ROUND(MAX(0,MIN(100,(G1685-IF(J1685="",'04_Настройки'!$B$14,J1685))/(100-IF(J1685="",'04_Настройки'!$B$14,J1685))*100)),1))</s:f>
        <s:v/>
      </s:c>
      <s:c r="V1685" s="85" t="str">
        <s:f t="shared" si="6"/>
        <s:v/>
      </s:c>
      <s:c r="W1685" s="88" t="str">
        <s:f t="shared" si="7"/>
        <s:v/>
      </s:c>
      <s:c r="X1685" s="85" t="str">
        <s:f>IF(B1685="","",IF(W1685&lt;'04_Настройки'!$B$26,"",ROUND((IF(ISBLANK(T1685),0,T1685*'04_Настройки'!$B$16)+IF(ISBLANK(U1685),0,U1685*'04_Настройки'!$B$17)+IF(ISBLANK(V1685),0,V1685*'04_Настройки'!$B$18)+IF(ISBLANK(M1685),0,M1685/5*100*'04_Настройки'!$B$19)+IF(ISBLANK(N1685),0,N1685/5*100*'04_Настройки'!$B$20))/(IF(ISBLANK(T1685),0,'04_Настройки'!$B$16)+IF(ISBLANK(U1685),0,'04_Настройки'!$B$17)+IF(ISBLANK(V1685),0,'04_Настройки'!$B$18)+IF(ISBLANK(M1685),0,'04_Настройки'!$B$19)+IF(ISBLANK(N1685),0,'04_Настройки'!$B$20)),1)))</s:f>
        <s:v/>
      </s:c>
      <s:c r="Y1685" s="77" t="str">
        <s:f>IF(B1685="","",IF(ISBLANK(X1685),"Недостаточно данных",IF(X1685&gt;='04_Настройки'!$B$24,"Высокий",IF(X1685&gt;='04_Настройки'!$B$25,"Средний","Низкий"))))</s:f>
        <s:v/>
      </s:c>
      <s:c r="Z1685" s="80">
        <s:f t="shared" si="8"/>
        <s:v>1675</s:v>
      </s:c>
      <s:c r="AA1685" s="93" t="str">
        <s:f>IF(B1685="","",IF(S1685&gt;1,"Проверить и объединить дубли",IF(W1685&lt;'04_Настройки'!$B$26,"Дополнить исходные данные",IF(AND(M1685&lt;&gt;"",M1685&lt;=2),"Проверить соответствие запросу и бизнесу",IF(AND(G1685&lt;&gt;"",G1685&lt;=IF(J1685="",'04_Настройки'!$B$14,J1685)),"Удерживать позицию и обновлять контент",IF(Y1685="Высокий",IF(O1685="","Создать или назначить посадочную страницу","Оптимизировать страницу и усилить содержание"),IF(Y1685="Средний","Включить в контент-план","Наблюдать или отложить")))))))</s:f>
        <s:v/>
      </s:c>
    </s:row>
    <s:row r="1686" ht="22.5" customHeight="1">
      <s:c r="A1686" s="70" t="str">
        <s:f t="shared" si="1"/>
        <s:v/>
      </s:c>
      <s:c r="B1686" s="71"/>
      <s:c r="C1686" s="71"/>
      <s:c r="D1686" s="71"/>
      <s:c r="E1686" s="95"/>
      <s:c r="F1686" s="77" t="str">
        <s:f>IF(ISBLANK(E1686),"",IF(E1686&gt;='04_Настройки'!$B$11,"ВЧ",IF(E1686&gt;='04_Настройки'!$B$12,"СЧ","НЧ")))</s:f>
      </s:c>
      <s:c r="G1686" s="78"/>
      <s:c r="H1686" s="78"/>
      <s:c r="I1686" s="80" t="str">
        <s:f t="shared" si="2"/>
        <s:v/>
      </s:c>
      <s:c r="J1686" s="78"/>
      <s:c r="K1686" s="81"/>
      <s:c r="L1686" s="78"/>
      <s:c r="M1686" s="78"/>
      <s:c r="N1686" s="78"/>
      <s:c r="O1686" s="83"/>
      <s:c r="P1686" s="84"/>
      <s:c r="Q1686" s="84"/>
      <s:c r="R1686" s="77" t="str">
        <s:f t="shared" si="3"/>
        <s:v/>
      </s:c>
      <s:c r="S1686" s="85" t="str">
        <s:f t="shared" si="4"/>
        <s:v/>
      </s:c>
      <s:c r="T1686" s="85" t="str">
        <s:f t="shared" si="5"/>
        <s:v/>
      </s:c>
      <s:c r="U1686" s="85" t="str">
        <s:f>IF(OR(B1686="",G1686=""),"",ROUND(MAX(0,MIN(100,(G1686-IF(J1686="",'04_Настройки'!$B$14,J1686))/(100-IF(J1686="",'04_Настройки'!$B$14,J1686))*100)),1))</s:f>
        <s:v/>
      </s:c>
      <s:c r="V1686" s="85" t="str">
        <s:f t="shared" si="6"/>
        <s:v/>
      </s:c>
      <s:c r="W1686" s="88" t="str">
        <s:f t="shared" si="7"/>
        <s:v/>
      </s:c>
      <s:c r="X1686" s="85" t="str">
        <s:f>IF(B1686="","",IF(W1686&lt;'04_Настройки'!$B$26,"",ROUND((IF(ISBLANK(T1686),0,T1686*'04_Настройки'!$B$16)+IF(ISBLANK(U1686),0,U1686*'04_Настройки'!$B$17)+IF(ISBLANK(V1686),0,V1686*'04_Настройки'!$B$18)+IF(ISBLANK(M1686),0,M1686/5*100*'04_Настройки'!$B$19)+IF(ISBLANK(N1686),0,N1686/5*100*'04_Настройки'!$B$20))/(IF(ISBLANK(T1686),0,'04_Настройки'!$B$16)+IF(ISBLANK(U1686),0,'04_Настройки'!$B$17)+IF(ISBLANK(V1686),0,'04_Настройки'!$B$18)+IF(ISBLANK(M1686),0,'04_Настройки'!$B$19)+IF(ISBLANK(N1686),0,'04_Настройки'!$B$20)),1)))</s:f>
        <s:v/>
      </s:c>
      <s:c r="Y1686" s="77" t="str">
        <s:f>IF(B1686="","",IF(ISBLANK(X1686),"Недостаточно данных",IF(X1686&gt;='04_Настройки'!$B$24,"Высокий",IF(X1686&gt;='04_Настройки'!$B$25,"Средний","Низкий"))))</s:f>
        <s:v/>
      </s:c>
      <s:c r="Z1686" s="80">
        <s:f t="shared" si="8"/>
        <s:v>1676</s:v>
      </s:c>
      <s:c r="AA1686" s="93" t="str">
        <s:f>IF(B1686="","",IF(S1686&gt;1,"Проверить и объединить дубли",IF(W1686&lt;'04_Настройки'!$B$26,"Дополнить исходные данные",IF(AND(M1686&lt;&gt;"",M1686&lt;=2),"Проверить соответствие запросу и бизнесу",IF(AND(G1686&lt;&gt;"",G1686&lt;=IF(J1686="",'04_Настройки'!$B$14,J1686)),"Удерживать позицию и обновлять контент",IF(Y1686="Высокий",IF(O1686="","Создать или назначить посадочную страницу","Оптимизировать страницу и усилить содержание"),IF(Y1686="Средний","Включить в контент-план","Наблюдать или отложить")))))))</s:f>
        <s:v/>
      </s:c>
    </s:row>
    <s:row r="1687" ht="22.5" customHeight="1">
      <s:c r="A1687" s="70" t="str">
        <s:f t="shared" si="1"/>
        <s:v/>
      </s:c>
      <s:c r="B1687" s="71"/>
      <s:c r="C1687" s="71"/>
      <s:c r="D1687" s="71"/>
      <s:c r="E1687" s="95"/>
      <s:c r="F1687" s="77" t="str">
        <s:f>IF(ISBLANK(E1687),"",IF(E1687&gt;='04_Настройки'!$B$11,"ВЧ",IF(E1687&gt;='04_Настройки'!$B$12,"СЧ","НЧ")))</s:f>
      </s:c>
      <s:c r="G1687" s="78"/>
      <s:c r="H1687" s="78"/>
      <s:c r="I1687" s="80" t="str">
        <s:f t="shared" si="2"/>
        <s:v/>
      </s:c>
      <s:c r="J1687" s="78"/>
      <s:c r="K1687" s="81"/>
      <s:c r="L1687" s="78"/>
      <s:c r="M1687" s="78"/>
      <s:c r="N1687" s="78"/>
      <s:c r="O1687" s="83"/>
      <s:c r="P1687" s="84"/>
      <s:c r="Q1687" s="84"/>
      <s:c r="R1687" s="77" t="str">
        <s:f t="shared" si="3"/>
        <s:v/>
      </s:c>
      <s:c r="S1687" s="85" t="str">
        <s:f t="shared" si="4"/>
        <s:v/>
      </s:c>
      <s:c r="T1687" s="85" t="str">
        <s:f t="shared" si="5"/>
        <s:v/>
      </s:c>
      <s:c r="U1687" s="85" t="str">
        <s:f>IF(OR(B1687="",G1687=""),"",ROUND(MAX(0,MIN(100,(G1687-IF(J1687="",'04_Настройки'!$B$14,J1687))/(100-IF(J1687="",'04_Настройки'!$B$14,J1687))*100)),1))</s:f>
        <s:v/>
      </s:c>
      <s:c r="V1687" s="85" t="str">
        <s:f t="shared" si="6"/>
        <s:v/>
      </s:c>
      <s:c r="W1687" s="88" t="str">
        <s:f t="shared" si="7"/>
        <s:v/>
      </s:c>
      <s:c r="X1687" s="85" t="str">
        <s:f>IF(B1687="","",IF(W1687&lt;'04_Настройки'!$B$26,"",ROUND((IF(ISBLANK(T1687),0,T1687*'04_Настройки'!$B$16)+IF(ISBLANK(U1687),0,U1687*'04_Настройки'!$B$17)+IF(ISBLANK(V1687),0,V1687*'04_Настройки'!$B$18)+IF(ISBLANK(M1687),0,M1687/5*100*'04_Настройки'!$B$19)+IF(ISBLANK(N1687),0,N1687/5*100*'04_Настройки'!$B$20))/(IF(ISBLANK(T1687),0,'04_Настройки'!$B$16)+IF(ISBLANK(U1687),0,'04_Настройки'!$B$17)+IF(ISBLANK(V1687),0,'04_Настройки'!$B$18)+IF(ISBLANK(M1687),0,'04_Настройки'!$B$19)+IF(ISBLANK(N1687),0,'04_Настройки'!$B$20)),1)))</s:f>
        <s:v/>
      </s:c>
      <s:c r="Y1687" s="77" t="str">
        <s:f>IF(B1687="","",IF(ISBLANK(X1687),"Недостаточно данных",IF(X1687&gt;='04_Настройки'!$B$24,"Высокий",IF(X1687&gt;='04_Настройки'!$B$25,"Средний","Низкий"))))</s:f>
        <s:v/>
      </s:c>
      <s:c r="Z1687" s="80">
        <s:f t="shared" si="8"/>
        <s:v>1677</s:v>
      </s:c>
      <s:c r="AA1687" s="93" t="str">
        <s:f>IF(B1687="","",IF(S1687&gt;1,"Проверить и объединить дубли",IF(W1687&lt;'04_Настройки'!$B$26,"Дополнить исходные данные",IF(AND(M1687&lt;&gt;"",M1687&lt;=2),"Проверить соответствие запросу и бизнесу",IF(AND(G1687&lt;&gt;"",G1687&lt;=IF(J1687="",'04_Настройки'!$B$14,J1687)),"Удерживать позицию и обновлять контент",IF(Y1687="Высокий",IF(O1687="","Создать или назначить посадочную страницу","Оптимизировать страницу и усилить содержание"),IF(Y1687="Средний","Включить в контент-план","Наблюдать или отложить")))))))</s:f>
        <s:v/>
      </s:c>
    </s:row>
    <s:row r="1688" ht="22.5" customHeight="1">
      <s:c r="A1688" s="70" t="str">
        <s:f t="shared" si="1"/>
        <s:v/>
      </s:c>
      <s:c r="B1688" s="71"/>
      <s:c r="C1688" s="71"/>
      <s:c r="D1688" s="71"/>
      <s:c r="E1688" s="95"/>
      <s:c r="F1688" s="77" t="str">
        <s:f>IF(ISBLANK(E1688),"",IF(E1688&gt;='04_Настройки'!$B$11,"ВЧ",IF(E1688&gt;='04_Настройки'!$B$12,"СЧ","НЧ")))</s:f>
      </s:c>
      <s:c r="G1688" s="78"/>
      <s:c r="H1688" s="78"/>
      <s:c r="I1688" s="80" t="str">
        <s:f t="shared" si="2"/>
        <s:v/>
      </s:c>
      <s:c r="J1688" s="78"/>
      <s:c r="K1688" s="81"/>
      <s:c r="L1688" s="78"/>
      <s:c r="M1688" s="78"/>
      <s:c r="N1688" s="78"/>
      <s:c r="O1688" s="83"/>
      <s:c r="P1688" s="84"/>
      <s:c r="Q1688" s="84"/>
      <s:c r="R1688" s="77" t="str">
        <s:f t="shared" si="3"/>
        <s:v/>
      </s:c>
      <s:c r="S1688" s="85" t="str">
        <s:f t="shared" si="4"/>
        <s:v/>
      </s:c>
      <s:c r="T1688" s="85" t="str">
        <s:f t="shared" si="5"/>
        <s:v/>
      </s:c>
      <s:c r="U1688" s="85" t="str">
        <s:f>IF(OR(B1688="",G1688=""),"",ROUND(MAX(0,MIN(100,(G1688-IF(J1688="",'04_Настройки'!$B$14,J1688))/(100-IF(J1688="",'04_Настройки'!$B$14,J1688))*100)),1))</s:f>
        <s:v/>
      </s:c>
      <s:c r="V1688" s="85" t="str">
        <s:f t="shared" si="6"/>
        <s:v/>
      </s:c>
      <s:c r="W1688" s="88" t="str">
        <s:f t="shared" si="7"/>
        <s:v/>
      </s:c>
      <s:c r="X1688" s="85" t="str">
        <s:f>IF(B1688="","",IF(W1688&lt;'04_Настройки'!$B$26,"",ROUND((IF(ISBLANK(T1688),0,T1688*'04_Настройки'!$B$16)+IF(ISBLANK(U1688),0,U1688*'04_Настройки'!$B$17)+IF(ISBLANK(V1688),0,V1688*'04_Настройки'!$B$18)+IF(ISBLANK(M1688),0,M1688/5*100*'04_Настройки'!$B$19)+IF(ISBLANK(N1688),0,N1688/5*100*'04_Настройки'!$B$20))/(IF(ISBLANK(T1688),0,'04_Настройки'!$B$16)+IF(ISBLANK(U1688),0,'04_Настройки'!$B$17)+IF(ISBLANK(V1688),0,'04_Настройки'!$B$18)+IF(ISBLANK(M1688),0,'04_Настройки'!$B$19)+IF(ISBLANK(N1688),0,'04_Настройки'!$B$20)),1)))</s:f>
        <s:v/>
      </s:c>
      <s:c r="Y1688" s="77" t="str">
        <s:f>IF(B1688="","",IF(ISBLANK(X1688),"Недостаточно данных",IF(X1688&gt;='04_Настройки'!$B$24,"Высокий",IF(X1688&gt;='04_Настройки'!$B$25,"Средний","Низкий"))))</s:f>
        <s:v/>
      </s:c>
      <s:c r="Z1688" s="80">
        <s:f t="shared" si="8"/>
        <s:v>1678</s:v>
      </s:c>
      <s:c r="AA1688" s="93" t="str">
        <s:f>IF(B1688="","",IF(S1688&gt;1,"Проверить и объединить дубли",IF(W1688&lt;'04_Настройки'!$B$26,"Дополнить исходные данные",IF(AND(M1688&lt;&gt;"",M1688&lt;=2),"Проверить соответствие запросу и бизнесу",IF(AND(G1688&lt;&gt;"",G1688&lt;=IF(J1688="",'04_Настройки'!$B$14,J1688)),"Удерживать позицию и обновлять контент",IF(Y1688="Высокий",IF(O1688="","Создать или назначить посадочную страницу","Оптимизировать страницу и усилить содержание"),IF(Y1688="Средний","Включить в контент-план","Наблюдать или отложить")))))))</s:f>
        <s:v/>
      </s:c>
    </s:row>
    <s:row r="1689" ht="22.5" customHeight="1">
      <s:c r="A1689" s="70" t="str">
        <s:f t="shared" si="1"/>
        <s:v/>
      </s:c>
      <s:c r="B1689" s="71"/>
      <s:c r="C1689" s="71"/>
      <s:c r="D1689" s="71"/>
      <s:c r="E1689" s="95"/>
      <s:c r="F1689" s="77" t="str">
        <s:f>IF(ISBLANK(E1689),"",IF(E1689&gt;='04_Настройки'!$B$11,"ВЧ",IF(E1689&gt;='04_Настройки'!$B$12,"СЧ","НЧ")))</s:f>
      </s:c>
      <s:c r="G1689" s="78"/>
      <s:c r="H1689" s="78"/>
      <s:c r="I1689" s="80" t="str">
        <s:f t="shared" si="2"/>
        <s:v/>
      </s:c>
      <s:c r="J1689" s="78"/>
      <s:c r="K1689" s="81"/>
      <s:c r="L1689" s="78"/>
      <s:c r="M1689" s="78"/>
      <s:c r="N1689" s="78"/>
      <s:c r="O1689" s="83"/>
      <s:c r="P1689" s="84"/>
      <s:c r="Q1689" s="84"/>
      <s:c r="R1689" s="77" t="str">
        <s:f t="shared" si="3"/>
        <s:v/>
      </s:c>
      <s:c r="S1689" s="85" t="str">
        <s:f t="shared" si="4"/>
        <s:v/>
      </s:c>
      <s:c r="T1689" s="85" t="str">
        <s:f t="shared" si="5"/>
        <s:v/>
      </s:c>
      <s:c r="U1689" s="85" t="str">
        <s:f>IF(OR(B1689="",G1689=""),"",ROUND(MAX(0,MIN(100,(G1689-IF(J1689="",'04_Настройки'!$B$14,J1689))/(100-IF(J1689="",'04_Настройки'!$B$14,J1689))*100)),1))</s:f>
        <s:v/>
      </s:c>
      <s:c r="V1689" s="85" t="str">
        <s:f t="shared" si="6"/>
        <s:v/>
      </s:c>
      <s:c r="W1689" s="88" t="str">
        <s:f t="shared" si="7"/>
        <s:v/>
      </s:c>
      <s:c r="X1689" s="85" t="str">
        <s:f>IF(B1689="","",IF(W1689&lt;'04_Настройки'!$B$26,"",ROUND((IF(ISBLANK(T1689),0,T1689*'04_Настройки'!$B$16)+IF(ISBLANK(U1689),0,U1689*'04_Настройки'!$B$17)+IF(ISBLANK(V1689),0,V1689*'04_Настройки'!$B$18)+IF(ISBLANK(M1689),0,M1689/5*100*'04_Настройки'!$B$19)+IF(ISBLANK(N1689),0,N1689/5*100*'04_Настройки'!$B$20))/(IF(ISBLANK(T1689),0,'04_Настройки'!$B$16)+IF(ISBLANK(U1689),0,'04_Настройки'!$B$17)+IF(ISBLANK(V1689),0,'04_Настройки'!$B$18)+IF(ISBLANK(M1689),0,'04_Настройки'!$B$19)+IF(ISBLANK(N1689),0,'04_Настройки'!$B$20)),1)))</s:f>
        <s:v/>
      </s:c>
      <s:c r="Y1689" s="77" t="str">
        <s:f>IF(B1689="","",IF(ISBLANK(X1689),"Недостаточно данных",IF(X1689&gt;='04_Настройки'!$B$24,"Высокий",IF(X1689&gt;='04_Настройки'!$B$25,"Средний","Низкий"))))</s:f>
        <s:v/>
      </s:c>
      <s:c r="Z1689" s="80">
        <s:f t="shared" si="8"/>
        <s:v>1679</s:v>
      </s:c>
      <s:c r="AA1689" s="93" t="str">
        <s:f>IF(B1689="","",IF(S1689&gt;1,"Проверить и объединить дубли",IF(W1689&lt;'04_Настройки'!$B$26,"Дополнить исходные данные",IF(AND(M1689&lt;&gt;"",M1689&lt;=2),"Проверить соответствие запросу и бизнесу",IF(AND(G1689&lt;&gt;"",G1689&lt;=IF(J1689="",'04_Настройки'!$B$14,J1689)),"Удерживать позицию и обновлять контент",IF(Y1689="Высокий",IF(O1689="","Создать или назначить посадочную страницу","Оптимизировать страницу и усилить содержание"),IF(Y1689="Средний","Включить в контент-план","Наблюдать или отложить")))))))</s:f>
        <s:v/>
      </s:c>
    </s:row>
    <s:row r="1690" ht="22.5" customHeight="1">
      <s:c r="A1690" s="70" t="str">
        <s:f t="shared" si="1"/>
        <s:v/>
      </s:c>
      <s:c r="B1690" s="71"/>
      <s:c r="C1690" s="71"/>
      <s:c r="D1690" s="71"/>
      <s:c r="E1690" s="95"/>
      <s:c r="F1690" s="77" t="str">
        <s:f>IF(ISBLANK(E1690),"",IF(E1690&gt;='04_Настройки'!$B$11,"ВЧ",IF(E1690&gt;='04_Настройки'!$B$12,"СЧ","НЧ")))</s:f>
      </s:c>
      <s:c r="G1690" s="78"/>
      <s:c r="H1690" s="78"/>
      <s:c r="I1690" s="80" t="str">
        <s:f t="shared" si="2"/>
        <s:v/>
      </s:c>
      <s:c r="J1690" s="78"/>
      <s:c r="K1690" s="81"/>
      <s:c r="L1690" s="78"/>
      <s:c r="M1690" s="78"/>
      <s:c r="N1690" s="78"/>
      <s:c r="O1690" s="83"/>
      <s:c r="P1690" s="84"/>
      <s:c r="Q1690" s="84"/>
      <s:c r="R1690" s="77" t="str">
        <s:f t="shared" si="3"/>
        <s:v/>
      </s:c>
      <s:c r="S1690" s="85" t="str">
        <s:f t="shared" si="4"/>
        <s:v/>
      </s:c>
      <s:c r="T1690" s="85" t="str">
        <s:f t="shared" si="5"/>
        <s:v/>
      </s:c>
      <s:c r="U1690" s="85" t="str">
        <s:f>IF(OR(B1690="",G1690=""),"",ROUND(MAX(0,MIN(100,(G1690-IF(J1690="",'04_Настройки'!$B$14,J1690))/(100-IF(J1690="",'04_Настройки'!$B$14,J1690))*100)),1))</s:f>
        <s:v/>
      </s:c>
      <s:c r="V1690" s="85" t="str">
        <s:f t="shared" si="6"/>
        <s:v/>
      </s:c>
      <s:c r="W1690" s="88" t="str">
        <s:f t="shared" si="7"/>
        <s:v/>
      </s:c>
      <s:c r="X1690" s="85" t="str">
        <s:f>IF(B1690="","",IF(W1690&lt;'04_Настройки'!$B$26,"",ROUND((IF(ISBLANK(T1690),0,T1690*'04_Настройки'!$B$16)+IF(ISBLANK(U1690),0,U1690*'04_Настройки'!$B$17)+IF(ISBLANK(V1690),0,V1690*'04_Настройки'!$B$18)+IF(ISBLANK(M1690),0,M1690/5*100*'04_Настройки'!$B$19)+IF(ISBLANK(N1690),0,N1690/5*100*'04_Настройки'!$B$20))/(IF(ISBLANK(T1690),0,'04_Настройки'!$B$16)+IF(ISBLANK(U1690),0,'04_Настройки'!$B$17)+IF(ISBLANK(V1690),0,'04_Настройки'!$B$18)+IF(ISBLANK(M1690),0,'04_Настройки'!$B$19)+IF(ISBLANK(N1690),0,'04_Настройки'!$B$20)),1)))</s:f>
        <s:v/>
      </s:c>
      <s:c r="Y1690" s="77" t="str">
        <s:f>IF(B1690="","",IF(ISBLANK(X1690),"Недостаточно данных",IF(X1690&gt;='04_Настройки'!$B$24,"Высокий",IF(X1690&gt;='04_Настройки'!$B$25,"Средний","Низкий"))))</s:f>
        <s:v/>
      </s:c>
      <s:c r="Z1690" s="80">
        <s:f t="shared" si="8"/>
        <s:v>1680</s:v>
      </s:c>
      <s:c r="AA1690" s="93" t="str">
        <s:f>IF(B1690="","",IF(S1690&gt;1,"Проверить и объединить дубли",IF(W1690&lt;'04_Настройки'!$B$26,"Дополнить исходные данные",IF(AND(M1690&lt;&gt;"",M1690&lt;=2),"Проверить соответствие запросу и бизнесу",IF(AND(G1690&lt;&gt;"",G1690&lt;=IF(J1690="",'04_Настройки'!$B$14,J1690)),"Удерживать позицию и обновлять контент",IF(Y1690="Высокий",IF(O1690="","Создать или назначить посадочную страницу","Оптимизировать страницу и усилить содержание"),IF(Y1690="Средний","Включить в контент-план","Наблюдать или отложить")))))))</s:f>
        <s:v/>
      </s:c>
    </s:row>
    <s:row r="1691" ht="22.5" customHeight="1">
      <s:c r="A1691" s="70" t="str">
        <s:f t="shared" si="1"/>
        <s:v/>
      </s:c>
      <s:c r="B1691" s="71"/>
      <s:c r="C1691" s="71"/>
      <s:c r="D1691" s="71"/>
      <s:c r="E1691" s="95"/>
      <s:c r="F1691" s="77" t="str">
        <s:f>IF(ISBLANK(E1691),"",IF(E1691&gt;='04_Настройки'!$B$11,"ВЧ",IF(E1691&gt;='04_Настройки'!$B$12,"СЧ","НЧ")))</s:f>
      </s:c>
      <s:c r="G1691" s="78"/>
      <s:c r="H1691" s="78"/>
      <s:c r="I1691" s="80" t="str">
        <s:f t="shared" si="2"/>
        <s:v/>
      </s:c>
      <s:c r="J1691" s="78"/>
      <s:c r="K1691" s="81"/>
      <s:c r="L1691" s="78"/>
      <s:c r="M1691" s="78"/>
      <s:c r="N1691" s="78"/>
      <s:c r="O1691" s="83"/>
      <s:c r="P1691" s="84"/>
      <s:c r="Q1691" s="84"/>
      <s:c r="R1691" s="77" t="str">
        <s:f t="shared" si="3"/>
        <s:v/>
      </s:c>
      <s:c r="S1691" s="85" t="str">
        <s:f t="shared" si="4"/>
        <s:v/>
      </s:c>
      <s:c r="T1691" s="85" t="str">
        <s:f t="shared" si="5"/>
        <s:v/>
      </s:c>
      <s:c r="U1691" s="85" t="str">
        <s:f>IF(OR(B1691="",G1691=""),"",ROUND(MAX(0,MIN(100,(G1691-IF(J1691="",'04_Настройки'!$B$14,J1691))/(100-IF(J1691="",'04_Настройки'!$B$14,J1691))*100)),1))</s:f>
        <s:v/>
      </s:c>
      <s:c r="V1691" s="85" t="str">
        <s:f t="shared" si="6"/>
        <s:v/>
      </s:c>
      <s:c r="W1691" s="88" t="str">
        <s:f t="shared" si="7"/>
        <s:v/>
      </s:c>
      <s:c r="X1691" s="85" t="str">
        <s:f>IF(B1691="","",IF(W1691&lt;'04_Настройки'!$B$26,"",ROUND((IF(ISBLANK(T1691),0,T1691*'04_Настройки'!$B$16)+IF(ISBLANK(U1691),0,U1691*'04_Настройки'!$B$17)+IF(ISBLANK(V1691),0,V1691*'04_Настройки'!$B$18)+IF(ISBLANK(M1691),0,M1691/5*100*'04_Настройки'!$B$19)+IF(ISBLANK(N1691),0,N1691/5*100*'04_Настройки'!$B$20))/(IF(ISBLANK(T1691),0,'04_Настройки'!$B$16)+IF(ISBLANK(U1691),0,'04_Настройки'!$B$17)+IF(ISBLANK(V1691),0,'04_Настройки'!$B$18)+IF(ISBLANK(M1691),0,'04_Настройки'!$B$19)+IF(ISBLANK(N1691),0,'04_Настройки'!$B$20)),1)))</s:f>
        <s:v/>
      </s:c>
      <s:c r="Y1691" s="77" t="str">
        <s:f>IF(B1691="","",IF(ISBLANK(X1691),"Недостаточно данных",IF(X1691&gt;='04_Настройки'!$B$24,"Высокий",IF(X1691&gt;='04_Настройки'!$B$25,"Средний","Низкий"))))</s:f>
        <s:v/>
      </s:c>
      <s:c r="Z1691" s="80">
        <s:f t="shared" si="8"/>
        <s:v>1681</s:v>
      </s:c>
      <s:c r="AA1691" s="93" t="str">
        <s:f>IF(B1691="","",IF(S1691&gt;1,"Проверить и объединить дубли",IF(W1691&lt;'04_Настройки'!$B$26,"Дополнить исходные данные",IF(AND(M1691&lt;&gt;"",M1691&lt;=2),"Проверить соответствие запросу и бизнесу",IF(AND(G1691&lt;&gt;"",G1691&lt;=IF(J1691="",'04_Настройки'!$B$14,J1691)),"Удерживать позицию и обновлять контент",IF(Y1691="Высокий",IF(O1691="","Создать или назначить посадочную страницу","Оптимизировать страницу и усилить содержание"),IF(Y1691="Средний","Включить в контент-план","Наблюдать или отложить")))))))</s:f>
        <s:v/>
      </s:c>
    </s:row>
    <s:row r="1692" ht="22.5" customHeight="1">
      <s:c r="A1692" s="70" t="str">
        <s:f t="shared" si="1"/>
        <s:v/>
      </s:c>
      <s:c r="B1692" s="71"/>
      <s:c r="C1692" s="71"/>
      <s:c r="D1692" s="71"/>
      <s:c r="E1692" s="95"/>
      <s:c r="F1692" s="77" t="str">
        <s:f>IF(ISBLANK(E1692),"",IF(E1692&gt;='04_Настройки'!$B$11,"ВЧ",IF(E1692&gt;='04_Настройки'!$B$12,"СЧ","НЧ")))</s:f>
      </s:c>
      <s:c r="G1692" s="78"/>
      <s:c r="H1692" s="78"/>
      <s:c r="I1692" s="80" t="str">
        <s:f t="shared" si="2"/>
        <s:v/>
      </s:c>
      <s:c r="J1692" s="78"/>
      <s:c r="K1692" s="81"/>
      <s:c r="L1692" s="78"/>
      <s:c r="M1692" s="78"/>
      <s:c r="N1692" s="78"/>
      <s:c r="O1692" s="83"/>
      <s:c r="P1692" s="84"/>
      <s:c r="Q1692" s="84"/>
      <s:c r="R1692" s="77" t="str">
        <s:f t="shared" si="3"/>
        <s:v/>
      </s:c>
      <s:c r="S1692" s="85" t="str">
        <s:f t="shared" si="4"/>
        <s:v/>
      </s:c>
      <s:c r="T1692" s="85" t="str">
        <s:f t="shared" si="5"/>
        <s:v/>
      </s:c>
      <s:c r="U1692" s="85" t="str">
        <s:f>IF(OR(B1692="",G1692=""),"",ROUND(MAX(0,MIN(100,(G1692-IF(J1692="",'04_Настройки'!$B$14,J1692))/(100-IF(J1692="",'04_Настройки'!$B$14,J1692))*100)),1))</s:f>
        <s:v/>
      </s:c>
      <s:c r="V1692" s="85" t="str">
        <s:f t="shared" si="6"/>
        <s:v/>
      </s:c>
      <s:c r="W1692" s="88" t="str">
        <s:f t="shared" si="7"/>
        <s:v/>
      </s:c>
      <s:c r="X1692" s="85" t="str">
        <s:f>IF(B1692="","",IF(W1692&lt;'04_Настройки'!$B$26,"",ROUND((IF(ISBLANK(T1692),0,T1692*'04_Настройки'!$B$16)+IF(ISBLANK(U1692),0,U1692*'04_Настройки'!$B$17)+IF(ISBLANK(V1692),0,V1692*'04_Настройки'!$B$18)+IF(ISBLANK(M1692),0,M1692/5*100*'04_Настройки'!$B$19)+IF(ISBLANK(N1692),0,N1692/5*100*'04_Настройки'!$B$20))/(IF(ISBLANK(T1692),0,'04_Настройки'!$B$16)+IF(ISBLANK(U1692),0,'04_Настройки'!$B$17)+IF(ISBLANK(V1692),0,'04_Настройки'!$B$18)+IF(ISBLANK(M1692),0,'04_Настройки'!$B$19)+IF(ISBLANK(N1692),0,'04_Настройки'!$B$20)),1)))</s:f>
        <s:v/>
      </s:c>
      <s:c r="Y1692" s="77" t="str">
        <s:f>IF(B1692="","",IF(ISBLANK(X1692),"Недостаточно данных",IF(X1692&gt;='04_Настройки'!$B$24,"Высокий",IF(X1692&gt;='04_Настройки'!$B$25,"Средний","Низкий"))))</s:f>
        <s:v/>
      </s:c>
      <s:c r="Z1692" s="80">
        <s:f t="shared" si="8"/>
        <s:v>1682</s:v>
      </s:c>
      <s:c r="AA1692" s="93" t="str">
        <s:f>IF(B1692="","",IF(S1692&gt;1,"Проверить и объединить дубли",IF(W1692&lt;'04_Настройки'!$B$26,"Дополнить исходные данные",IF(AND(M1692&lt;&gt;"",M1692&lt;=2),"Проверить соответствие запросу и бизнесу",IF(AND(G1692&lt;&gt;"",G1692&lt;=IF(J1692="",'04_Настройки'!$B$14,J1692)),"Удерживать позицию и обновлять контент",IF(Y1692="Высокий",IF(O1692="","Создать или назначить посадочную страницу","Оптимизировать страницу и усилить содержание"),IF(Y1692="Средний","Включить в контент-план","Наблюдать или отложить")))))))</s:f>
        <s:v/>
      </s:c>
    </s:row>
    <s:row r="1693" ht="22.5" customHeight="1">
      <s:c r="A1693" s="70" t="str">
        <s:f t="shared" si="1"/>
        <s:v/>
      </s:c>
      <s:c r="B1693" s="71"/>
      <s:c r="C1693" s="71"/>
      <s:c r="D1693" s="71"/>
      <s:c r="E1693" s="95"/>
      <s:c r="F1693" s="77" t="str">
        <s:f>IF(ISBLANK(E1693),"",IF(E1693&gt;='04_Настройки'!$B$11,"ВЧ",IF(E1693&gt;='04_Настройки'!$B$12,"СЧ","НЧ")))</s:f>
      </s:c>
      <s:c r="G1693" s="78"/>
      <s:c r="H1693" s="78"/>
      <s:c r="I1693" s="80" t="str">
        <s:f t="shared" si="2"/>
        <s:v/>
      </s:c>
      <s:c r="J1693" s="78"/>
      <s:c r="K1693" s="81"/>
      <s:c r="L1693" s="78"/>
      <s:c r="M1693" s="78"/>
      <s:c r="N1693" s="78"/>
      <s:c r="O1693" s="83"/>
      <s:c r="P1693" s="84"/>
      <s:c r="Q1693" s="84"/>
      <s:c r="R1693" s="77" t="str">
        <s:f t="shared" si="3"/>
        <s:v/>
      </s:c>
      <s:c r="S1693" s="85" t="str">
        <s:f t="shared" si="4"/>
        <s:v/>
      </s:c>
      <s:c r="T1693" s="85" t="str">
        <s:f t="shared" si="5"/>
        <s:v/>
      </s:c>
      <s:c r="U1693" s="85" t="str">
        <s:f>IF(OR(B1693="",G1693=""),"",ROUND(MAX(0,MIN(100,(G1693-IF(J1693="",'04_Настройки'!$B$14,J1693))/(100-IF(J1693="",'04_Настройки'!$B$14,J1693))*100)),1))</s:f>
        <s:v/>
      </s:c>
      <s:c r="V1693" s="85" t="str">
        <s:f t="shared" si="6"/>
        <s:v/>
      </s:c>
      <s:c r="W1693" s="88" t="str">
        <s:f t="shared" si="7"/>
        <s:v/>
      </s:c>
      <s:c r="X1693" s="85" t="str">
        <s:f>IF(B1693="","",IF(W1693&lt;'04_Настройки'!$B$26,"",ROUND((IF(ISBLANK(T1693),0,T1693*'04_Настройки'!$B$16)+IF(ISBLANK(U1693),0,U1693*'04_Настройки'!$B$17)+IF(ISBLANK(V1693),0,V1693*'04_Настройки'!$B$18)+IF(ISBLANK(M1693),0,M1693/5*100*'04_Настройки'!$B$19)+IF(ISBLANK(N1693),0,N1693/5*100*'04_Настройки'!$B$20))/(IF(ISBLANK(T1693),0,'04_Настройки'!$B$16)+IF(ISBLANK(U1693),0,'04_Настройки'!$B$17)+IF(ISBLANK(V1693),0,'04_Настройки'!$B$18)+IF(ISBLANK(M1693),0,'04_Настройки'!$B$19)+IF(ISBLANK(N1693),0,'04_Настройки'!$B$20)),1)))</s:f>
        <s:v/>
      </s:c>
      <s:c r="Y1693" s="77" t="str">
        <s:f>IF(B1693="","",IF(ISBLANK(X1693),"Недостаточно данных",IF(X1693&gt;='04_Настройки'!$B$24,"Высокий",IF(X1693&gt;='04_Настройки'!$B$25,"Средний","Низкий"))))</s:f>
        <s:v/>
      </s:c>
      <s:c r="Z1693" s="80">
        <s:f t="shared" si="8"/>
        <s:v>1683</s:v>
      </s:c>
      <s:c r="AA1693" s="93" t="str">
        <s:f>IF(B1693="","",IF(S1693&gt;1,"Проверить и объединить дубли",IF(W1693&lt;'04_Настройки'!$B$26,"Дополнить исходные данные",IF(AND(M1693&lt;&gt;"",M1693&lt;=2),"Проверить соответствие запросу и бизнесу",IF(AND(G1693&lt;&gt;"",G1693&lt;=IF(J1693="",'04_Настройки'!$B$14,J1693)),"Удерживать позицию и обновлять контент",IF(Y1693="Высокий",IF(O1693="","Создать или назначить посадочную страницу","Оптимизировать страницу и усилить содержание"),IF(Y1693="Средний","Включить в контент-план","Наблюдать или отложить")))))))</s:f>
        <s:v/>
      </s:c>
    </s:row>
    <s:row r="1694" ht="22.5" customHeight="1">
      <s:c r="A1694" s="70" t="str">
        <s:f t="shared" si="1"/>
        <s:v/>
      </s:c>
      <s:c r="B1694" s="71"/>
      <s:c r="C1694" s="71"/>
      <s:c r="D1694" s="71"/>
      <s:c r="E1694" s="95"/>
      <s:c r="F1694" s="77" t="str">
        <s:f>IF(ISBLANK(E1694),"",IF(E1694&gt;='04_Настройки'!$B$11,"ВЧ",IF(E1694&gt;='04_Настройки'!$B$12,"СЧ","НЧ")))</s:f>
      </s:c>
      <s:c r="G1694" s="78"/>
      <s:c r="H1694" s="78"/>
      <s:c r="I1694" s="80" t="str">
        <s:f t="shared" si="2"/>
        <s:v/>
      </s:c>
      <s:c r="J1694" s="78"/>
      <s:c r="K1694" s="81"/>
      <s:c r="L1694" s="78"/>
      <s:c r="M1694" s="78"/>
      <s:c r="N1694" s="78"/>
      <s:c r="O1694" s="83"/>
      <s:c r="P1694" s="84"/>
      <s:c r="Q1694" s="84"/>
      <s:c r="R1694" s="77" t="str">
        <s:f t="shared" si="3"/>
        <s:v/>
      </s:c>
      <s:c r="S1694" s="85" t="str">
        <s:f t="shared" si="4"/>
        <s:v/>
      </s:c>
      <s:c r="T1694" s="85" t="str">
        <s:f t="shared" si="5"/>
        <s:v/>
      </s:c>
      <s:c r="U1694" s="85" t="str">
        <s:f>IF(OR(B1694="",G1694=""),"",ROUND(MAX(0,MIN(100,(G1694-IF(J1694="",'04_Настройки'!$B$14,J1694))/(100-IF(J1694="",'04_Настройки'!$B$14,J1694))*100)),1))</s:f>
        <s:v/>
      </s:c>
      <s:c r="V1694" s="85" t="str">
        <s:f t="shared" si="6"/>
        <s:v/>
      </s:c>
      <s:c r="W1694" s="88" t="str">
        <s:f t="shared" si="7"/>
        <s:v/>
      </s:c>
      <s:c r="X1694" s="85" t="str">
        <s:f>IF(B1694="","",IF(W1694&lt;'04_Настройки'!$B$26,"",ROUND((IF(ISBLANK(T1694),0,T1694*'04_Настройки'!$B$16)+IF(ISBLANK(U1694),0,U1694*'04_Настройки'!$B$17)+IF(ISBLANK(V1694),0,V1694*'04_Настройки'!$B$18)+IF(ISBLANK(M1694),0,M1694/5*100*'04_Настройки'!$B$19)+IF(ISBLANK(N1694),0,N1694/5*100*'04_Настройки'!$B$20))/(IF(ISBLANK(T1694),0,'04_Настройки'!$B$16)+IF(ISBLANK(U1694),0,'04_Настройки'!$B$17)+IF(ISBLANK(V1694),0,'04_Настройки'!$B$18)+IF(ISBLANK(M1694),0,'04_Настройки'!$B$19)+IF(ISBLANK(N1694),0,'04_Настройки'!$B$20)),1)))</s:f>
        <s:v/>
      </s:c>
      <s:c r="Y1694" s="77" t="str">
        <s:f>IF(B1694="","",IF(ISBLANK(X1694),"Недостаточно данных",IF(X1694&gt;='04_Настройки'!$B$24,"Высокий",IF(X1694&gt;='04_Настройки'!$B$25,"Средний","Низкий"))))</s:f>
        <s:v/>
      </s:c>
      <s:c r="Z1694" s="80">
        <s:f t="shared" si="8"/>
        <s:v>1684</s:v>
      </s:c>
      <s:c r="AA1694" s="93" t="str">
        <s:f>IF(B1694="","",IF(S1694&gt;1,"Проверить и объединить дубли",IF(W1694&lt;'04_Настройки'!$B$26,"Дополнить исходные данные",IF(AND(M1694&lt;&gt;"",M1694&lt;=2),"Проверить соответствие запросу и бизнесу",IF(AND(G1694&lt;&gt;"",G1694&lt;=IF(J1694="",'04_Настройки'!$B$14,J1694)),"Удерживать позицию и обновлять контент",IF(Y1694="Высокий",IF(O1694="","Создать или назначить посадочную страницу","Оптимизировать страницу и усилить содержание"),IF(Y1694="Средний","Включить в контент-план","Наблюдать или отложить")))))))</s:f>
        <s:v/>
      </s:c>
    </s:row>
    <s:row r="1695" ht="22.5" customHeight="1">
      <s:c r="A1695" s="70" t="str">
        <s:f t="shared" si="1"/>
        <s:v/>
      </s:c>
      <s:c r="B1695" s="71"/>
      <s:c r="C1695" s="71"/>
      <s:c r="D1695" s="71"/>
      <s:c r="E1695" s="95"/>
      <s:c r="F1695" s="77" t="str">
        <s:f>IF(ISBLANK(E1695),"",IF(E1695&gt;='04_Настройки'!$B$11,"ВЧ",IF(E1695&gt;='04_Настройки'!$B$12,"СЧ","НЧ")))</s:f>
      </s:c>
      <s:c r="G1695" s="78"/>
      <s:c r="H1695" s="78"/>
      <s:c r="I1695" s="80" t="str">
        <s:f t="shared" si="2"/>
        <s:v/>
      </s:c>
      <s:c r="J1695" s="78"/>
      <s:c r="K1695" s="81"/>
      <s:c r="L1695" s="78"/>
      <s:c r="M1695" s="78"/>
      <s:c r="N1695" s="78"/>
      <s:c r="O1695" s="83"/>
      <s:c r="P1695" s="84"/>
      <s:c r="Q1695" s="84"/>
      <s:c r="R1695" s="77" t="str">
        <s:f t="shared" si="3"/>
        <s:v/>
      </s:c>
      <s:c r="S1695" s="85" t="str">
        <s:f t="shared" si="4"/>
        <s:v/>
      </s:c>
      <s:c r="T1695" s="85" t="str">
        <s:f t="shared" si="5"/>
        <s:v/>
      </s:c>
      <s:c r="U1695" s="85" t="str">
        <s:f>IF(OR(B1695="",G1695=""),"",ROUND(MAX(0,MIN(100,(G1695-IF(J1695="",'04_Настройки'!$B$14,J1695))/(100-IF(J1695="",'04_Настройки'!$B$14,J1695))*100)),1))</s:f>
        <s:v/>
      </s:c>
      <s:c r="V1695" s="85" t="str">
        <s:f t="shared" si="6"/>
        <s:v/>
      </s:c>
      <s:c r="W1695" s="88" t="str">
        <s:f t="shared" si="7"/>
        <s:v/>
      </s:c>
      <s:c r="X1695" s="85" t="str">
        <s:f>IF(B1695="","",IF(W1695&lt;'04_Настройки'!$B$26,"",ROUND((IF(ISBLANK(T1695),0,T1695*'04_Настройки'!$B$16)+IF(ISBLANK(U1695),0,U1695*'04_Настройки'!$B$17)+IF(ISBLANK(V1695),0,V1695*'04_Настройки'!$B$18)+IF(ISBLANK(M1695),0,M1695/5*100*'04_Настройки'!$B$19)+IF(ISBLANK(N1695),0,N1695/5*100*'04_Настройки'!$B$20))/(IF(ISBLANK(T1695),0,'04_Настройки'!$B$16)+IF(ISBLANK(U1695),0,'04_Настройки'!$B$17)+IF(ISBLANK(V1695),0,'04_Настройки'!$B$18)+IF(ISBLANK(M1695),0,'04_Настройки'!$B$19)+IF(ISBLANK(N1695),0,'04_Настройки'!$B$20)),1)))</s:f>
        <s:v/>
      </s:c>
      <s:c r="Y1695" s="77" t="str">
        <s:f>IF(B1695="","",IF(ISBLANK(X1695),"Недостаточно данных",IF(X1695&gt;='04_Настройки'!$B$24,"Высокий",IF(X1695&gt;='04_Настройки'!$B$25,"Средний","Низкий"))))</s:f>
        <s:v/>
      </s:c>
      <s:c r="Z1695" s="80">
        <s:f t="shared" si="8"/>
        <s:v>1685</s:v>
      </s:c>
      <s:c r="AA1695" s="93" t="str">
        <s:f>IF(B1695="","",IF(S1695&gt;1,"Проверить и объединить дубли",IF(W1695&lt;'04_Настройки'!$B$26,"Дополнить исходные данные",IF(AND(M1695&lt;&gt;"",M1695&lt;=2),"Проверить соответствие запросу и бизнесу",IF(AND(G1695&lt;&gt;"",G1695&lt;=IF(J1695="",'04_Настройки'!$B$14,J1695)),"Удерживать позицию и обновлять контент",IF(Y1695="Высокий",IF(O1695="","Создать или назначить посадочную страницу","Оптимизировать страницу и усилить содержание"),IF(Y1695="Средний","Включить в контент-план","Наблюдать или отложить")))))))</s:f>
        <s:v/>
      </s:c>
    </s:row>
    <s:row r="1696" ht="22.5" customHeight="1">
      <s:c r="A1696" s="70" t="str">
        <s:f t="shared" si="1"/>
        <s:v/>
      </s:c>
      <s:c r="B1696" s="71"/>
      <s:c r="C1696" s="71"/>
      <s:c r="D1696" s="71"/>
      <s:c r="E1696" s="95"/>
      <s:c r="F1696" s="77" t="str">
        <s:f>IF(ISBLANK(E1696),"",IF(E1696&gt;='04_Настройки'!$B$11,"ВЧ",IF(E1696&gt;='04_Настройки'!$B$12,"СЧ","НЧ")))</s:f>
      </s:c>
      <s:c r="G1696" s="78"/>
      <s:c r="H1696" s="78"/>
      <s:c r="I1696" s="80" t="str">
        <s:f t="shared" si="2"/>
        <s:v/>
      </s:c>
      <s:c r="J1696" s="78"/>
      <s:c r="K1696" s="81"/>
      <s:c r="L1696" s="78"/>
      <s:c r="M1696" s="78"/>
      <s:c r="N1696" s="78"/>
      <s:c r="O1696" s="83"/>
      <s:c r="P1696" s="84"/>
      <s:c r="Q1696" s="84"/>
      <s:c r="R1696" s="77" t="str">
        <s:f t="shared" si="3"/>
        <s:v/>
      </s:c>
      <s:c r="S1696" s="85" t="str">
        <s:f t="shared" si="4"/>
        <s:v/>
      </s:c>
      <s:c r="T1696" s="85" t="str">
        <s:f t="shared" si="5"/>
        <s:v/>
      </s:c>
      <s:c r="U1696" s="85" t="str">
        <s:f>IF(OR(B1696="",G1696=""),"",ROUND(MAX(0,MIN(100,(G1696-IF(J1696="",'04_Настройки'!$B$14,J1696))/(100-IF(J1696="",'04_Настройки'!$B$14,J1696))*100)),1))</s:f>
        <s:v/>
      </s:c>
      <s:c r="V1696" s="85" t="str">
        <s:f t="shared" si="6"/>
        <s:v/>
      </s:c>
      <s:c r="W1696" s="88" t="str">
        <s:f t="shared" si="7"/>
        <s:v/>
      </s:c>
      <s:c r="X1696" s="85" t="str">
        <s:f>IF(B1696="","",IF(W1696&lt;'04_Настройки'!$B$26,"",ROUND((IF(ISBLANK(T1696),0,T1696*'04_Настройки'!$B$16)+IF(ISBLANK(U1696),0,U1696*'04_Настройки'!$B$17)+IF(ISBLANK(V1696),0,V1696*'04_Настройки'!$B$18)+IF(ISBLANK(M1696),0,M1696/5*100*'04_Настройки'!$B$19)+IF(ISBLANK(N1696),0,N1696/5*100*'04_Настройки'!$B$20))/(IF(ISBLANK(T1696),0,'04_Настройки'!$B$16)+IF(ISBLANK(U1696),0,'04_Настройки'!$B$17)+IF(ISBLANK(V1696),0,'04_Настройки'!$B$18)+IF(ISBLANK(M1696),0,'04_Настройки'!$B$19)+IF(ISBLANK(N1696),0,'04_Настройки'!$B$20)),1)))</s:f>
        <s:v/>
      </s:c>
      <s:c r="Y1696" s="77" t="str">
        <s:f>IF(B1696="","",IF(ISBLANK(X1696),"Недостаточно данных",IF(X1696&gt;='04_Настройки'!$B$24,"Высокий",IF(X1696&gt;='04_Настройки'!$B$25,"Средний","Низкий"))))</s:f>
        <s:v/>
      </s:c>
      <s:c r="Z1696" s="80">
        <s:f t="shared" si="8"/>
        <s:v>1686</s:v>
      </s:c>
      <s:c r="AA1696" s="93" t="str">
        <s:f>IF(B1696="","",IF(S1696&gt;1,"Проверить и объединить дубли",IF(W1696&lt;'04_Настройки'!$B$26,"Дополнить исходные данные",IF(AND(M1696&lt;&gt;"",M1696&lt;=2),"Проверить соответствие запросу и бизнесу",IF(AND(G1696&lt;&gt;"",G1696&lt;=IF(J1696="",'04_Настройки'!$B$14,J1696)),"Удерживать позицию и обновлять контент",IF(Y1696="Высокий",IF(O1696="","Создать или назначить посадочную страницу","Оптимизировать страницу и усилить содержание"),IF(Y1696="Средний","Включить в контент-план","Наблюдать или отложить")))))))</s:f>
        <s:v/>
      </s:c>
    </s:row>
    <s:row r="1697" ht="22.5" customHeight="1">
      <s:c r="A1697" s="70" t="str">
        <s:f t="shared" si="1"/>
        <s:v/>
      </s:c>
      <s:c r="B1697" s="71"/>
      <s:c r="C1697" s="71"/>
      <s:c r="D1697" s="71"/>
      <s:c r="E1697" s="95"/>
      <s:c r="F1697" s="77" t="str">
        <s:f>IF(ISBLANK(E1697),"",IF(E1697&gt;='04_Настройки'!$B$11,"ВЧ",IF(E1697&gt;='04_Настройки'!$B$12,"СЧ","НЧ")))</s:f>
      </s:c>
      <s:c r="G1697" s="78"/>
      <s:c r="H1697" s="78"/>
      <s:c r="I1697" s="80" t="str">
        <s:f t="shared" si="2"/>
        <s:v/>
      </s:c>
      <s:c r="J1697" s="78"/>
      <s:c r="K1697" s="81"/>
      <s:c r="L1697" s="78"/>
      <s:c r="M1697" s="78"/>
      <s:c r="N1697" s="78"/>
      <s:c r="O1697" s="83"/>
      <s:c r="P1697" s="84"/>
      <s:c r="Q1697" s="84"/>
      <s:c r="R1697" s="77" t="str">
        <s:f t="shared" si="3"/>
        <s:v/>
      </s:c>
      <s:c r="S1697" s="85" t="str">
        <s:f t="shared" si="4"/>
        <s:v/>
      </s:c>
      <s:c r="T1697" s="85" t="str">
        <s:f t="shared" si="5"/>
        <s:v/>
      </s:c>
      <s:c r="U1697" s="85" t="str">
        <s:f>IF(OR(B1697="",G1697=""),"",ROUND(MAX(0,MIN(100,(G1697-IF(J1697="",'04_Настройки'!$B$14,J1697))/(100-IF(J1697="",'04_Настройки'!$B$14,J1697))*100)),1))</s:f>
        <s:v/>
      </s:c>
      <s:c r="V1697" s="85" t="str">
        <s:f t="shared" si="6"/>
        <s:v/>
      </s:c>
      <s:c r="W1697" s="88" t="str">
        <s:f t="shared" si="7"/>
        <s:v/>
      </s:c>
      <s:c r="X1697" s="85" t="str">
        <s:f>IF(B1697="","",IF(W1697&lt;'04_Настройки'!$B$26,"",ROUND((IF(ISBLANK(T1697),0,T1697*'04_Настройки'!$B$16)+IF(ISBLANK(U1697),0,U1697*'04_Настройки'!$B$17)+IF(ISBLANK(V1697),0,V1697*'04_Настройки'!$B$18)+IF(ISBLANK(M1697),0,M1697/5*100*'04_Настройки'!$B$19)+IF(ISBLANK(N1697),0,N1697/5*100*'04_Настройки'!$B$20))/(IF(ISBLANK(T1697),0,'04_Настройки'!$B$16)+IF(ISBLANK(U1697),0,'04_Настройки'!$B$17)+IF(ISBLANK(V1697),0,'04_Настройки'!$B$18)+IF(ISBLANK(M1697),0,'04_Настройки'!$B$19)+IF(ISBLANK(N1697),0,'04_Настройки'!$B$20)),1)))</s:f>
        <s:v/>
      </s:c>
      <s:c r="Y1697" s="77" t="str">
        <s:f>IF(B1697="","",IF(ISBLANK(X1697),"Недостаточно данных",IF(X1697&gt;='04_Настройки'!$B$24,"Высокий",IF(X1697&gt;='04_Настройки'!$B$25,"Средний","Низкий"))))</s:f>
        <s:v/>
      </s:c>
      <s:c r="Z1697" s="80">
        <s:f t="shared" si="8"/>
        <s:v>1687</s:v>
      </s:c>
      <s:c r="AA1697" s="93" t="str">
        <s:f>IF(B1697="","",IF(S1697&gt;1,"Проверить и объединить дубли",IF(W1697&lt;'04_Настройки'!$B$26,"Дополнить исходные данные",IF(AND(M1697&lt;&gt;"",M1697&lt;=2),"Проверить соответствие запросу и бизнесу",IF(AND(G1697&lt;&gt;"",G1697&lt;=IF(J1697="",'04_Настройки'!$B$14,J1697)),"Удерживать позицию и обновлять контент",IF(Y1697="Высокий",IF(O1697="","Создать или назначить посадочную страницу","Оптимизировать страницу и усилить содержание"),IF(Y1697="Средний","Включить в контент-план","Наблюдать или отложить")))))))</s:f>
        <s:v/>
      </s:c>
    </s:row>
    <s:row r="1698" ht="22.5" customHeight="1">
      <s:c r="A1698" s="70" t="str">
        <s:f t="shared" si="1"/>
        <s:v/>
      </s:c>
      <s:c r="B1698" s="71"/>
      <s:c r="C1698" s="71"/>
      <s:c r="D1698" s="71"/>
      <s:c r="E1698" s="95"/>
      <s:c r="F1698" s="77" t="str">
        <s:f>IF(ISBLANK(E1698),"",IF(E1698&gt;='04_Настройки'!$B$11,"ВЧ",IF(E1698&gt;='04_Настройки'!$B$12,"СЧ","НЧ")))</s:f>
      </s:c>
      <s:c r="G1698" s="78"/>
      <s:c r="H1698" s="78"/>
      <s:c r="I1698" s="80" t="str">
        <s:f t="shared" si="2"/>
        <s:v/>
      </s:c>
      <s:c r="J1698" s="78"/>
      <s:c r="K1698" s="81"/>
      <s:c r="L1698" s="78"/>
      <s:c r="M1698" s="78"/>
      <s:c r="N1698" s="78"/>
      <s:c r="O1698" s="83"/>
      <s:c r="P1698" s="84"/>
      <s:c r="Q1698" s="84"/>
      <s:c r="R1698" s="77" t="str">
        <s:f t="shared" si="3"/>
        <s:v/>
      </s:c>
      <s:c r="S1698" s="85" t="str">
        <s:f t="shared" si="4"/>
        <s:v/>
      </s:c>
      <s:c r="T1698" s="85" t="str">
        <s:f t="shared" si="5"/>
        <s:v/>
      </s:c>
      <s:c r="U1698" s="85" t="str">
        <s:f>IF(OR(B1698="",G1698=""),"",ROUND(MAX(0,MIN(100,(G1698-IF(J1698="",'04_Настройки'!$B$14,J1698))/(100-IF(J1698="",'04_Настройки'!$B$14,J1698))*100)),1))</s:f>
        <s:v/>
      </s:c>
      <s:c r="V1698" s="85" t="str">
        <s:f t="shared" si="6"/>
        <s:v/>
      </s:c>
      <s:c r="W1698" s="88" t="str">
        <s:f t="shared" si="7"/>
        <s:v/>
      </s:c>
      <s:c r="X1698" s="85" t="str">
        <s:f>IF(B1698="","",IF(W1698&lt;'04_Настройки'!$B$26,"",ROUND((IF(ISBLANK(T1698),0,T1698*'04_Настройки'!$B$16)+IF(ISBLANK(U1698),0,U1698*'04_Настройки'!$B$17)+IF(ISBLANK(V1698),0,V1698*'04_Настройки'!$B$18)+IF(ISBLANK(M1698),0,M1698/5*100*'04_Настройки'!$B$19)+IF(ISBLANK(N1698),0,N1698/5*100*'04_Настройки'!$B$20))/(IF(ISBLANK(T1698),0,'04_Настройки'!$B$16)+IF(ISBLANK(U1698),0,'04_Настройки'!$B$17)+IF(ISBLANK(V1698),0,'04_Настройки'!$B$18)+IF(ISBLANK(M1698),0,'04_Настройки'!$B$19)+IF(ISBLANK(N1698),0,'04_Настройки'!$B$20)),1)))</s:f>
        <s:v/>
      </s:c>
      <s:c r="Y1698" s="77" t="str">
        <s:f>IF(B1698="","",IF(ISBLANK(X1698),"Недостаточно данных",IF(X1698&gt;='04_Настройки'!$B$24,"Высокий",IF(X1698&gt;='04_Настройки'!$B$25,"Средний","Низкий"))))</s:f>
        <s:v/>
      </s:c>
      <s:c r="Z1698" s="80">
        <s:f t="shared" si="8"/>
        <s:v>1688</s:v>
      </s:c>
      <s:c r="AA1698" s="93" t="str">
        <s:f>IF(B1698="","",IF(S1698&gt;1,"Проверить и объединить дубли",IF(W1698&lt;'04_Настройки'!$B$26,"Дополнить исходные данные",IF(AND(M1698&lt;&gt;"",M1698&lt;=2),"Проверить соответствие запросу и бизнесу",IF(AND(G1698&lt;&gt;"",G1698&lt;=IF(J1698="",'04_Настройки'!$B$14,J1698)),"Удерживать позицию и обновлять контент",IF(Y1698="Высокий",IF(O1698="","Создать или назначить посадочную страницу","Оптимизировать страницу и усилить содержание"),IF(Y1698="Средний","Включить в контент-план","Наблюдать или отложить")))))))</s:f>
        <s:v/>
      </s:c>
    </s:row>
    <s:row r="1699" ht="22.5" customHeight="1">
      <s:c r="A1699" s="70" t="str">
        <s:f t="shared" si="1"/>
        <s:v/>
      </s:c>
      <s:c r="B1699" s="71"/>
      <s:c r="C1699" s="71"/>
      <s:c r="D1699" s="71"/>
      <s:c r="E1699" s="95"/>
      <s:c r="F1699" s="77" t="str">
        <s:f>IF(ISBLANK(E1699),"",IF(E1699&gt;='04_Настройки'!$B$11,"ВЧ",IF(E1699&gt;='04_Настройки'!$B$12,"СЧ","НЧ")))</s:f>
      </s:c>
      <s:c r="G1699" s="78"/>
      <s:c r="H1699" s="78"/>
      <s:c r="I1699" s="80" t="str">
        <s:f t="shared" si="2"/>
        <s:v/>
      </s:c>
      <s:c r="J1699" s="78"/>
      <s:c r="K1699" s="81"/>
      <s:c r="L1699" s="78"/>
      <s:c r="M1699" s="78"/>
      <s:c r="N1699" s="78"/>
      <s:c r="O1699" s="83"/>
      <s:c r="P1699" s="84"/>
      <s:c r="Q1699" s="84"/>
      <s:c r="R1699" s="77" t="str">
        <s:f t="shared" si="3"/>
        <s:v/>
      </s:c>
      <s:c r="S1699" s="85" t="str">
        <s:f t="shared" si="4"/>
        <s:v/>
      </s:c>
      <s:c r="T1699" s="85" t="str">
        <s:f t="shared" si="5"/>
        <s:v/>
      </s:c>
      <s:c r="U1699" s="85" t="str">
        <s:f>IF(OR(B1699="",G1699=""),"",ROUND(MAX(0,MIN(100,(G1699-IF(J1699="",'04_Настройки'!$B$14,J1699))/(100-IF(J1699="",'04_Настройки'!$B$14,J1699))*100)),1))</s:f>
        <s:v/>
      </s:c>
      <s:c r="V1699" s="85" t="str">
        <s:f t="shared" si="6"/>
        <s:v/>
      </s:c>
      <s:c r="W1699" s="88" t="str">
        <s:f t="shared" si="7"/>
        <s:v/>
      </s:c>
      <s:c r="X1699" s="85" t="str">
        <s:f>IF(B1699="","",IF(W1699&lt;'04_Настройки'!$B$26,"",ROUND((IF(ISBLANK(T1699),0,T1699*'04_Настройки'!$B$16)+IF(ISBLANK(U1699),0,U1699*'04_Настройки'!$B$17)+IF(ISBLANK(V1699),0,V1699*'04_Настройки'!$B$18)+IF(ISBLANK(M1699),0,M1699/5*100*'04_Настройки'!$B$19)+IF(ISBLANK(N1699),0,N1699/5*100*'04_Настройки'!$B$20))/(IF(ISBLANK(T1699),0,'04_Настройки'!$B$16)+IF(ISBLANK(U1699),0,'04_Настройки'!$B$17)+IF(ISBLANK(V1699),0,'04_Настройки'!$B$18)+IF(ISBLANK(M1699),0,'04_Настройки'!$B$19)+IF(ISBLANK(N1699),0,'04_Настройки'!$B$20)),1)))</s:f>
        <s:v/>
      </s:c>
      <s:c r="Y1699" s="77" t="str">
        <s:f>IF(B1699="","",IF(ISBLANK(X1699),"Недостаточно данных",IF(X1699&gt;='04_Настройки'!$B$24,"Высокий",IF(X1699&gt;='04_Настройки'!$B$25,"Средний","Низкий"))))</s:f>
        <s:v/>
      </s:c>
      <s:c r="Z1699" s="80">
        <s:f t="shared" si="8"/>
        <s:v>1689</s:v>
      </s:c>
      <s:c r="AA1699" s="93" t="str">
        <s:f>IF(B1699="","",IF(S1699&gt;1,"Проверить и объединить дубли",IF(W1699&lt;'04_Настройки'!$B$26,"Дополнить исходные данные",IF(AND(M1699&lt;&gt;"",M1699&lt;=2),"Проверить соответствие запросу и бизнесу",IF(AND(G1699&lt;&gt;"",G1699&lt;=IF(J1699="",'04_Настройки'!$B$14,J1699)),"Удерживать позицию и обновлять контент",IF(Y1699="Высокий",IF(O1699="","Создать или назначить посадочную страницу","Оптимизировать страницу и усилить содержание"),IF(Y1699="Средний","Включить в контент-план","Наблюдать или отложить")))))))</s:f>
        <s:v/>
      </s:c>
    </s:row>
    <s:row r="1700" ht="22.5" customHeight="1">
      <s:c r="A1700" s="70" t="str">
        <s:f t="shared" si="1"/>
        <s:v/>
      </s:c>
      <s:c r="B1700" s="71"/>
      <s:c r="C1700" s="71"/>
      <s:c r="D1700" s="71"/>
      <s:c r="E1700" s="95"/>
      <s:c r="F1700" s="77" t="str">
        <s:f>IF(ISBLANK(E1700),"",IF(E1700&gt;='04_Настройки'!$B$11,"ВЧ",IF(E1700&gt;='04_Настройки'!$B$12,"СЧ","НЧ")))</s:f>
      </s:c>
      <s:c r="G1700" s="78"/>
      <s:c r="H1700" s="78"/>
      <s:c r="I1700" s="80" t="str">
        <s:f t="shared" si="2"/>
        <s:v/>
      </s:c>
      <s:c r="J1700" s="78"/>
      <s:c r="K1700" s="81"/>
      <s:c r="L1700" s="78"/>
      <s:c r="M1700" s="78"/>
      <s:c r="N1700" s="78"/>
      <s:c r="O1700" s="83"/>
      <s:c r="P1700" s="84"/>
      <s:c r="Q1700" s="84"/>
      <s:c r="R1700" s="77" t="str">
        <s:f t="shared" si="3"/>
        <s:v/>
      </s:c>
      <s:c r="S1700" s="85" t="str">
        <s:f t="shared" si="4"/>
        <s:v/>
      </s:c>
      <s:c r="T1700" s="85" t="str">
        <s:f t="shared" si="5"/>
        <s:v/>
      </s:c>
      <s:c r="U1700" s="85" t="str">
        <s:f>IF(OR(B1700="",G1700=""),"",ROUND(MAX(0,MIN(100,(G1700-IF(J1700="",'04_Настройки'!$B$14,J1700))/(100-IF(J1700="",'04_Настройки'!$B$14,J1700))*100)),1))</s:f>
        <s:v/>
      </s:c>
      <s:c r="V1700" s="85" t="str">
        <s:f t="shared" si="6"/>
        <s:v/>
      </s:c>
      <s:c r="W1700" s="88" t="str">
        <s:f t="shared" si="7"/>
        <s:v/>
      </s:c>
      <s:c r="X1700" s="85" t="str">
        <s:f>IF(B1700="","",IF(W1700&lt;'04_Настройки'!$B$26,"",ROUND((IF(ISBLANK(T1700),0,T1700*'04_Настройки'!$B$16)+IF(ISBLANK(U1700),0,U1700*'04_Настройки'!$B$17)+IF(ISBLANK(V1700),0,V1700*'04_Настройки'!$B$18)+IF(ISBLANK(M1700),0,M1700/5*100*'04_Настройки'!$B$19)+IF(ISBLANK(N1700),0,N1700/5*100*'04_Настройки'!$B$20))/(IF(ISBLANK(T1700),0,'04_Настройки'!$B$16)+IF(ISBLANK(U1700),0,'04_Настройки'!$B$17)+IF(ISBLANK(V1700),0,'04_Настройки'!$B$18)+IF(ISBLANK(M1700),0,'04_Настройки'!$B$19)+IF(ISBLANK(N1700),0,'04_Настройки'!$B$20)),1)))</s:f>
        <s:v/>
      </s:c>
      <s:c r="Y1700" s="77" t="str">
        <s:f>IF(B1700="","",IF(ISBLANK(X1700),"Недостаточно данных",IF(X1700&gt;='04_Настройки'!$B$24,"Высокий",IF(X1700&gt;='04_Настройки'!$B$25,"Средний","Низкий"))))</s:f>
        <s:v/>
      </s:c>
      <s:c r="Z1700" s="80">
        <s:f t="shared" si="8"/>
        <s:v>1690</s:v>
      </s:c>
      <s:c r="AA1700" s="93" t="str">
        <s:f>IF(B1700="","",IF(S1700&gt;1,"Проверить и объединить дубли",IF(W1700&lt;'04_Настройки'!$B$26,"Дополнить исходные данные",IF(AND(M1700&lt;&gt;"",M1700&lt;=2),"Проверить соответствие запросу и бизнесу",IF(AND(G1700&lt;&gt;"",G1700&lt;=IF(J1700="",'04_Настройки'!$B$14,J1700)),"Удерживать позицию и обновлять контент",IF(Y1700="Высокий",IF(O1700="","Создать или назначить посадочную страницу","Оптимизировать страницу и усилить содержание"),IF(Y1700="Средний","Включить в контент-план","Наблюдать или отложить")))))))</s:f>
        <s:v/>
      </s:c>
    </s:row>
    <s:row r="1701" ht="22.5" customHeight="1">
      <s:c r="A1701" s="70" t="str">
        <s:f t="shared" si="1"/>
        <s:v/>
      </s:c>
      <s:c r="B1701" s="71"/>
      <s:c r="C1701" s="71"/>
      <s:c r="D1701" s="71"/>
      <s:c r="E1701" s="95"/>
      <s:c r="F1701" s="77" t="str">
        <s:f>IF(ISBLANK(E1701),"",IF(E1701&gt;='04_Настройки'!$B$11,"ВЧ",IF(E1701&gt;='04_Настройки'!$B$12,"СЧ","НЧ")))</s:f>
      </s:c>
      <s:c r="G1701" s="78"/>
      <s:c r="H1701" s="78"/>
      <s:c r="I1701" s="80" t="str">
        <s:f t="shared" si="2"/>
        <s:v/>
      </s:c>
      <s:c r="J1701" s="78"/>
      <s:c r="K1701" s="81"/>
      <s:c r="L1701" s="78"/>
      <s:c r="M1701" s="78"/>
      <s:c r="N1701" s="78"/>
      <s:c r="O1701" s="83"/>
      <s:c r="P1701" s="84"/>
      <s:c r="Q1701" s="84"/>
      <s:c r="R1701" s="77" t="str">
        <s:f t="shared" si="3"/>
        <s:v/>
      </s:c>
      <s:c r="S1701" s="85" t="str">
        <s:f t="shared" si="4"/>
        <s:v/>
      </s:c>
      <s:c r="T1701" s="85" t="str">
        <s:f t="shared" si="5"/>
        <s:v/>
      </s:c>
      <s:c r="U1701" s="85" t="str">
        <s:f>IF(OR(B1701="",G1701=""),"",ROUND(MAX(0,MIN(100,(G1701-IF(J1701="",'04_Настройки'!$B$14,J1701))/(100-IF(J1701="",'04_Настройки'!$B$14,J1701))*100)),1))</s:f>
        <s:v/>
      </s:c>
      <s:c r="V1701" s="85" t="str">
        <s:f t="shared" si="6"/>
        <s:v/>
      </s:c>
      <s:c r="W1701" s="88" t="str">
        <s:f t="shared" si="7"/>
        <s:v/>
      </s:c>
      <s:c r="X1701" s="85" t="str">
        <s:f>IF(B1701="","",IF(W1701&lt;'04_Настройки'!$B$26,"",ROUND((IF(ISBLANK(T1701),0,T1701*'04_Настройки'!$B$16)+IF(ISBLANK(U1701),0,U1701*'04_Настройки'!$B$17)+IF(ISBLANK(V1701),0,V1701*'04_Настройки'!$B$18)+IF(ISBLANK(M1701),0,M1701/5*100*'04_Настройки'!$B$19)+IF(ISBLANK(N1701),0,N1701/5*100*'04_Настройки'!$B$20))/(IF(ISBLANK(T1701),0,'04_Настройки'!$B$16)+IF(ISBLANK(U1701),0,'04_Настройки'!$B$17)+IF(ISBLANK(V1701),0,'04_Настройки'!$B$18)+IF(ISBLANK(M1701),0,'04_Настройки'!$B$19)+IF(ISBLANK(N1701),0,'04_Настройки'!$B$20)),1)))</s:f>
        <s:v/>
      </s:c>
      <s:c r="Y1701" s="77" t="str">
        <s:f>IF(B1701="","",IF(ISBLANK(X1701),"Недостаточно данных",IF(X1701&gt;='04_Настройки'!$B$24,"Высокий",IF(X1701&gt;='04_Настройки'!$B$25,"Средний","Низкий"))))</s:f>
        <s:v/>
      </s:c>
      <s:c r="Z1701" s="80">
        <s:f t="shared" si="8"/>
        <s:v>1691</s:v>
      </s:c>
      <s:c r="AA1701" s="93" t="str">
        <s:f>IF(B1701="","",IF(S1701&gt;1,"Проверить и объединить дубли",IF(W1701&lt;'04_Настройки'!$B$26,"Дополнить исходные данные",IF(AND(M1701&lt;&gt;"",M1701&lt;=2),"Проверить соответствие запросу и бизнесу",IF(AND(G1701&lt;&gt;"",G1701&lt;=IF(J1701="",'04_Настройки'!$B$14,J1701)),"Удерживать позицию и обновлять контент",IF(Y1701="Высокий",IF(O1701="","Создать или назначить посадочную страницу","Оптимизировать страницу и усилить содержание"),IF(Y1701="Средний","Включить в контент-план","Наблюдать или отложить")))))))</s:f>
        <s:v/>
      </s:c>
    </s:row>
    <s:row r="1702" ht="22.5" customHeight="1">
      <s:c r="A1702" s="70" t="str">
        <s:f t="shared" si="1"/>
        <s:v/>
      </s:c>
      <s:c r="B1702" s="71"/>
      <s:c r="C1702" s="71"/>
      <s:c r="D1702" s="71"/>
      <s:c r="E1702" s="95"/>
      <s:c r="F1702" s="77" t="str">
        <s:f>IF(ISBLANK(E1702),"",IF(E1702&gt;='04_Настройки'!$B$11,"ВЧ",IF(E1702&gt;='04_Настройки'!$B$12,"СЧ","НЧ")))</s:f>
      </s:c>
      <s:c r="G1702" s="78"/>
      <s:c r="H1702" s="78"/>
      <s:c r="I1702" s="80" t="str">
        <s:f t="shared" si="2"/>
        <s:v/>
      </s:c>
      <s:c r="J1702" s="78"/>
      <s:c r="K1702" s="81"/>
      <s:c r="L1702" s="78"/>
      <s:c r="M1702" s="78"/>
      <s:c r="N1702" s="78"/>
      <s:c r="O1702" s="83"/>
      <s:c r="P1702" s="84"/>
      <s:c r="Q1702" s="84"/>
      <s:c r="R1702" s="77" t="str">
        <s:f t="shared" si="3"/>
        <s:v/>
      </s:c>
      <s:c r="S1702" s="85" t="str">
        <s:f t="shared" si="4"/>
        <s:v/>
      </s:c>
      <s:c r="T1702" s="85" t="str">
        <s:f t="shared" si="5"/>
        <s:v/>
      </s:c>
      <s:c r="U1702" s="85" t="str">
        <s:f>IF(OR(B1702="",G1702=""),"",ROUND(MAX(0,MIN(100,(G1702-IF(J1702="",'04_Настройки'!$B$14,J1702))/(100-IF(J1702="",'04_Настройки'!$B$14,J1702))*100)),1))</s:f>
        <s:v/>
      </s:c>
      <s:c r="V1702" s="85" t="str">
        <s:f t="shared" si="6"/>
        <s:v/>
      </s:c>
      <s:c r="W1702" s="88" t="str">
        <s:f t="shared" si="7"/>
        <s:v/>
      </s:c>
      <s:c r="X1702" s="85" t="str">
        <s:f>IF(B1702="","",IF(W1702&lt;'04_Настройки'!$B$26,"",ROUND((IF(ISBLANK(T1702),0,T1702*'04_Настройки'!$B$16)+IF(ISBLANK(U1702),0,U1702*'04_Настройки'!$B$17)+IF(ISBLANK(V1702),0,V1702*'04_Настройки'!$B$18)+IF(ISBLANK(M1702),0,M1702/5*100*'04_Настройки'!$B$19)+IF(ISBLANK(N1702),0,N1702/5*100*'04_Настройки'!$B$20))/(IF(ISBLANK(T1702),0,'04_Настройки'!$B$16)+IF(ISBLANK(U1702),0,'04_Настройки'!$B$17)+IF(ISBLANK(V1702),0,'04_Настройки'!$B$18)+IF(ISBLANK(M1702),0,'04_Настройки'!$B$19)+IF(ISBLANK(N1702),0,'04_Настройки'!$B$20)),1)))</s:f>
        <s:v/>
      </s:c>
      <s:c r="Y1702" s="77" t="str">
        <s:f>IF(B1702="","",IF(ISBLANK(X1702),"Недостаточно данных",IF(X1702&gt;='04_Настройки'!$B$24,"Высокий",IF(X1702&gt;='04_Настройки'!$B$25,"Средний","Низкий"))))</s:f>
        <s:v/>
      </s:c>
      <s:c r="Z1702" s="80">
        <s:f t="shared" si="8"/>
        <s:v>1692</s:v>
      </s:c>
      <s:c r="AA1702" s="93" t="str">
        <s:f>IF(B1702="","",IF(S1702&gt;1,"Проверить и объединить дубли",IF(W1702&lt;'04_Настройки'!$B$26,"Дополнить исходные данные",IF(AND(M1702&lt;&gt;"",M1702&lt;=2),"Проверить соответствие запросу и бизнесу",IF(AND(G1702&lt;&gt;"",G1702&lt;=IF(J1702="",'04_Настройки'!$B$14,J1702)),"Удерживать позицию и обновлять контент",IF(Y1702="Высокий",IF(O1702="","Создать или назначить посадочную страницу","Оптимизировать страницу и усилить содержание"),IF(Y1702="Средний","Включить в контент-план","Наблюдать или отложить")))))))</s:f>
        <s:v/>
      </s:c>
    </s:row>
    <s:row r="1703" ht="22.5" customHeight="1">
      <s:c r="A1703" s="70" t="str">
        <s:f t="shared" si="1"/>
        <s:v/>
      </s:c>
      <s:c r="B1703" s="71"/>
      <s:c r="C1703" s="71"/>
      <s:c r="D1703" s="71"/>
      <s:c r="E1703" s="95"/>
      <s:c r="F1703" s="77" t="str">
        <s:f>IF(ISBLANK(E1703),"",IF(E1703&gt;='04_Настройки'!$B$11,"ВЧ",IF(E1703&gt;='04_Настройки'!$B$12,"СЧ","НЧ")))</s:f>
      </s:c>
      <s:c r="G1703" s="78"/>
      <s:c r="H1703" s="78"/>
      <s:c r="I1703" s="80" t="str">
        <s:f t="shared" si="2"/>
        <s:v/>
      </s:c>
      <s:c r="J1703" s="78"/>
      <s:c r="K1703" s="81"/>
      <s:c r="L1703" s="78"/>
      <s:c r="M1703" s="78"/>
      <s:c r="N1703" s="78"/>
      <s:c r="O1703" s="83"/>
      <s:c r="P1703" s="84"/>
      <s:c r="Q1703" s="84"/>
      <s:c r="R1703" s="77" t="str">
        <s:f t="shared" si="3"/>
        <s:v/>
      </s:c>
      <s:c r="S1703" s="85" t="str">
        <s:f t="shared" si="4"/>
        <s:v/>
      </s:c>
      <s:c r="T1703" s="85" t="str">
        <s:f t="shared" si="5"/>
        <s:v/>
      </s:c>
      <s:c r="U1703" s="85" t="str">
        <s:f>IF(OR(B1703="",G1703=""),"",ROUND(MAX(0,MIN(100,(G1703-IF(J1703="",'04_Настройки'!$B$14,J1703))/(100-IF(J1703="",'04_Настройки'!$B$14,J1703))*100)),1))</s:f>
        <s:v/>
      </s:c>
      <s:c r="V1703" s="85" t="str">
        <s:f t="shared" si="6"/>
        <s:v/>
      </s:c>
      <s:c r="W1703" s="88" t="str">
        <s:f t="shared" si="7"/>
        <s:v/>
      </s:c>
      <s:c r="X1703" s="85" t="str">
        <s:f>IF(B1703="","",IF(W1703&lt;'04_Настройки'!$B$26,"",ROUND((IF(ISBLANK(T1703),0,T1703*'04_Настройки'!$B$16)+IF(ISBLANK(U1703),0,U1703*'04_Настройки'!$B$17)+IF(ISBLANK(V1703),0,V1703*'04_Настройки'!$B$18)+IF(ISBLANK(M1703),0,M1703/5*100*'04_Настройки'!$B$19)+IF(ISBLANK(N1703),0,N1703/5*100*'04_Настройки'!$B$20))/(IF(ISBLANK(T1703),0,'04_Настройки'!$B$16)+IF(ISBLANK(U1703),0,'04_Настройки'!$B$17)+IF(ISBLANK(V1703),0,'04_Настройки'!$B$18)+IF(ISBLANK(M1703),0,'04_Настройки'!$B$19)+IF(ISBLANK(N1703),0,'04_Настройки'!$B$20)),1)))</s:f>
        <s:v/>
      </s:c>
      <s:c r="Y1703" s="77" t="str">
        <s:f>IF(B1703="","",IF(ISBLANK(X1703),"Недостаточно данных",IF(X1703&gt;='04_Настройки'!$B$24,"Высокий",IF(X1703&gt;='04_Настройки'!$B$25,"Средний","Низкий"))))</s:f>
        <s:v/>
      </s:c>
      <s:c r="Z1703" s="80">
        <s:f t="shared" si="8"/>
        <s:v>1693</s:v>
      </s:c>
      <s:c r="AA1703" s="93" t="str">
        <s:f>IF(B1703="","",IF(S1703&gt;1,"Проверить и объединить дубли",IF(W1703&lt;'04_Настройки'!$B$26,"Дополнить исходные данные",IF(AND(M1703&lt;&gt;"",M1703&lt;=2),"Проверить соответствие запросу и бизнесу",IF(AND(G1703&lt;&gt;"",G1703&lt;=IF(J1703="",'04_Настройки'!$B$14,J1703)),"Удерживать позицию и обновлять контент",IF(Y1703="Высокий",IF(O1703="","Создать или назначить посадочную страницу","Оптимизировать страницу и усилить содержание"),IF(Y1703="Средний","Включить в контент-план","Наблюдать или отложить")))))))</s:f>
        <s:v/>
      </s:c>
    </s:row>
    <s:row r="1704" ht="22.5" customHeight="1">
      <s:c r="A1704" s="70" t="str">
        <s:f t="shared" si="1"/>
        <s:v/>
      </s:c>
      <s:c r="B1704" s="71"/>
      <s:c r="C1704" s="71"/>
      <s:c r="D1704" s="71"/>
      <s:c r="E1704" s="95"/>
      <s:c r="F1704" s="77" t="str">
        <s:f>IF(ISBLANK(E1704),"",IF(E1704&gt;='04_Настройки'!$B$11,"ВЧ",IF(E1704&gt;='04_Настройки'!$B$12,"СЧ","НЧ")))</s:f>
      </s:c>
      <s:c r="G1704" s="78"/>
      <s:c r="H1704" s="78"/>
      <s:c r="I1704" s="80" t="str">
        <s:f t="shared" si="2"/>
        <s:v/>
      </s:c>
      <s:c r="J1704" s="78"/>
      <s:c r="K1704" s="81"/>
      <s:c r="L1704" s="78"/>
      <s:c r="M1704" s="78"/>
      <s:c r="N1704" s="78"/>
      <s:c r="O1704" s="83"/>
      <s:c r="P1704" s="84"/>
      <s:c r="Q1704" s="84"/>
      <s:c r="R1704" s="77" t="str">
        <s:f t="shared" si="3"/>
        <s:v/>
      </s:c>
      <s:c r="S1704" s="85" t="str">
        <s:f t="shared" si="4"/>
        <s:v/>
      </s:c>
      <s:c r="T1704" s="85" t="str">
        <s:f t="shared" si="5"/>
        <s:v/>
      </s:c>
      <s:c r="U1704" s="85" t="str">
        <s:f>IF(OR(B1704="",G1704=""),"",ROUND(MAX(0,MIN(100,(G1704-IF(J1704="",'04_Настройки'!$B$14,J1704))/(100-IF(J1704="",'04_Настройки'!$B$14,J1704))*100)),1))</s:f>
        <s:v/>
      </s:c>
      <s:c r="V1704" s="85" t="str">
        <s:f t="shared" si="6"/>
        <s:v/>
      </s:c>
      <s:c r="W1704" s="88" t="str">
        <s:f t="shared" si="7"/>
        <s:v/>
      </s:c>
      <s:c r="X1704" s="85" t="str">
        <s:f>IF(B1704="","",IF(W1704&lt;'04_Настройки'!$B$26,"",ROUND((IF(ISBLANK(T1704),0,T1704*'04_Настройки'!$B$16)+IF(ISBLANK(U1704),0,U1704*'04_Настройки'!$B$17)+IF(ISBLANK(V1704),0,V1704*'04_Настройки'!$B$18)+IF(ISBLANK(M1704),0,M1704/5*100*'04_Настройки'!$B$19)+IF(ISBLANK(N1704),0,N1704/5*100*'04_Настройки'!$B$20))/(IF(ISBLANK(T1704),0,'04_Настройки'!$B$16)+IF(ISBLANK(U1704),0,'04_Настройки'!$B$17)+IF(ISBLANK(V1704),0,'04_Настройки'!$B$18)+IF(ISBLANK(M1704),0,'04_Настройки'!$B$19)+IF(ISBLANK(N1704),0,'04_Настройки'!$B$20)),1)))</s:f>
        <s:v/>
      </s:c>
      <s:c r="Y1704" s="77" t="str">
        <s:f>IF(B1704="","",IF(ISBLANK(X1704),"Недостаточно данных",IF(X1704&gt;='04_Настройки'!$B$24,"Высокий",IF(X1704&gt;='04_Настройки'!$B$25,"Средний","Низкий"))))</s:f>
        <s:v/>
      </s:c>
      <s:c r="Z1704" s="80">
        <s:f t="shared" si="8"/>
        <s:v>1694</s:v>
      </s:c>
      <s:c r="AA1704" s="93" t="str">
        <s:f>IF(B1704="","",IF(S1704&gt;1,"Проверить и объединить дубли",IF(W1704&lt;'04_Настройки'!$B$26,"Дополнить исходные данные",IF(AND(M1704&lt;&gt;"",M1704&lt;=2),"Проверить соответствие запросу и бизнесу",IF(AND(G1704&lt;&gt;"",G1704&lt;=IF(J1704="",'04_Настройки'!$B$14,J1704)),"Удерживать позицию и обновлять контент",IF(Y1704="Высокий",IF(O1704="","Создать или назначить посадочную страницу","Оптимизировать страницу и усилить содержание"),IF(Y1704="Средний","Включить в контент-план","Наблюдать или отложить")))))))</s:f>
        <s:v/>
      </s:c>
    </s:row>
    <s:row r="1705" ht="22.5" customHeight="1">
      <s:c r="A1705" s="70" t="str">
        <s:f t="shared" si="1"/>
        <s:v/>
      </s:c>
      <s:c r="B1705" s="71"/>
      <s:c r="C1705" s="71"/>
      <s:c r="D1705" s="71"/>
      <s:c r="E1705" s="95"/>
      <s:c r="F1705" s="77" t="str">
        <s:f>IF(ISBLANK(E1705),"",IF(E1705&gt;='04_Настройки'!$B$11,"ВЧ",IF(E1705&gt;='04_Настройки'!$B$12,"СЧ","НЧ")))</s:f>
      </s:c>
      <s:c r="G1705" s="78"/>
      <s:c r="H1705" s="78"/>
      <s:c r="I1705" s="80" t="str">
        <s:f t="shared" si="2"/>
        <s:v/>
      </s:c>
      <s:c r="J1705" s="78"/>
      <s:c r="K1705" s="81"/>
      <s:c r="L1705" s="78"/>
      <s:c r="M1705" s="78"/>
      <s:c r="N1705" s="78"/>
      <s:c r="O1705" s="83"/>
      <s:c r="P1705" s="84"/>
      <s:c r="Q1705" s="84"/>
      <s:c r="R1705" s="77" t="str">
        <s:f t="shared" si="3"/>
        <s:v/>
      </s:c>
      <s:c r="S1705" s="85" t="str">
        <s:f t="shared" si="4"/>
        <s:v/>
      </s:c>
      <s:c r="T1705" s="85" t="str">
        <s:f t="shared" si="5"/>
        <s:v/>
      </s:c>
      <s:c r="U1705" s="85" t="str">
        <s:f>IF(OR(B1705="",G1705=""),"",ROUND(MAX(0,MIN(100,(G1705-IF(J1705="",'04_Настройки'!$B$14,J1705))/(100-IF(J1705="",'04_Настройки'!$B$14,J1705))*100)),1))</s:f>
        <s:v/>
      </s:c>
      <s:c r="V1705" s="85" t="str">
        <s:f t="shared" si="6"/>
        <s:v/>
      </s:c>
      <s:c r="W1705" s="88" t="str">
        <s:f t="shared" si="7"/>
        <s:v/>
      </s:c>
      <s:c r="X1705" s="85" t="str">
        <s:f>IF(B1705="","",IF(W1705&lt;'04_Настройки'!$B$26,"",ROUND((IF(ISBLANK(T1705),0,T1705*'04_Настройки'!$B$16)+IF(ISBLANK(U1705),0,U1705*'04_Настройки'!$B$17)+IF(ISBLANK(V1705),0,V1705*'04_Настройки'!$B$18)+IF(ISBLANK(M1705),0,M1705/5*100*'04_Настройки'!$B$19)+IF(ISBLANK(N1705),0,N1705/5*100*'04_Настройки'!$B$20))/(IF(ISBLANK(T1705),0,'04_Настройки'!$B$16)+IF(ISBLANK(U1705),0,'04_Настройки'!$B$17)+IF(ISBLANK(V1705),0,'04_Настройки'!$B$18)+IF(ISBLANK(M1705),0,'04_Настройки'!$B$19)+IF(ISBLANK(N1705),0,'04_Настройки'!$B$20)),1)))</s:f>
        <s:v/>
      </s:c>
      <s:c r="Y1705" s="77" t="str">
        <s:f>IF(B1705="","",IF(ISBLANK(X1705),"Недостаточно данных",IF(X1705&gt;='04_Настройки'!$B$24,"Высокий",IF(X1705&gt;='04_Настройки'!$B$25,"Средний","Низкий"))))</s:f>
        <s:v/>
      </s:c>
      <s:c r="Z1705" s="80">
        <s:f t="shared" si="8"/>
        <s:v>1695</s:v>
      </s:c>
      <s:c r="AA1705" s="93" t="str">
        <s:f>IF(B1705="","",IF(S1705&gt;1,"Проверить и объединить дубли",IF(W1705&lt;'04_Настройки'!$B$26,"Дополнить исходные данные",IF(AND(M1705&lt;&gt;"",M1705&lt;=2),"Проверить соответствие запросу и бизнесу",IF(AND(G1705&lt;&gt;"",G1705&lt;=IF(J1705="",'04_Настройки'!$B$14,J1705)),"Удерживать позицию и обновлять контент",IF(Y1705="Высокий",IF(O1705="","Создать или назначить посадочную страницу","Оптимизировать страницу и усилить содержание"),IF(Y1705="Средний","Включить в контент-план","Наблюдать или отложить")))))))</s:f>
        <s:v/>
      </s:c>
    </s:row>
    <s:row r="1706" ht="22.5" customHeight="1">
      <s:c r="A1706" s="70" t="str">
        <s:f t="shared" si="1"/>
        <s:v/>
      </s:c>
      <s:c r="B1706" s="71"/>
      <s:c r="C1706" s="71"/>
      <s:c r="D1706" s="71"/>
      <s:c r="E1706" s="95"/>
      <s:c r="F1706" s="77" t="str">
        <s:f>IF(ISBLANK(E1706),"",IF(E1706&gt;='04_Настройки'!$B$11,"ВЧ",IF(E1706&gt;='04_Настройки'!$B$12,"СЧ","НЧ")))</s:f>
      </s:c>
      <s:c r="G1706" s="78"/>
      <s:c r="H1706" s="78"/>
      <s:c r="I1706" s="80" t="str">
        <s:f t="shared" si="2"/>
        <s:v/>
      </s:c>
      <s:c r="J1706" s="78"/>
      <s:c r="K1706" s="81"/>
      <s:c r="L1706" s="78"/>
      <s:c r="M1706" s="78"/>
      <s:c r="N1706" s="78"/>
      <s:c r="O1706" s="83"/>
      <s:c r="P1706" s="84"/>
      <s:c r="Q1706" s="84"/>
      <s:c r="R1706" s="77" t="str">
        <s:f t="shared" si="3"/>
        <s:v/>
      </s:c>
      <s:c r="S1706" s="85" t="str">
        <s:f t="shared" si="4"/>
        <s:v/>
      </s:c>
      <s:c r="T1706" s="85" t="str">
        <s:f t="shared" si="5"/>
        <s:v/>
      </s:c>
      <s:c r="U1706" s="85" t="str">
        <s:f>IF(OR(B1706="",G1706=""),"",ROUND(MAX(0,MIN(100,(G1706-IF(J1706="",'04_Настройки'!$B$14,J1706))/(100-IF(J1706="",'04_Настройки'!$B$14,J1706))*100)),1))</s:f>
        <s:v/>
      </s:c>
      <s:c r="V1706" s="85" t="str">
        <s:f t="shared" si="6"/>
        <s:v/>
      </s:c>
      <s:c r="W1706" s="88" t="str">
        <s:f t="shared" si="7"/>
        <s:v/>
      </s:c>
      <s:c r="X1706" s="85" t="str">
        <s:f>IF(B1706="","",IF(W1706&lt;'04_Настройки'!$B$26,"",ROUND((IF(ISBLANK(T1706),0,T1706*'04_Настройки'!$B$16)+IF(ISBLANK(U1706),0,U1706*'04_Настройки'!$B$17)+IF(ISBLANK(V1706),0,V1706*'04_Настройки'!$B$18)+IF(ISBLANK(M1706),0,M1706/5*100*'04_Настройки'!$B$19)+IF(ISBLANK(N1706),0,N1706/5*100*'04_Настройки'!$B$20))/(IF(ISBLANK(T1706),0,'04_Настройки'!$B$16)+IF(ISBLANK(U1706),0,'04_Настройки'!$B$17)+IF(ISBLANK(V1706),0,'04_Настройки'!$B$18)+IF(ISBLANK(M1706),0,'04_Настройки'!$B$19)+IF(ISBLANK(N1706),0,'04_Настройки'!$B$20)),1)))</s:f>
        <s:v/>
      </s:c>
      <s:c r="Y1706" s="77" t="str">
        <s:f>IF(B1706="","",IF(ISBLANK(X1706),"Недостаточно данных",IF(X1706&gt;='04_Настройки'!$B$24,"Высокий",IF(X1706&gt;='04_Настройки'!$B$25,"Средний","Низкий"))))</s:f>
        <s:v/>
      </s:c>
      <s:c r="Z1706" s="80">
        <s:f t="shared" si="8"/>
        <s:v>1696</s:v>
      </s:c>
      <s:c r="AA1706" s="93" t="str">
        <s:f>IF(B1706="","",IF(S1706&gt;1,"Проверить и объединить дубли",IF(W1706&lt;'04_Настройки'!$B$26,"Дополнить исходные данные",IF(AND(M1706&lt;&gt;"",M1706&lt;=2),"Проверить соответствие запросу и бизнесу",IF(AND(G1706&lt;&gt;"",G1706&lt;=IF(J1706="",'04_Настройки'!$B$14,J1706)),"Удерживать позицию и обновлять контент",IF(Y1706="Высокий",IF(O1706="","Создать или назначить посадочную страницу","Оптимизировать страницу и усилить содержание"),IF(Y1706="Средний","Включить в контент-план","Наблюдать или отложить")))))))</s:f>
        <s:v/>
      </s:c>
    </s:row>
    <s:row r="1707" ht="22.5" customHeight="1">
      <s:c r="A1707" s="70" t="str">
        <s:f t="shared" si="1"/>
        <s:v/>
      </s:c>
      <s:c r="B1707" s="71"/>
      <s:c r="C1707" s="71"/>
      <s:c r="D1707" s="71"/>
      <s:c r="E1707" s="95"/>
      <s:c r="F1707" s="77" t="str">
        <s:f>IF(ISBLANK(E1707),"",IF(E1707&gt;='04_Настройки'!$B$11,"ВЧ",IF(E1707&gt;='04_Настройки'!$B$12,"СЧ","НЧ")))</s:f>
      </s:c>
      <s:c r="G1707" s="78"/>
      <s:c r="H1707" s="78"/>
      <s:c r="I1707" s="80" t="str">
        <s:f t="shared" si="2"/>
        <s:v/>
      </s:c>
      <s:c r="J1707" s="78"/>
      <s:c r="K1707" s="81"/>
      <s:c r="L1707" s="78"/>
      <s:c r="M1707" s="78"/>
      <s:c r="N1707" s="78"/>
      <s:c r="O1707" s="83"/>
      <s:c r="P1707" s="84"/>
      <s:c r="Q1707" s="84"/>
      <s:c r="R1707" s="77" t="str">
        <s:f t="shared" si="3"/>
        <s:v/>
      </s:c>
      <s:c r="S1707" s="85" t="str">
        <s:f t="shared" si="4"/>
        <s:v/>
      </s:c>
      <s:c r="T1707" s="85" t="str">
        <s:f t="shared" si="5"/>
        <s:v/>
      </s:c>
      <s:c r="U1707" s="85" t="str">
        <s:f>IF(OR(B1707="",G1707=""),"",ROUND(MAX(0,MIN(100,(G1707-IF(J1707="",'04_Настройки'!$B$14,J1707))/(100-IF(J1707="",'04_Настройки'!$B$14,J1707))*100)),1))</s:f>
        <s:v/>
      </s:c>
      <s:c r="V1707" s="85" t="str">
        <s:f t="shared" si="6"/>
        <s:v/>
      </s:c>
      <s:c r="W1707" s="88" t="str">
        <s:f t="shared" si="7"/>
        <s:v/>
      </s:c>
      <s:c r="X1707" s="85" t="str">
        <s:f>IF(B1707="","",IF(W1707&lt;'04_Настройки'!$B$26,"",ROUND((IF(ISBLANK(T1707),0,T1707*'04_Настройки'!$B$16)+IF(ISBLANK(U1707),0,U1707*'04_Настройки'!$B$17)+IF(ISBLANK(V1707),0,V1707*'04_Настройки'!$B$18)+IF(ISBLANK(M1707),0,M1707/5*100*'04_Настройки'!$B$19)+IF(ISBLANK(N1707),0,N1707/5*100*'04_Настройки'!$B$20))/(IF(ISBLANK(T1707),0,'04_Настройки'!$B$16)+IF(ISBLANK(U1707),0,'04_Настройки'!$B$17)+IF(ISBLANK(V1707),0,'04_Настройки'!$B$18)+IF(ISBLANK(M1707),0,'04_Настройки'!$B$19)+IF(ISBLANK(N1707),0,'04_Настройки'!$B$20)),1)))</s:f>
        <s:v/>
      </s:c>
      <s:c r="Y1707" s="77" t="str">
        <s:f>IF(B1707="","",IF(ISBLANK(X1707),"Недостаточно данных",IF(X1707&gt;='04_Настройки'!$B$24,"Высокий",IF(X1707&gt;='04_Настройки'!$B$25,"Средний","Низкий"))))</s:f>
        <s:v/>
      </s:c>
      <s:c r="Z1707" s="80">
        <s:f t="shared" si="8"/>
        <s:v>1697</s:v>
      </s:c>
      <s:c r="AA1707" s="93" t="str">
        <s:f>IF(B1707="","",IF(S1707&gt;1,"Проверить и объединить дубли",IF(W1707&lt;'04_Настройки'!$B$26,"Дополнить исходные данные",IF(AND(M1707&lt;&gt;"",M1707&lt;=2),"Проверить соответствие запросу и бизнесу",IF(AND(G1707&lt;&gt;"",G1707&lt;=IF(J1707="",'04_Настройки'!$B$14,J1707)),"Удерживать позицию и обновлять контент",IF(Y1707="Высокий",IF(O1707="","Создать или назначить посадочную страницу","Оптимизировать страницу и усилить содержание"),IF(Y1707="Средний","Включить в контент-план","Наблюдать или отложить")))))))</s:f>
        <s:v/>
      </s:c>
    </s:row>
    <s:row r="1708" ht="22.5" customHeight="1">
      <s:c r="A1708" s="70" t="str">
        <s:f t="shared" si="1"/>
        <s:v/>
      </s:c>
      <s:c r="B1708" s="71"/>
      <s:c r="C1708" s="71"/>
      <s:c r="D1708" s="71"/>
      <s:c r="E1708" s="95"/>
      <s:c r="F1708" s="77" t="str">
        <s:f>IF(ISBLANK(E1708),"",IF(E1708&gt;='04_Настройки'!$B$11,"ВЧ",IF(E1708&gt;='04_Настройки'!$B$12,"СЧ","НЧ")))</s:f>
      </s:c>
      <s:c r="G1708" s="78"/>
      <s:c r="H1708" s="78"/>
      <s:c r="I1708" s="80" t="str">
        <s:f t="shared" si="2"/>
        <s:v/>
      </s:c>
      <s:c r="J1708" s="78"/>
      <s:c r="K1708" s="81"/>
      <s:c r="L1708" s="78"/>
      <s:c r="M1708" s="78"/>
      <s:c r="N1708" s="78"/>
      <s:c r="O1708" s="83"/>
      <s:c r="P1708" s="84"/>
      <s:c r="Q1708" s="84"/>
      <s:c r="R1708" s="77" t="str">
        <s:f t="shared" si="3"/>
        <s:v/>
      </s:c>
      <s:c r="S1708" s="85" t="str">
        <s:f t="shared" si="4"/>
        <s:v/>
      </s:c>
      <s:c r="T1708" s="85" t="str">
        <s:f t="shared" si="5"/>
        <s:v/>
      </s:c>
      <s:c r="U1708" s="85" t="str">
        <s:f>IF(OR(B1708="",G1708=""),"",ROUND(MAX(0,MIN(100,(G1708-IF(J1708="",'04_Настройки'!$B$14,J1708))/(100-IF(J1708="",'04_Настройки'!$B$14,J1708))*100)),1))</s:f>
        <s:v/>
      </s:c>
      <s:c r="V1708" s="85" t="str">
        <s:f t="shared" si="6"/>
        <s:v/>
      </s:c>
      <s:c r="W1708" s="88" t="str">
        <s:f t="shared" si="7"/>
        <s:v/>
      </s:c>
      <s:c r="X1708" s="85" t="str">
        <s:f>IF(B1708="","",IF(W1708&lt;'04_Настройки'!$B$26,"",ROUND((IF(ISBLANK(T1708),0,T1708*'04_Настройки'!$B$16)+IF(ISBLANK(U1708),0,U1708*'04_Настройки'!$B$17)+IF(ISBLANK(V1708),0,V1708*'04_Настройки'!$B$18)+IF(ISBLANK(M1708),0,M1708/5*100*'04_Настройки'!$B$19)+IF(ISBLANK(N1708),0,N1708/5*100*'04_Настройки'!$B$20))/(IF(ISBLANK(T1708),0,'04_Настройки'!$B$16)+IF(ISBLANK(U1708),0,'04_Настройки'!$B$17)+IF(ISBLANK(V1708),0,'04_Настройки'!$B$18)+IF(ISBLANK(M1708),0,'04_Настройки'!$B$19)+IF(ISBLANK(N1708),0,'04_Настройки'!$B$20)),1)))</s:f>
        <s:v/>
      </s:c>
      <s:c r="Y1708" s="77" t="str">
        <s:f>IF(B1708="","",IF(ISBLANK(X1708),"Недостаточно данных",IF(X1708&gt;='04_Настройки'!$B$24,"Высокий",IF(X1708&gt;='04_Настройки'!$B$25,"Средний","Низкий"))))</s:f>
        <s:v/>
      </s:c>
      <s:c r="Z1708" s="80">
        <s:f t="shared" si="8"/>
        <s:v>1698</s:v>
      </s:c>
      <s:c r="AA1708" s="93" t="str">
        <s:f>IF(B1708="","",IF(S1708&gt;1,"Проверить и объединить дубли",IF(W1708&lt;'04_Настройки'!$B$26,"Дополнить исходные данные",IF(AND(M1708&lt;&gt;"",M1708&lt;=2),"Проверить соответствие запросу и бизнесу",IF(AND(G1708&lt;&gt;"",G1708&lt;=IF(J1708="",'04_Настройки'!$B$14,J1708)),"Удерживать позицию и обновлять контент",IF(Y1708="Высокий",IF(O1708="","Создать или назначить посадочную страницу","Оптимизировать страницу и усилить содержание"),IF(Y1708="Средний","Включить в контент-план","Наблюдать или отложить")))))))</s:f>
        <s:v/>
      </s:c>
    </s:row>
    <s:row r="1709" ht="22.5" customHeight="1">
      <s:c r="A1709" s="70" t="str">
        <s:f t="shared" si="1"/>
        <s:v/>
      </s:c>
      <s:c r="B1709" s="71"/>
      <s:c r="C1709" s="71"/>
      <s:c r="D1709" s="71"/>
      <s:c r="E1709" s="95"/>
      <s:c r="F1709" s="77" t="str">
        <s:f>IF(ISBLANK(E1709),"",IF(E1709&gt;='04_Настройки'!$B$11,"ВЧ",IF(E1709&gt;='04_Настройки'!$B$12,"СЧ","НЧ")))</s:f>
      </s:c>
      <s:c r="G1709" s="78"/>
      <s:c r="H1709" s="78"/>
      <s:c r="I1709" s="80" t="str">
        <s:f t="shared" si="2"/>
        <s:v/>
      </s:c>
      <s:c r="J1709" s="78"/>
      <s:c r="K1709" s="81"/>
      <s:c r="L1709" s="78"/>
      <s:c r="M1709" s="78"/>
      <s:c r="N1709" s="78"/>
      <s:c r="O1709" s="83"/>
      <s:c r="P1709" s="84"/>
      <s:c r="Q1709" s="84"/>
      <s:c r="R1709" s="77" t="str">
        <s:f t="shared" si="3"/>
        <s:v/>
      </s:c>
      <s:c r="S1709" s="85" t="str">
        <s:f t="shared" si="4"/>
        <s:v/>
      </s:c>
      <s:c r="T1709" s="85" t="str">
        <s:f t="shared" si="5"/>
        <s:v/>
      </s:c>
      <s:c r="U1709" s="85" t="str">
        <s:f>IF(OR(B1709="",G1709=""),"",ROUND(MAX(0,MIN(100,(G1709-IF(J1709="",'04_Настройки'!$B$14,J1709))/(100-IF(J1709="",'04_Настройки'!$B$14,J1709))*100)),1))</s:f>
        <s:v/>
      </s:c>
      <s:c r="V1709" s="85" t="str">
        <s:f t="shared" si="6"/>
        <s:v/>
      </s:c>
      <s:c r="W1709" s="88" t="str">
        <s:f t="shared" si="7"/>
        <s:v/>
      </s:c>
      <s:c r="X1709" s="85" t="str">
        <s:f>IF(B1709="","",IF(W1709&lt;'04_Настройки'!$B$26,"",ROUND((IF(ISBLANK(T1709),0,T1709*'04_Настройки'!$B$16)+IF(ISBLANK(U1709),0,U1709*'04_Настройки'!$B$17)+IF(ISBLANK(V1709),0,V1709*'04_Настройки'!$B$18)+IF(ISBLANK(M1709),0,M1709/5*100*'04_Настройки'!$B$19)+IF(ISBLANK(N1709),0,N1709/5*100*'04_Настройки'!$B$20))/(IF(ISBLANK(T1709),0,'04_Настройки'!$B$16)+IF(ISBLANK(U1709),0,'04_Настройки'!$B$17)+IF(ISBLANK(V1709),0,'04_Настройки'!$B$18)+IF(ISBLANK(M1709),0,'04_Настройки'!$B$19)+IF(ISBLANK(N1709),0,'04_Настройки'!$B$20)),1)))</s:f>
        <s:v/>
      </s:c>
      <s:c r="Y1709" s="77" t="str">
        <s:f>IF(B1709="","",IF(ISBLANK(X1709),"Недостаточно данных",IF(X1709&gt;='04_Настройки'!$B$24,"Высокий",IF(X1709&gt;='04_Настройки'!$B$25,"Средний","Низкий"))))</s:f>
        <s:v/>
      </s:c>
      <s:c r="Z1709" s="80">
        <s:f t="shared" si="8"/>
        <s:v>1699</s:v>
      </s:c>
      <s:c r="AA1709" s="93" t="str">
        <s:f>IF(B1709="","",IF(S1709&gt;1,"Проверить и объединить дубли",IF(W1709&lt;'04_Настройки'!$B$26,"Дополнить исходные данные",IF(AND(M1709&lt;&gt;"",M1709&lt;=2),"Проверить соответствие запросу и бизнесу",IF(AND(G1709&lt;&gt;"",G1709&lt;=IF(J1709="",'04_Настройки'!$B$14,J1709)),"Удерживать позицию и обновлять контент",IF(Y1709="Высокий",IF(O1709="","Создать или назначить посадочную страницу","Оптимизировать страницу и усилить содержание"),IF(Y1709="Средний","Включить в контент-план","Наблюдать или отложить")))))))</s:f>
        <s:v/>
      </s:c>
    </s:row>
    <s:row r="1710" ht="22.5" customHeight="1">
      <s:c r="A1710" s="70" t="str">
        <s:f t="shared" si="1"/>
        <s:v/>
      </s:c>
      <s:c r="B1710" s="71"/>
      <s:c r="C1710" s="71"/>
      <s:c r="D1710" s="71"/>
      <s:c r="E1710" s="95"/>
      <s:c r="F1710" s="77" t="str">
        <s:f>IF(ISBLANK(E1710),"",IF(E1710&gt;='04_Настройки'!$B$11,"ВЧ",IF(E1710&gt;='04_Настройки'!$B$12,"СЧ","НЧ")))</s:f>
      </s:c>
      <s:c r="G1710" s="78"/>
      <s:c r="H1710" s="78"/>
      <s:c r="I1710" s="80" t="str">
        <s:f t="shared" si="2"/>
        <s:v/>
      </s:c>
      <s:c r="J1710" s="78"/>
      <s:c r="K1710" s="81"/>
      <s:c r="L1710" s="78"/>
      <s:c r="M1710" s="78"/>
      <s:c r="N1710" s="78"/>
      <s:c r="O1710" s="83"/>
      <s:c r="P1710" s="84"/>
      <s:c r="Q1710" s="84"/>
      <s:c r="R1710" s="77" t="str">
        <s:f t="shared" si="3"/>
        <s:v/>
      </s:c>
      <s:c r="S1710" s="85" t="str">
        <s:f t="shared" si="4"/>
        <s:v/>
      </s:c>
      <s:c r="T1710" s="85" t="str">
        <s:f t="shared" si="5"/>
        <s:v/>
      </s:c>
      <s:c r="U1710" s="85" t="str">
        <s:f>IF(OR(B1710="",G1710=""),"",ROUND(MAX(0,MIN(100,(G1710-IF(J1710="",'04_Настройки'!$B$14,J1710))/(100-IF(J1710="",'04_Настройки'!$B$14,J1710))*100)),1))</s:f>
        <s:v/>
      </s:c>
      <s:c r="V1710" s="85" t="str">
        <s:f t="shared" si="6"/>
        <s:v/>
      </s:c>
      <s:c r="W1710" s="88" t="str">
        <s:f t="shared" si="7"/>
        <s:v/>
      </s:c>
      <s:c r="X1710" s="85" t="str">
        <s:f>IF(B1710="","",IF(W1710&lt;'04_Настройки'!$B$26,"",ROUND((IF(ISBLANK(T1710),0,T1710*'04_Настройки'!$B$16)+IF(ISBLANK(U1710),0,U1710*'04_Настройки'!$B$17)+IF(ISBLANK(V1710),0,V1710*'04_Настройки'!$B$18)+IF(ISBLANK(M1710),0,M1710/5*100*'04_Настройки'!$B$19)+IF(ISBLANK(N1710),0,N1710/5*100*'04_Настройки'!$B$20))/(IF(ISBLANK(T1710),0,'04_Настройки'!$B$16)+IF(ISBLANK(U1710),0,'04_Настройки'!$B$17)+IF(ISBLANK(V1710),0,'04_Настройки'!$B$18)+IF(ISBLANK(M1710),0,'04_Настройки'!$B$19)+IF(ISBLANK(N1710),0,'04_Настройки'!$B$20)),1)))</s:f>
        <s:v/>
      </s:c>
      <s:c r="Y1710" s="77" t="str">
        <s:f>IF(B1710="","",IF(ISBLANK(X1710),"Недостаточно данных",IF(X1710&gt;='04_Настройки'!$B$24,"Высокий",IF(X1710&gt;='04_Настройки'!$B$25,"Средний","Низкий"))))</s:f>
        <s:v/>
      </s:c>
      <s:c r="Z1710" s="80">
        <s:f t="shared" si="8"/>
        <s:v>1700</s:v>
      </s:c>
      <s:c r="AA1710" s="93" t="str">
        <s:f>IF(B1710="","",IF(S1710&gt;1,"Проверить и объединить дубли",IF(W1710&lt;'04_Настройки'!$B$26,"Дополнить исходные данные",IF(AND(M1710&lt;&gt;"",M1710&lt;=2),"Проверить соответствие запросу и бизнесу",IF(AND(G1710&lt;&gt;"",G1710&lt;=IF(J1710="",'04_Настройки'!$B$14,J1710)),"Удерживать позицию и обновлять контент",IF(Y1710="Высокий",IF(O1710="","Создать или назначить посадочную страницу","Оптимизировать страницу и усилить содержание"),IF(Y1710="Средний","Включить в контент-план","Наблюдать или отложить")))))))</s:f>
        <s:v/>
      </s:c>
    </s:row>
    <s:row r="1711" ht="22.5" customHeight="1">
      <s:c r="A1711" s="70" t="str">
        <s:f t="shared" si="1"/>
        <s:v/>
      </s:c>
      <s:c r="B1711" s="71"/>
      <s:c r="C1711" s="71"/>
      <s:c r="D1711" s="71"/>
      <s:c r="E1711" s="95"/>
      <s:c r="F1711" s="77" t="str">
        <s:f>IF(ISBLANK(E1711),"",IF(E1711&gt;='04_Настройки'!$B$11,"ВЧ",IF(E1711&gt;='04_Настройки'!$B$12,"СЧ","НЧ")))</s:f>
      </s:c>
      <s:c r="G1711" s="78"/>
      <s:c r="H1711" s="78"/>
      <s:c r="I1711" s="80" t="str">
        <s:f t="shared" si="2"/>
        <s:v/>
      </s:c>
      <s:c r="J1711" s="78"/>
      <s:c r="K1711" s="81"/>
      <s:c r="L1711" s="78"/>
      <s:c r="M1711" s="78"/>
      <s:c r="N1711" s="78"/>
      <s:c r="O1711" s="83"/>
      <s:c r="P1711" s="84"/>
      <s:c r="Q1711" s="84"/>
      <s:c r="R1711" s="77" t="str">
        <s:f t="shared" si="3"/>
        <s:v/>
      </s:c>
      <s:c r="S1711" s="85" t="str">
        <s:f t="shared" si="4"/>
        <s:v/>
      </s:c>
      <s:c r="T1711" s="85" t="str">
        <s:f t="shared" si="5"/>
        <s:v/>
      </s:c>
      <s:c r="U1711" s="85" t="str">
        <s:f>IF(OR(B1711="",G1711=""),"",ROUND(MAX(0,MIN(100,(G1711-IF(J1711="",'04_Настройки'!$B$14,J1711))/(100-IF(J1711="",'04_Настройки'!$B$14,J1711))*100)),1))</s:f>
        <s:v/>
      </s:c>
      <s:c r="V1711" s="85" t="str">
        <s:f t="shared" si="6"/>
        <s:v/>
      </s:c>
      <s:c r="W1711" s="88" t="str">
        <s:f t="shared" si="7"/>
        <s:v/>
      </s:c>
      <s:c r="X1711" s="85" t="str">
        <s:f>IF(B1711="","",IF(W1711&lt;'04_Настройки'!$B$26,"",ROUND((IF(ISBLANK(T1711),0,T1711*'04_Настройки'!$B$16)+IF(ISBLANK(U1711),0,U1711*'04_Настройки'!$B$17)+IF(ISBLANK(V1711),0,V1711*'04_Настройки'!$B$18)+IF(ISBLANK(M1711),0,M1711/5*100*'04_Настройки'!$B$19)+IF(ISBLANK(N1711),0,N1711/5*100*'04_Настройки'!$B$20))/(IF(ISBLANK(T1711),0,'04_Настройки'!$B$16)+IF(ISBLANK(U1711),0,'04_Настройки'!$B$17)+IF(ISBLANK(V1711),0,'04_Настройки'!$B$18)+IF(ISBLANK(M1711),0,'04_Настройки'!$B$19)+IF(ISBLANK(N1711),0,'04_Настройки'!$B$20)),1)))</s:f>
        <s:v/>
      </s:c>
      <s:c r="Y1711" s="77" t="str">
        <s:f>IF(B1711="","",IF(ISBLANK(X1711),"Недостаточно данных",IF(X1711&gt;='04_Настройки'!$B$24,"Высокий",IF(X1711&gt;='04_Настройки'!$B$25,"Средний","Низкий"))))</s:f>
        <s:v/>
      </s:c>
      <s:c r="Z1711" s="80">
        <s:f t="shared" si="8"/>
        <s:v>1701</s:v>
      </s:c>
      <s:c r="AA1711" s="93" t="str">
        <s:f>IF(B1711="","",IF(S1711&gt;1,"Проверить и объединить дубли",IF(W1711&lt;'04_Настройки'!$B$26,"Дополнить исходные данные",IF(AND(M1711&lt;&gt;"",M1711&lt;=2),"Проверить соответствие запросу и бизнесу",IF(AND(G1711&lt;&gt;"",G1711&lt;=IF(J1711="",'04_Настройки'!$B$14,J1711)),"Удерживать позицию и обновлять контент",IF(Y1711="Высокий",IF(O1711="","Создать или назначить посадочную страницу","Оптимизировать страницу и усилить содержание"),IF(Y1711="Средний","Включить в контент-план","Наблюдать или отложить")))))))</s:f>
        <s:v/>
      </s:c>
    </s:row>
    <s:row r="1712" ht="22.5" customHeight="1">
      <s:c r="A1712" s="70" t="str">
        <s:f t="shared" si="1"/>
        <s:v/>
      </s:c>
      <s:c r="B1712" s="71"/>
      <s:c r="C1712" s="71"/>
      <s:c r="D1712" s="71"/>
      <s:c r="E1712" s="95"/>
      <s:c r="F1712" s="77" t="str">
        <s:f>IF(ISBLANK(E1712),"",IF(E1712&gt;='04_Настройки'!$B$11,"ВЧ",IF(E1712&gt;='04_Настройки'!$B$12,"СЧ","НЧ")))</s:f>
      </s:c>
      <s:c r="G1712" s="78"/>
      <s:c r="H1712" s="78"/>
      <s:c r="I1712" s="80" t="str">
        <s:f t="shared" si="2"/>
        <s:v/>
      </s:c>
      <s:c r="J1712" s="78"/>
      <s:c r="K1712" s="81"/>
      <s:c r="L1712" s="78"/>
      <s:c r="M1712" s="78"/>
      <s:c r="N1712" s="78"/>
      <s:c r="O1712" s="83"/>
      <s:c r="P1712" s="84"/>
      <s:c r="Q1712" s="84"/>
      <s:c r="R1712" s="77" t="str">
        <s:f t="shared" si="3"/>
        <s:v/>
      </s:c>
      <s:c r="S1712" s="85" t="str">
        <s:f t="shared" si="4"/>
        <s:v/>
      </s:c>
      <s:c r="T1712" s="85" t="str">
        <s:f t="shared" si="5"/>
        <s:v/>
      </s:c>
      <s:c r="U1712" s="85" t="str">
        <s:f>IF(OR(B1712="",G1712=""),"",ROUND(MAX(0,MIN(100,(G1712-IF(J1712="",'04_Настройки'!$B$14,J1712))/(100-IF(J1712="",'04_Настройки'!$B$14,J1712))*100)),1))</s:f>
        <s:v/>
      </s:c>
      <s:c r="V1712" s="85" t="str">
        <s:f t="shared" si="6"/>
        <s:v/>
      </s:c>
      <s:c r="W1712" s="88" t="str">
        <s:f t="shared" si="7"/>
        <s:v/>
      </s:c>
      <s:c r="X1712" s="85" t="str">
        <s:f>IF(B1712="","",IF(W1712&lt;'04_Настройки'!$B$26,"",ROUND((IF(ISBLANK(T1712),0,T1712*'04_Настройки'!$B$16)+IF(ISBLANK(U1712),0,U1712*'04_Настройки'!$B$17)+IF(ISBLANK(V1712),0,V1712*'04_Настройки'!$B$18)+IF(ISBLANK(M1712),0,M1712/5*100*'04_Настройки'!$B$19)+IF(ISBLANK(N1712),0,N1712/5*100*'04_Настройки'!$B$20))/(IF(ISBLANK(T1712),0,'04_Настройки'!$B$16)+IF(ISBLANK(U1712),0,'04_Настройки'!$B$17)+IF(ISBLANK(V1712),0,'04_Настройки'!$B$18)+IF(ISBLANK(M1712),0,'04_Настройки'!$B$19)+IF(ISBLANK(N1712),0,'04_Настройки'!$B$20)),1)))</s:f>
        <s:v/>
      </s:c>
      <s:c r="Y1712" s="77" t="str">
        <s:f>IF(B1712="","",IF(ISBLANK(X1712),"Недостаточно данных",IF(X1712&gt;='04_Настройки'!$B$24,"Высокий",IF(X1712&gt;='04_Настройки'!$B$25,"Средний","Низкий"))))</s:f>
        <s:v/>
      </s:c>
      <s:c r="Z1712" s="80">
        <s:f t="shared" si="8"/>
        <s:v>1702</s:v>
      </s:c>
      <s:c r="AA1712" s="93" t="str">
        <s:f>IF(B1712="","",IF(S1712&gt;1,"Проверить и объединить дубли",IF(W1712&lt;'04_Настройки'!$B$26,"Дополнить исходные данные",IF(AND(M1712&lt;&gt;"",M1712&lt;=2),"Проверить соответствие запросу и бизнесу",IF(AND(G1712&lt;&gt;"",G1712&lt;=IF(J1712="",'04_Настройки'!$B$14,J1712)),"Удерживать позицию и обновлять контент",IF(Y1712="Высокий",IF(O1712="","Создать или назначить посадочную страницу","Оптимизировать страницу и усилить содержание"),IF(Y1712="Средний","Включить в контент-план","Наблюдать или отложить")))))))</s:f>
        <s:v/>
      </s:c>
    </s:row>
    <s:row r="1713" ht="22.5" customHeight="1">
      <s:c r="A1713" s="70" t="str">
        <s:f t="shared" si="1"/>
        <s:v/>
      </s:c>
      <s:c r="B1713" s="71"/>
      <s:c r="C1713" s="71"/>
      <s:c r="D1713" s="71"/>
      <s:c r="E1713" s="95"/>
      <s:c r="F1713" s="77" t="str">
        <s:f>IF(ISBLANK(E1713),"",IF(E1713&gt;='04_Настройки'!$B$11,"ВЧ",IF(E1713&gt;='04_Настройки'!$B$12,"СЧ","НЧ")))</s:f>
      </s:c>
      <s:c r="G1713" s="78"/>
      <s:c r="H1713" s="78"/>
      <s:c r="I1713" s="80" t="str">
        <s:f t="shared" si="2"/>
        <s:v/>
      </s:c>
      <s:c r="J1713" s="78"/>
      <s:c r="K1713" s="81"/>
      <s:c r="L1713" s="78"/>
      <s:c r="M1713" s="78"/>
      <s:c r="N1713" s="78"/>
      <s:c r="O1713" s="83"/>
      <s:c r="P1713" s="84"/>
      <s:c r="Q1713" s="84"/>
      <s:c r="R1713" s="77" t="str">
        <s:f t="shared" si="3"/>
        <s:v/>
      </s:c>
      <s:c r="S1713" s="85" t="str">
        <s:f t="shared" si="4"/>
        <s:v/>
      </s:c>
      <s:c r="T1713" s="85" t="str">
        <s:f t="shared" si="5"/>
        <s:v/>
      </s:c>
      <s:c r="U1713" s="85" t="str">
        <s:f>IF(OR(B1713="",G1713=""),"",ROUND(MAX(0,MIN(100,(G1713-IF(J1713="",'04_Настройки'!$B$14,J1713))/(100-IF(J1713="",'04_Настройки'!$B$14,J1713))*100)),1))</s:f>
        <s:v/>
      </s:c>
      <s:c r="V1713" s="85" t="str">
        <s:f t="shared" si="6"/>
        <s:v/>
      </s:c>
      <s:c r="W1713" s="88" t="str">
        <s:f t="shared" si="7"/>
        <s:v/>
      </s:c>
      <s:c r="X1713" s="85" t="str">
        <s:f>IF(B1713="","",IF(W1713&lt;'04_Настройки'!$B$26,"",ROUND((IF(ISBLANK(T1713),0,T1713*'04_Настройки'!$B$16)+IF(ISBLANK(U1713),0,U1713*'04_Настройки'!$B$17)+IF(ISBLANK(V1713),0,V1713*'04_Настройки'!$B$18)+IF(ISBLANK(M1713),0,M1713/5*100*'04_Настройки'!$B$19)+IF(ISBLANK(N1713),0,N1713/5*100*'04_Настройки'!$B$20))/(IF(ISBLANK(T1713),0,'04_Настройки'!$B$16)+IF(ISBLANK(U1713),0,'04_Настройки'!$B$17)+IF(ISBLANK(V1713),0,'04_Настройки'!$B$18)+IF(ISBLANK(M1713),0,'04_Настройки'!$B$19)+IF(ISBLANK(N1713),0,'04_Настройки'!$B$20)),1)))</s:f>
        <s:v/>
      </s:c>
      <s:c r="Y1713" s="77" t="str">
        <s:f>IF(B1713="","",IF(ISBLANK(X1713),"Недостаточно данных",IF(X1713&gt;='04_Настройки'!$B$24,"Высокий",IF(X1713&gt;='04_Настройки'!$B$25,"Средний","Низкий"))))</s:f>
        <s:v/>
      </s:c>
      <s:c r="Z1713" s="80">
        <s:f t="shared" si="8"/>
        <s:v>1703</s:v>
      </s:c>
      <s:c r="AA1713" s="93" t="str">
        <s:f>IF(B1713="","",IF(S1713&gt;1,"Проверить и объединить дубли",IF(W1713&lt;'04_Настройки'!$B$26,"Дополнить исходные данные",IF(AND(M1713&lt;&gt;"",M1713&lt;=2),"Проверить соответствие запросу и бизнесу",IF(AND(G1713&lt;&gt;"",G1713&lt;=IF(J1713="",'04_Настройки'!$B$14,J1713)),"Удерживать позицию и обновлять контент",IF(Y1713="Высокий",IF(O1713="","Создать или назначить посадочную страницу","Оптимизировать страницу и усилить содержание"),IF(Y1713="Средний","Включить в контент-план","Наблюдать или отложить")))))))</s:f>
        <s:v/>
      </s:c>
    </s:row>
    <s:row r="1714" ht="22.5" customHeight="1">
      <s:c r="A1714" s="70" t="str">
        <s:f t="shared" si="1"/>
        <s:v/>
      </s:c>
      <s:c r="B1714" s="71"/>
      <s:c r="C1714" s="71"/>
      <s:c r="D1714" s="71"/>
      <s:c r="E1714" s="95"/>
      <s:c r="F1714" s="77" t="str">
        <s:f>IF(ISBLANK(E1714),"",IF(E1714&gt;='04_Настройки'!$B$11,"ВЧ",IF(E1714&gt;='04_Настройки'!$B$12,"СЧ","НЧ")))</s:f>
      </s:c>
      <s:c r="G1714" s="78"/>
      <s:c r="H1714" s="78"/>
      <s:c r="I1714" s="80" t="str">
        <s:f t="shared" si="2"/>
        <s:v/>
      </s:c>
      <s:c r="J1714" s="78"/>
      <s:c r="K1714" s="81"/>
      <s:c r="L1714" s="78"/>
      <s:c r="M1714" s="78"/>
      <s:c r="N1714" s="78"/>
      <s:c r="O1714" s="83"/>
      <s:c r="P1714" s="84"/>
      <s:c r="Q1714" s="84"/>
      <s:c r="R1714" s="77" t="str">
        <s:f t="shared" si="3"/>
        <s:v/>
      </s:c>
      <s:c r="S1714" s="85" t="str">
        <s:f t="shared" si="4"/>
        <s:v/>
      </s:c>
      <s:c r="T1714" s="85" t="str">
        <s:f t="shared" si="5"/>
        <s:v/>
      </s:c>
      <s:c r="U1714" s="85" t="str">
        <s:f>IF(OR(B1714="",G1714=""),"",ROUND(MAX(0,MIN(100,(G1714-IF(J1714="",'04_Настройки'!$B$14,J1714))/(100-IF(J1714="",'04_Настройки'!$B$14,J1714))*100)),1))</s:f>
        <s:v/>
      </s:c>
      <s:c r="V1714" s="85" t="str">
        <s:f t="shared" si="6"/>
        <s:v/>
      </s:c>
      <s:c r="W1714" s="88" t="str">
        <s:f t="shared" si="7"/>
        <s:v/>
      </s:c>
      <s:c r="X1714" s="85" t="str">
        <s:f>IF(B1714="","",IF(W1714&lt;'04_Настройки'!$B$26,"",ROUND((IF(ISBLANK(T1714),0,T1714*'04_Настройки'!$B$16)+IF(ISBLANK(U1714),0,U1714*'04_Настройки'!$B$17)+IF(ISBLANK(V1714),0,V1714*'04_Настройки'!$B$18)+IF(ISBLANK(M1714),0,M1714/5*100*'04_Настройки'!$B$19)+IF(ISBLANK(N1714),0,N1714/5*100*'04_Настройки'!$B$20))/(IF(ISBLANK(T1714),0,'04_Настройки'!$B$16)+IF(ISBLANK(U1714),0,'04_Настройки'!$B$17)+IF(ISBLANK(V1714),0,'04_Настройки'!$B$18)+IF(ISBLANK(M1714),0,'04_Настройки'!$B$19)+IF(ISBLANK(N1714),0,'04_Настройки'!$B$20)),1)))</s:f>
        <s:v/>
      </s:c>
      <s:c r="Y1714" s="77" t="str">
        <s:f>IF(B1714="","",IF(ISBLANK(X1714),"Недостаточно данных",IF(X1714&gt;='04_Настройки'!$B$24,"Высокий",IF(X1714&gt;='04_Настройки'!$B$25,"Средний","Низкий"))))</s:f>
        <s:v/>
      </s:c>
      <s:c r="Z1714" s="80">
        <s:f t="shared" si="8"/>
        <s:v>1704</s:v>
      </s:c>
      <s:c r="AA1714" s="93" t="str">
        <s:f>IF(B1714="","",IF(S1714&gt;1,"Проверить и объединить дубли",IF(W1714&lt;'04_Настройки'!$B$26,"Дополнить исходные данные",IF(AND(M1714&lt;&gt;"",M1714&lt;=2),"Проверить соответствие запросу и бизнесу",IF(AND(G1714&lt;&gt;"",G1714&lt;=IF(J1714="",'04_Настройки'!$B$14,J1714)),"Удерживать позицию и обновлять контент",IF(Y1714="Высокий",IF(O1714="","Создать или назначить посадочную страницу","Оптимизировать страницу и усилить содержание"),IF(Y1714="Средний","Включить в контент-план","Наблюдать или отложить")))))))</s:f>
        <s:v/>
      </s:c>
    </s:row>
    <s:row r="1715" ht="22.5" customHeight="1">
      <s:c r="A1715" s="70" t="str">
        <s:f t="shared" si="1"/>
        <s:v/>
      </s:c>
      <s:c r="B1715" s="71"/>
      <s:c r="C1715" s="71"/>
      <s:c r="D1715" s="71"/>
      <s:c r="E1715" s="95"/>
      <s:c r="F1715" s="77" t="str">
        <s:f>IF(ISBLANK(E1715),"",IF(E1715&gt;='04_Настройки'!$B$11,"ВЧ",IF(E1715&gt;='04_Настройки'!$B$12,"СЧ","НЧ")))</s:f>
      </s:c>
      <s:c r="G1715" s="78"/>
      <s:c r="H1715" s="78"/>
      <s:c r="I1715" s="80" t="str">
        <s:f t="shared" si="2"/>
        <s:v/>
      </s:c>
      <s:c r="J1715" s="78"/>
      <s:c r="K1715" s="81"/>
      <s:c r="L1715" s="78"/>
      <s:c r="M1715" s="78"/>
      <s:c r="N1715" s="78"/>
      <s:c r="O1715" s="83"/>
      <s:c r="P1715" s="84"/>
      <s:c r="Q1715" s="84"/>
      <s:c r="R1715" s="77" t="str">
        <s:f t="shared" si="3"/>
        <s:v/>
      </s:c>
      <s:c r="S1715" s="85" t="str">
        <s:f t="shared" si="4"/>
        <s:v/>
      </s:c>
      <s:c r="T1715" s="85" t="str">
        <s:f t="shared" si="5"/>
        <s:v/>
      </s:c>
      <s:c r="U1715" s="85" t="str">
        <s:f>IF(OR(B1715="",G1715=""),"",ROUND(MAX(0,MIN(100,(G1715-IF(J1715="",'04_Настройки'!$B$14,J1715))/(100-IF(J1715="",'04_Настройки'!$B$14,J1715))*100)),1))</s:f>
        <s:v/>
      </s:c>
      <s:c r="V1715" s="85" t="str">
        <s:f t="shared" si="6"/>
        <s:v/>
      </s:c>
      <s:c r="W1715" s="88" t="str">
        <s:f t="shared" si="7"/>
        <s:v/>
      </s:c>
      <s:c r="X1715" s="85" t="str">
        <s:f>IF(B1715="","",IF(W1715&lt;'04_Настройки'!$B$26,"",ROUND((IF(ISBLANK(T1715),0,T1715*'04_Настройки'!$B$16)+IF(ISBLANK(U1715),0,U1715*'04_Настройки'!$B$17)+IF(ISBLANK(V1715),0,V1715*'04_Настройки'!$B$18)+IF(ISBLANK(M1715),0,M1715/5*100*'04_Настройки'!$B$19)+IF(ISBLANK(N1715),0,N1715/5*100*'04_Настройки'!$B$20))/(IF(ISBLANK(T1715),0,'04_Настройки'!$B$16)+IF(ISBLANK(U1715),0,'04_Настройки'!$B$17)+IF(ISBLANK(V1715),0,'04_Настройки'!$B$18)+IF(ISBLANK(M1715),0,'04_Настройки'!$B$19)+IF(ISBLANK(N1715),0,'04_Настройки'!$B$20)),1)))</s:f>
        <s:v/>
      </s:c>
      <s:c r="Y1715" s="77" t="str">
        <s:f>IF(B1715="","",IF(ISBLANK(X1715),"Недостаточно данных",IF(X1715&gt;='04_Настройки'!$B$24,"Высокий",IF(X1715&gt;='04_Настройки'!$B$25,"Средний","Низкий"))))</s:f>
        <s:v/>
      </s:c>
      <s:c r="Z1715" s="80">
        <s:f t="shared" si="8"/>
        <s:v>1705</s:v>
      </s:c>
      <s:c r="AA1715" s="93" t="str">
        <s:f>IF(B1715="","",IF(S1715&gt;1,"Проверить и объединить дубли",IF(W1715&lt;'04_Настройки'!$B$26,"Дополнить исходные данные",IF(AND(M1715&lt;&gt;"",M1715&lt;=2),"Проверить соответствие запросу и бизнесу",IF(AND(G1715&lt;&gt;"",G1715&lt;=IF(J1715="",'04_Настройки'!$B$14,J1715)),"Удерживать позицию и обновлять контент",IF(Y1715="Высокий",IF(O1715="","Создать или назначить посадочную страницу","Оптимизировать страницу и усилить содержание"),IF(Y1715="Средний","Включить в контент-план","Наблюдать или отложить")))))))</s:f>
        <s:v/>
      </s:c>
    </s:row>
    <s:row r="1716" ht="22.5" customHeight="1">
      <s:c r="A1716" s="70" t="str">
        <s:f t="shared" si="1"/>
        <s:v/>
      </s:c>
      <s:c r="B1716" s="71"/>
      <s:c r="C1716" s="71"/>
      <s:c r="D1716" s="71"/>
      <s:c r="E1716" s="95"/>
      <s:c r="F1716" s="77" t="str">
        <s:f>IF(ISBLANK(E1716),"",IF(E1716&gt;='04_Настройки'!$B$11,"ВЧ",IF(E1716&gt;='04_Настройки'!$B$12,"СЧ","НЧ")))</s:f>
      </s:c>
      <s:c r="G1716" s="78"/>
      <s:c r="H1716" s="78"/>
      <s:c r="I1716" s="80" t="str">
        <s:f t="shared" si="2"/>
        <s:v/>
      </s:c>
      <s:c r="J1716" s="78"/>
      <s:c r="K1716" s="81"/>
      <s:c r="L1716" s="78"/>
      <s:c r="M1716" s="78"/>
      <s:c r="N1716" s="78"/>
      <s:c r="O1716" s="83"/>
      <s:c r="P1716" s="84"/>
      <s:c r="Q1716" s="84"/>
      <s:c r="R1716" s="77" t="str">
        <s:f t="shared" si="3"/>
        <s:v/>
      </s:c>
      <s:c r="S1716" s="85" t="str">
        <s:f t="shared" si="4"/>
        <s:v/>
      </s:c>
      <s:c r="T1716" s="85" t="str">
        <s:f t="shared" si="5"/>
        <s:v/>
      </s:c>
      <s:c r="U1716" s="85" t="str">
        <s:f>IF(OR(B1716="",G1716=""),"",ROUND(MAX(0,MIN(100,(G1716-IF(J1716="",'04_Настройки'!$B$14,J1716))/(100-IF(J1716="",'04_Настройки'!$B$14,J1716))*100)),1))</s:f>
        <s:v/>
      </s:c>
      <s:c r="V1716" s="85" t="str">
        <s:f t="shared" si="6"/>
        <s:v/>
      </s:c>
      <s:c r="W1716" s="88" t="str">
        <s:f t="shared" si="7"/>
        <s:v/>
      </s:c>
      <s:c r="X1716" s="85" t="str">
        <s:f>IF(B1716="","",IF(W1716&lt;'04_Настройки'!$B$26,"",ROUND((IF(ISBLANK(T1716),0,T1716*'04_Настройки'!$B$16)+IF(ISBLANK(U1716),0,U1716*'04_Настройки'!$B$17)+IF(ISBLANK(V1716),0,V1716*'04_Настройки'!$B$18)+IF(ISBLANK(M1716),0,M1716/5*100*'04_Настройки'!$B$19)+IF(ISBLANK(N1716),0,N1716/5*100*'04_Настройки'!$B$20))/(IF(ISBLANK(T1716),0,'04_Настройки'!$B$16)+IF(ISBLANK(U1716),0,'04_Настройки'!$B$17)+IF(ISBLANK(V1716),0,'04_Настройки'!$B$18)+IF(ISBLANK(M1716),0,'04_Настройки'!$B$19)+IF(ISBLANK(N1716),0,'04_Настройки'!$B$20)),1)))</s:f>
        <s:v/>
      </s:c>
      <s:c r="Y1716" s="77" t="str">
        <s:f>IF(B1716="","",IF(ISBLANK(X1716),"Недостаточно данных",IF(X1716&gt;='04_Настройки'!$B$24,"Высокий",IF(X1716&gt;='04_Настройки'!$B$25,"Средний","Низкий"))))</s:f>
        <s:v/>
      </s:c>
      <s:c r="Z1716" s="80">
        <s:f t="shared" si="8"/>
        <s:v>1706</s:v>
      </s:c>
      <s:c r="AA1716" s="93" t="str">
        <s:f>IF(B1716="","",IF(S1716&gt;1,"Проверить и объединить дубли",IF(W1716&lt;'04_Настройки'!$B$26,"Дополнить исходные данные",IF(AND(M1716&lt;&gt;"",M1716&lt;=2),"Проверить соответствие запросу и бизнесу",IF(AND(G1716&lt;&gt;"",G1716&lt;=IF(J1716="",'04_Настройки'!$B$14,J1716)),"Удерживать позицию и обновлять контент",IF(Y1716="Высокий",IF(O1716="","Создать или назначить посадочную страницу","Оптимизировать страницу и усилить содержание"),IF(Y1716="Средний","Включить в контент-план","Наблюдать или отложить")))))))</s:f>
        <s:v/>
      </s:c>
    </s:row>
    <s:row r="1717" ht="22.5" customHeight="1">
      <s:c r="A1717" s="70" t="str">
        <s:f t="shared" si="1"/>
        <s:v/>
      </s:c>
      <s:c r="B1717" s="71"/>
      <s:c r="C1717" s="71"/>
      <s:c r="D1717" s="71"/>
      <s:c r="E1717" s="95"/>
      <s:c r="F1717" s="77" t="str">
        <s:f>IF(ISBLANK(E1717),"",IF(E1717&gt;='04_Настройки'!$B$11,"ВЧ",IF(E1717&gt;='04_Настройки'!$B$12,"СЧ","НЧ")))</s:f>
      </s:c>
      <s:c r="G1717" s="78"/>
      <s:c r="H1717" s="78"/>
      <s:c r="I1717" s="80" t="str">
        <s:f t="shared" si="2"/>
        <s:v/>
      </s:c>
      <s:c r="J1717" s="78"/>
      <s:c r="K1717" s="81"/>
      <s:c r="L1717" s="78"/>
      <s:c r="M1717" s="78"/>
      <s:c r="N1717" s="78"/>
      <s:c r="O1717" s="83"/>
      <s:c r="P1717" s="84"/>
      <s:c r="Q1717" s="84"/>
      <s:c r="R1717" s="77" t="str">
        <s:f t="shared" si="3"/>
        <s:v/>
      </s:c>
      <s:c r="S1717" s="85" t="str">
        <s:f t="shared" si="4"/>
        <s:v/>
      </s:c>
      <s:c r="T1717" s="85" t="str">
        <s:f t="shared" si="5"/>
        <s:v/>
      </s:c>
      <s:c r="U1717" s="85" t="str">
        <s:f>IF(OR(B1717="",G1717=""),"",ROUND(MAX(0,MIN(100,(G1717-IF(J1717="",'04_Настройки'!$B$14,J1717))/(100-IF(J1717="",'04_Настройки'!$B$14,J1717))*100)),1))</s:f>
        <s:v/>
      </s:c>
      <s:c r="V1717" s="85" t="str">
        <s:f t="shared" si="6"/>
        <s:v/>
      </s:c>
      <s:c r="W1717" s="88" t="str">
        <s:f t="shared" si="7"/>
        <s:v/>
      </s:c>
      <s:c r="X1717" s="85" t="str">
        <s:f>IF(B1717="","",IF(W1717&lt;'04_Настройки'!$B$26,"",ROUND((IF(ISBLANK(T1717),0,T1717*'04_Настройки'!$B$16)+IF(ISBLANK(U1717),0,U1717*'04_Настройки'!$B$17)+IF(ISBLANK(V1717),0,V1717*'04_Настройки'!$B$18)+IF(ISBLANK(M1717),0,M1717/5*100*'04_Настройки'!$B$19)+IF(ISBLANK(N1717),0,N1717/5*100*'04_Настройки'!$B$20))/(IF(ISBLANK(T1717),0,'04_Настройки'!$B$16)+IF(ISBLANK(U1717),0,'04_Настройки'!$B$17)+IF(ISBLANK(V1717),0,'04_Настройки'!$B$18)+IF(ISBLANK(M1717),0,'04_Настройки'!$B$19)+IF(ISBLANK(N1717),0,'04_Настройки'!$B$20)),1)))</s:f>
        <s:v/>
      </s:c>
      <s:c r="Y1717" s="77" t="str">
        <s:f>IF(B1717="","",IF(ISBLANK(X1717),"Недостаточно данных",IF(X1717&gt;='04_Настройки'!$B$24,"Высокий",IF(X1717&gt;='04_Настройки'!$B$25,"Средний","Низкий"))))</s:f>
        <s:v/>
      </s:c>
      <s:c r="Z1717" s="80">
        <s:f t="shared" si="8"/>
        <s:v>1707</s:v>
      </s:c>
      <s:c r="AA1717" s="93" t="str">
        <s:f>IF(B1717="","",IF(S1717&gt;1,"Проверить и объединить дубли",IF(W1717&lt;'04_Настройки'!$B$26,"Дополнить исходные данные",IF(AND(M1717&lt;&gt;"",M1717&lt;=2),"Проверить соответствие запросу и бизнесу",IF(AND(G1717&lt;&gt;"",G1717&lt;=IF(J1717="",'04_Настройки'!$B$14,J1717)),"Удерживать позицию и обновлять контент",IF(Y1717="Высокий",IF(O1717="","Создать или назначить посадочную страницу","Оптимизировать страницу и усилить содержание"),IF(Y1717="Средний","Включить в контент-план","Наблюдать или отложить")))))))</s:f>
        <s:v/>
      </s:c>
    </s:row>
    <s:row r="1718" ht="22.5" customHeight="1">
      <s:c r="A1718" s="70" t="str">
        <s:f t="shared" si="1"/>
        <s:v/>
      </s:c>
      <s:c r="B1718" s="71"/>
      <s:c r="C1718" s="71"/>
      <s:c r="D1718" s="71"/>
      <s:c r="E1718" s="95"/>
      <s:c r="F1718" s="77" t="str">
        <s:f>IF(ISBLANK(E1718),"",IF(E1718&gt;='04_Настройки'!$B$11,"ВЧ",IF(E1718&gt;='04_Настройки'!$B$12,"СЧ","НЧ")))</s:f>
      </s:c>
      <s:c r="G1718" s="78"/>
      <s:c r="H1718" s="78"/>
      <s:c r="I1718" s="80" t="str">
        <s:f t="shared" si="2"/>
        <s:v/>
      </s:c>
      <s:c r="J1718" s="78"/>
      <s:c r="K1718" s="81"/>
      <s:c r="L1718" s="78"/>
      <s:c r="M1718" s="78"/>
      <s:c r="N1718" s="78"/>
      <s:c r="O1718" s="83"/>
      <s:c r="P1718" s="84"/>
      <s:c r="Q1718" s="84"/>
      <s:c r="R1718" s="77" t="str">
        <s:f t="shared" si="3"/>
        <s:v/>
      </s:c>
      <s:c r="S1718" s="85" t="str">
        <s:f t="shared" si="4"/>
        <s:v/>
      </s:c>
      <s:c r="T1718" s="85" t="str">
        <s:f t="shared" si="5"/>
        <s:v/>
      </s:c>
      <s:c r="U1718" s="85" t="str">
        <s:f>IF(OR(B1718="",G1718=""),"",ROUND(MAX(0,MIN(100,(G1718-IF(J1718="",'04_Настройки'!$B$14,J1718))/(100-IF(J1718="",'04_Настройки'!$B$14,J1718))*100)),1))</s:f>
        <s:v/>
      </s:c>
      <s:c r="V1718" s="85" t="str">
        <s:f t="shared" si="6"/>
        <s:v/>
      </s:c>
      <s:c r="W1718" s="88" t="str">
        <s:f t="shared" si="7"/>
        <s:v/>
      </s:c>
      <s:c r="X1718" s="85" t="str">
        <s:f>IF(B1718="","",IF(W1718&lt;'04_Настройки'!$B$26,"",ROUND((IF(ISBLANK(T1718),0,T1718*'04_Настройки'!$B$16)+IF(ISBLANK(U1718),0,U1718*'04_Настройки'!$B$17)+IF(ISBLANK(V1718),0,V1718*'04_Настройки'!$B$18)+IF(ISBLANK(M1718),0,M1718/5*100*'04_Настройки'!$B$19)+IF(ISBLANK(N1718),0,N1718/5*100*'04_Настройки'!$B$20))/(IF(ISBLANK(T1718),0,'04_Настройки'!$B$16)+IF(ISBLANK(U1718),0,'04_Настройки'!$B$17)+IF(ISBLANK(V1718),0,'04_Настройки'!$B$18)+IF(ISBLANK(M1718),0,'04_Настройки'!$B$19)+IF(ISBLANK(N1718),0,'04_Настройки'!$B$20)),1)))</s:f>
        <s:v/>
      </s:c>
      <s:c r="Y1718" s="77" t="str">
        <s:f>IF(B1718="","",IF(ISBLANK(X1718),"Недостаточно данных",IF(X1718&gt;='04_Настройки'!$B$24,"Высокий",IF(X1718&gt;='04_Настройки'!$B$25,"Средний","Низкий"))))</s:f>
        <s:v/>
      </s:c>
      <s:c r="Z1718" s="80">
        <s:f t="shared" si="8"/>
        <s:v>1708</s:v>
      </s:c>
      <s:c r="AA1718" s="93" t="str">
        <s:f>IF(B1718="","",IF(S1718&gt;1,"Проверить и объединить дубли",IF(W1718&lt;'04_Настройки'!$B$26,"Дополнить исходные данные",IF(AND(M1718&lt;&gt;"",M1718&lt;=2),"Проверить соответствие запросу и бизнесу",IF(AND(G1718&lt;&gt;"",G1718&lt;=IF(J1718="",'04_Настройки'!$B$14,J1718)),"Удерживать позицию и обновлять контент",IF(Y1718="Высокий",IF(O1718="","Создать или назначить посадочную страницу","Оптимизировать страницу и усилить содержание"),IF(Y1718="Средний","Включить в контент-план","Наблюдать или отложить")))))))</s:f>
        <s:v/>
      </s:c>
    </s:row>
    <s:row r="1719" ht="22.5" customHeight="1">
      <s:c r="A1719" s="70" t="str">
        <s:f t="shared" si="1"/>
        <s:v/>
      </s:c>
      <s:c r="B1719" s="71"/>
      <s:c r="C1719" s="71"/>
      <s:c r="D1719" s="71"/>
      <s:c r="E1719" s="95"/>
      <s:c r="F1719" s="77" t="str">
        <s:f>IF(ISBLANK(E1719),"",IF(E1719&gt;='04_Настройки'!$B$11,"ВЧ",IF(E1719&gt;='04_Настройки'!$B$12,"СЧ","НЧ")))</s:f>
      </s:c>
      <s:c r="G1719" s="78"/>
      <s:c r="H1719" s="78"/>
      <s:c r="I1719" s="80" t="str">
        <s:f t="shared" si="2"/>
        <s:v/>
      </s:c>
      <s:c r="J1719" s="78"/>
      <s:c r="K1719" s="81"/>
      <s:c r="L1719" s="78"/>
      <s:c r="M1719" s="78"/>
      <s:c r="N1719" s="78"/>
      <s:c r="O1719" s="83"/>
      <s:c r="P1719" s="84"/>
      <s:c r="Q1719" s="84"/>
      <s:c r="R1719" s="77" t="str">
        <s:f t="shared" si="3"/>
        <s:v/>
      </s:c>
      <s:c r="S1719" s="85" t="str">
        <s:f t="shared" si="4"/>
        <s:v/>
      </s:c>
      <s:c r="T1719" s="85" t="str">
        <s:f t="shared" si="5"/>
        <s:v/>
      </s:c>
      <s:c r="U1719" s="85" t="str">
        <s:f>IF(OR(B1719="",G1719=""),"",ROUND(MAX(0,MIN(100,(G1719-IF(J1719="",'04_Настройки'!$B$14,J1719))/(100-IF(J1719="",'04_Настройки'!$B$14,J1719))*100)),1))</s:f>
        <s:v/>
      </s:c>
      <s:c r="V1719" s="85" t="str">
        <s:f t="shared" si="6"/>
        <s:v/>
      </s:c>
      <s:c r="W1719" s="88" t="str">
        <s:f t="shared" si="7"/>
        <s:v/>
      </s:c>
      <s:c r="X1719" s="85" t="str">
        <s:f>IF(B1719="","",IF(W1719&lt;'04_Настройки'!$B$26,"",ROUND((IF(ISBLANK(T1719),0,T1719*'04_Настройки'!$B$16)+IF(ISBLANK(U1719),0,U1719*'04_Настройки'!$B$17)+IF(ISBLANK(V1719),0,V1719*'04_Настройки'!$B$18)+IF(ISBLANK(M1719),0,M1719/5*100*'04_Настройки'!$B$19)+IF(ISBLANK(N1719),0,N1719/5*100*'04_Настройки'!$B$20))/(IF(ISBLANK(T1719),0,'04_Настройки'!$B$16)+IF(ISBLANK(U1719),0,'04_Настройки'!$B$17)+IF(ISBLANK(V1719),0,'04_Настройки'!$B$18)+IF(ISBLANK(M1719),0,'04_Настройки'!$B$19)+IF(ISBLANK(N1719),0,'04_Настройки'!$B$20)),1)))</s:f>
        <s:v/>
      </s:c>
      <s:c r="Y1719" s="77" t="str">
        <s:f>IF(B1719="","",IF(ISBLANK(X1719),"Недостаточно данных",IF(X1719&gt;='04_Настройки'!$B$24,"Высокий",IF(X1719&gt;='04_Настройки'!$B$25,"Средний","Низкий"))))</s:f>
        <s:v/>
      </s:c>
      <s:c r="Z1719" s="80">
        <s:f t="shared" si="8"/>
        <s:v>1709</s:v>
      </s:c>
      <s:c r="AA1719" s="93" t="str">
        <s:f>IF(B1719="","",IF(S1719&gt;1,"Проверить и объединить дубли",IF(W1719&lt;'04_Настройки'!$B$26,"Дополнить исходные данные",IF(AND(M1719&lt;&gt;"",M1719&lt;=2),"Проверить соответствие запросу и бизнесу",IF(AND(G1719&lt;&gt;"",G1719&lt;=IF(J1719="",'04_Настройки'!$B$14,J1719)),"Удерживать позицию и обновлять контент",IF(Y1719="Высокий",IF(O1719="","Создать или назначить посадочную страницу","Оптимизировать страницу и усилить содержание"),IF(Y1719="Средний","Включить в контент-план","Наблюдать или отложить")))))))</s:f>
        <s:v/>
      </s:c>
    </s:row>
    <s:row r="1720" ht="22.5" customHeight="1">
      <s:c r="A1720" s="70" t="str">
        <s:f t="shared" si="1"/>
        <s:v/>
      </s:c>
      <s:c r="B1720" s="71"/>
      <s:c r="C1720" s="71"/>
      <s:c r="D1720" s="71"/>
      <s:c r="E1720" s="95"/>
      <s:c r="F1720" s="77" t="str">
        <s:f>IF(ISBLANK(E1720),"",IF(E1720&gt;='04_Настройки'!$B$11,"ВЧ",IF(E1720&gt;='04_Настройки'!$B$12,"СЧ","НЧ")))</s:f>
      </s:c>
      <s:c r="G1720" s="78"/>
      <s:c r="H1720" s="78"/>
      <s:c r="I1720" s="80" t="str">
        <s:f t="shared" si="2"/>
        <s:v/>
      </s:c>
      <s:c r="J1720" s="78"/>
      <s:c r="K1720" s="81"/>
      <s:c r="L1720" s="78"/>
      <s:c r="M1720" s="78"/>
      <s:c r="N1720" s="78"/>
      <s:c r="O1720" s="83"/>
      <s:c r="P1720" s="84"/>
      <s:c r="Q1720" s="84"/>
      <s:c r="R1720" s="77" t="str">
        <s:f t="shared" si="3"/>
        <s:v/>
      </s:c>
      <s:c r="S1720" s="85" t="str">
        <s:f t="shared" si="4"/>
        <s:v/>
      </s:c>
      <s:c r="T1720" s="85" t="str">
        <s:f t="shared" si="5"/>
        <s:v/>
      </s:c>
      <s:c r="U1720" s="85" t="str">
        <s:f>IF(OR(B1720="",G1720=""),"",ROUND(MAX(0,MIN(100,(G1720-IF(J1720="",'04_Настройки'!$B$14,J1720))/(100-IF(J1720="",'04_Настройки'!$B$14,J1720))*100)),1))</s:f>
        <s:v/>
      </s:c>
      <s:c r="V1720" s="85" t="str">
        <s:f t="shared" si="6"/>
        <s:v/>
      </s:c>
      <s:c r="W1720" s="88" t="str">
        <s:f t="shared" si="7"/>
        <s:v/>
      </s:c>
      <s:c r="X1720" s="85" t="str">
        <s:f>IF(B1720="","",IF(W1720&lt;'04_Настройки'!$B$26,"",ROUND((IF(ISBLANK(T1720),0,T1720*'04_Настройки'!$B$16)+IF(ISBLANK(U1720),0,U1720*'04_Настройки'!$B$17)+IF(ISBLANK(V1720),0,V1720*'04_Настройки'!$B$18)+IF(ISBLANK(M1720),0,M1720/5*100*'04_Настройки'!$B$19)+IF(ISBLANK(N1720),0,N1720/5*100*'04_Настройки'!$B$20))/(IF(ISBLANK(T1720),0,'04_Настройки'!$B$16)+IF(ISBLANK(U1720),0,'04_Настройки'!$B$17)+IF(ISBLANK(V1720),0,'04_Настройки'!$B$18)+IF(ISBLANK(M1720),0,'04_Настройки'!$B$19)+IF(ISBLANK(N1720),0,'04_Настройки'!$B$20)),1)))</s:f>
        <s:v/>
      </s:c>
      <s:c r="Y1720" s="77" t="str">
        <s:f>IF(B1720="","",IF(ISBLANK(X1720),"Недостаточно данных",IF(X1720&gt;='04_Настройки'!$B$24,"Высокий",IF(X1720&gt;='04_Настройки'!$B$25,"Средний","Низкий"))))</s:f>
        <s:v/>
      </s:c>
      <s:c r="Z1720" s="80">
        <s:f t="shared" si="8"/>
        <s:v>1710</s:v>
      </s:c>
      <s:c r="AA1720" s="93" t="str">
        <s:f>IF(B1720="","",IF(S1720&gt;1,"Проверить и объединить дубли",IF(W1720&lt;'04_Настройки'!$B$26,"Дополнить исходные данные",IF(AND(M1720&lt;&gt;"",M1720&lt;=2),"Проверить соответствие запросу и бизнесу",IF(AND(G1720&lt;&gt;"",G1720&lt;=IF(J1720="",'04_Настройки'!$B$14,J1720)),"Удерживать позицию и обновлять контент",IF(Y1720="Высокий",IF(O1720="","Создать или назначить посадочную страницу","Оптимизировать страницу и усилить содержание"),IF(Y1720="Средний","Включить в контент-план","Наблюдать или отложить")))))))</s:f>
        <s:v/>
      </s:c>
    </s:row>
    <s:row r="1721" ht="22.5" customHeight="1">
      <s:c r="A1721" s="70" t="str">
        <s:f t="shared" si="1"/>
        <s:v/>
      </s:c>
      <s:c r="B1721" s="71"/>
      <s:c r="C1721" s="71"/>
      <s:c r="D1721" s="71"/>
      <s:c r="E1721" s="95"/>
      <s:c r="F1721" s="77" t="str">
        <s:f>IF(ISBLANK(E1721),"",IF(E1721&gt;='04_Настройки'!$B$11,"ВЧ",IF(E1721&gt;='04_Настройки'!$B$12,"СЧ","НЧ")))</s:f>
      </s:c>
      <s:c r="G1721" s="78"/>
      <s:c r="H1721" s="78"/>
      <s:c r="I1721" s="80" t="str">
        <s:f t="shared" si="2"/>
        <s:v/>
      </s:c>
      <s:c r="J1721" s="78"/>
      <s:c r="K1721" s="81"/>
      <s:c r="L1721" s="78"/>
      <s:c r="M1721" s="78"/>
      <s:c r="N1721" s="78"/>
      <s:c r="O1721" s="83"/>
      <s:c r="P1721" s="84"/>
      <s:c r="Q1721" s="84"/>
      <s:c r="R1721" s="77" t="str">
        <s:f t="shared" si="3"/>
        <s:v/>
      </s:c>
      <s:c r="S1721" s="85" t="str">
        <s:f t="shared" si="4"/>
        <s:v/>
      </s:c>
      <s:c r="T1721" s="85" t="str">
        <s:f t="shared" si="5"/>
        <s:v/>
      </s:c>
      <s:c r="U1721" s="85" t="str">
        <s:f>IF(OR(B1721="",G1721=""),"",ROUND(MAX(0,MIN(100,(G1721-IF(J1721="",'04_Настройки'!$B$14,J1721))/(100-IF(J1721="",'04_Настройки'!$B$14,J1721))*100)),1))</s:f>
        <s:v/>
      </s:c>
      <s:c r="V1721" s="85" t="str">
        <s:f t="shared" si="6"/>
        <s:v/>
      </s:c>
      <s:c r="W1721" s="88" t="str">
        <s:f t="shared" si="7"/>
        <s:v/>
      </s:c>
      <s:c r="X1721" s="85" t="str">
        <s:f>IF(B1721="","",IF(W1721&lt;'04_Настройки'!$B$26,"",ROUND((IF(ISBLANK(T1721),0,T1721*'04_Настройки'!$B$16)+IF(ISBLANK(U1721),0,U1721*'04_Настройки'!$B$17)+IF(ISBLANK(V1721),0,V1721*'04_Настройки'!$B$18)+IF(ISBLANK(M1721),0,M1721/5*100*'04_Настройки'!$B$19)+IF(ISBLANK(N1721),0,N1721/5*100*'04_Настройки'!$B$20))/(IF(ISBLANK(T1721),0,'04_Настройки'!$B$16)+IF(ISBLANK(U1721),0,'04_Настройки'!$B$17)+IF(ISBLANK(V1721),0,'04_Настройки'!$B$18)+IF(ISBLANK(M1721),0,'04_Настройки'!$B$19)+IF(ISBLANK(N1721),0,'04_Настройки'!$B$20)),1)))</s:f>
        <s:v/>
      </s:c>
      <s:c r="Y1721" s="77" t="str">
        <s:f>IF(B1721="","",IF(ISBLANK(X1721),"Недостаточно данных",IF(X1721&gt;='04_Настройки'!$B$24,"Высокий",IF(X1721&gt;='04_Настройки'!$B$25,"Средний","Низкий"))))</s:f>
        <s:v/>
      </s:c>
      <s:c r="Z1721" s="80">
        <s:f t="shared" si="8"/>
        <s:v>1711</s:v>
      </s:c>
      <s:c r="AA1721" s="93" t="str">
        <s:f>IF(B1721="","",IF(S1721&gt;1,"Проверить и объединить дубли",IF(W1721&lt;'04_Настройки'!$B$26,"Дополнить исходные данные",IF(AND(M1721&lt;&gt;"",M1721&lt;=2),"Проверить соответствие запросу и бизнесу",IF(AND(G1721&lt;&gt;"",G1721&lt;=IF(J1721="",'04_Настройки'!$B$14,J1721)),"Удерживать позицию и обновлять контент",IF(Y1721="Высокий",IF(O1721="","Создать или назначить посадочную страницу","Оптимизировать страницу и усилить содержание"),IF(Y1721="Средний","Включить в контент-план","Наблюдать или отложить")))))))</s:f>
        <s:v/>
      </s:c>
    </s:row>
    <s:row r="1722" ht="22.5" customHeight="1">
      <s:c r="A1722" s="70" t="str">
        <s:f t="shared" si="1"/>
        <s:v/>
      </s:c>
      <s:c r="B1722" s="71"/>
      <s:c r="C1722" s="71"/>
      <s:c r="D1722" s="71"/>
      <s:c r="E1722" s="95"/>
      <s:c r="F1722" s="77" t="str">
        <s:f>IF(ISBLANK(E1722),"",IF(E1722&gt;='04_Настройки'!$B$11,"ВЧ",IF(E1722&gt;='04_Настройки'!$B$12,"СЧ","НЧ")))</s:f>
      </s:c>
      <s:c r="G1722" s="78"/>
      <s:c r="H1722" s="78"/>
      <s:c r="I1722" s="80" t="str">
        <s:f t="shared" si="2"/>
        <s:v/>
      </s:c>
      <s:c r="J1722" s="78"/>
      <s:c r="K1722" s="81"/>
      <s:c r="L1722" s="78"/>
      <s:c r="M1722" s="78"/>
      <s:c r="N1722" s="78"/>
      <s:c r="O1722" s="83"/>
      <s:c r="P1722" s="84"/>
      <s:c r="Q1722" s="84"/>
      <s:c r="R1722" s="77" t="str">
        <s:f t="shared" si="3"/>
        <s:v/>
      </s:c>
      <s:c r="S1722" s="85" t="str">
        <s:f t="shared" si="4"/>
        <s:v/>
      </s:c>
      <s:c r="T1722" s="85" t="str">
        <s:f t="shared" si="5"/>
        <s:v/>
      </s:c>
      <s:c r="U1722" s="85" t="str">
        <s:f>IF(OR(B1722="",G1722=""),"",ROUND(MAX(0,MIN(100,(G1722-IF(J1722="",'04_Настройки'!$B$14,J1722))/(100-IF(J1722="",'04_Настройки'!$B$14,J1722))*100)),1))</s:f>
        <s:v/>
      </s:c>
      <s:c r="V1722" s="85" t="str">
        <s:f t="shared" si="6"/>
        <s:v/>
      </s:c>
      <s:c r="W1722" s="88" t="str">
        <s:f t="shared" si="7"/>
        <s:v/>
      </s:c>
      <s:c r="X1722" s="85" t="str">
        <s:f>IF(B1722="","",IF(W1722&lt;'04_Настройки'!$B$26,"",ROUND((IF(ISBLANK(T1722),0,T1722*'04_Настройки'!$B$16)+IF(ISBLANK(U1722),0,U1722*'04_Настройки'!$B$17)+IF(ISBLANK(V1722),0,V1722*'04_Настройки'!$B$18)+IF(ISBLANK(M1722),0,M1722/5*100*'04_Настройки'!$B$19)+IF(ISBLANK(N1722),0,N1722/5*100*'04_Настройки'!$B$20))/(IF(ISBLANK(T1722),0,'04_Настройки'!$B$16)+IF(ISBLANK(U1722),0,'04_Настройки'!$B$17)+IF(ISBLANK(V1722),0,'04_Настройки'!$B$18)+IF(ISBLANK(M1722),0,'04_Настройки'!$B$19)+IF(ISBLANK(N1722),0,'04_Настройки'!$B$20)),1)))</s:f>
        <s:v/>
      </s:c>
      <s:c r="Y1722" s="77" t="str">
        <s:f>IF(B1722="","",IF(ISBLANK(X1722),"Недостаточно данных",IF(X1722&gt;='04_Настройки'!$B$24,"Высокий",IF(X1722&gt;='04_Настройки'!$B$25,"Средний","Низкий"))))</s:f>
        <s:v/>
      </s:c>
      <s:c r="Z1722" s="80">
        <s:f t="shared" si="8"/>
        <s:v>1712</s:v>
      </s:c>
      <s:c r="AA1722" s="93" t="str">
        <s:f>IF(B1722="","",IF(S1722&gt;1,"Проверить и объединить дубли",IF(W1722&lt;'04_Настройки'!$B$26,"Дополнить исходные данные",IF(AND(M1722&lt;&gt;"",M1722&lt;=2),"Проверить соответствие запросу и бизнесу",IF(AND(G1722&lt;&gt;"",G1722&lt;=IF(J1722="",'04_Настройки'!$B$14,J1722)),"Удерживать позицию и обновлять контент",IF(Y1722="Высокий",IF(O1722="","Создать или назначить посадочную страницу","Оптимизировать страницу и усилить содержание"),IF(Y1722="Средний","Включить в контент-план","Наблюдать или отложить")))))))</s:f>
        <s:v/>
      </s:c>
    </s:row>
    <s:row r="1723" ht="22.5" customHeight="1">
      <s:c r="A1723" s="70" t="str">
        <s:f t="shared" si="1"/>
        <s:v/>
      </s:c>
      <s:c r="B1723" s="71"/>
      <s:c r="C1723" s="71"/>
      <s:c r="D1723" s="71"/>
      <s:c r="E1723" s="95"/>
      <s:c r="F1723" s="77" t="str">
        <s:f>IF(ISBLANK(E1723),"",IF(E1723&gt;='04_Настройки'!$B$11,"ВЧ",IF(E1723&gt;='04_Настройки'!$B$12,"СЧ","НЧ")))</s:f>
      </s:c>
      <s:c r="G1723" s="78"/>
      <s:c r="H1723" s="78"/>
      <s:c r="I1723" s="80" t="str">
        <s:f t="shared" si="2"/>
        <s:v/>
      </s:c>
      <s:c r="J1723" s="78"/>
      <s:c r="K1723" s="81"/>
      <s:c r="L1723" s="78"/>
      <s:c r="M1723" s="78"/>
      <s:c r="N1723" s="78"/>
      <s:c r="O1723" s="83"/>
      <s:c r="P1723" s="84"/>
      <s:c r="Q1723" s="84"/>
      <s:c r="R1723" s="77" t="str">
        <s:f t="shared" si="3"/>
        <s:v/>
      </s:c>
      <s:c r="S1723" s="85" t="str">
        <s:f t="shared" si="4"/>
        <s:v/>
      </s:c>
      <s:c r="T1723" s="85" t="str">
        <s:f t="shared" si="5"/>
        <s:v/>
      </s:c>
      <s:c r="U1723" s="85" t="str">
        <s:f>IF(OR(B1723="",G1723=""),"",ROUND(MAX(0,MIN(100,(G1723-IF(J1723="",'04_Настройки'!$B$14,J1723))/(100-IF(J1723="",'04_Настройки'!$B$14,J1723))*100)),1))</s:f>
        <s:v/>
      </s:c>
      <s:c r="V1723" s="85" t="str">
        <s:f t="shared" si="6"/>
        <s:v/>
      </s:c>
      <s:c r="W1723" s="88" t="str">
        <s:f t="shared" si="7"/>
        <s:v/>
      </s:c>
      <s:c r="X1723" s="85" t="str">
        <s:f>IF(B1723="","",IF(W1723&lt;'04_Настройки'!$B$26,"",ROUND((IF(ISBLANK(T1723),0,T1723*'04_Настройки'!$B$16)+IF(ISBLANK(U1723),0,U1723*'04_Настройки'!$B$17)+IF(ISBLANK(V1723),0,V1723*'04_Настройки'!$B$18)+IF(ISBLANK(M1723),0,M1723/5*100*'04_Настройки'!$B$19)+IF(ISBLANK(N1723),0,N1723/5*100*'04_Настройки'!$B$20))/(IF(ISBLANK(T1723),0,'04_Настройки'!$B$16)+IF(ISBLANK(U1723),0,'04_Настройки'!$B$17)+IF(ISBLANK(V1723),0,'04_Настройки'!$B$18)+IF(ISBLANK(M1723),0,'04_Настройки'!$B$19)+IF(ISBLANK(N1723),0,'04_Настройки'!$B$20)),1)))</s:f>
        <s:v/>
      </s:c>
      <s:c r="Y1723" s="77" t="str">
        <s:f>IF(B1723="","",IF(ISBLANK(X1723),"Недостаточно данных",IF(X1723&gt;='04_Настройки'!$B$24,"Высокий",IF(X1723&gt;='04_Настройки'!$B$25,"Средний","Низкий"))))</s:f>
        <s:v/>
      </s:c>
      <s:c r="Z1723" s="80">
        <s:f t="shared" si="8"/>
        <s:v>1713</s:v>
      </s:c>
      <s:c r="AA1723" s="93" t="str">
        <s:f>IF(B1723="","",IF(S1723&gt;1,"Проверить и объединить дубли",IF(W1723&lt;'04_Настройки'!$B$26,"Дополнить исходные данные",IF(AND(M1723&lt;&gt;"",M1723&lt;=2),"Проверить соответствие запросу и бизнесу",IF(AND(G1723&lt;&gt;"",G1723&lt;=IF(J1723="",'04_Настройки'!$B$14,J1723)),"Удерживать позицию и обновлять контент",IF(Y1723="Высокий",IF(O1723="","Создать или назначить посадочную страницу","Оптимизировать страницу и усилить содержание"),IF(Y1723="Средний","Включить в контент-план","Наблюдать или отложить")))))))</s:f>
        <s:v/>
      </s:c>
    </s:row>
    <s:row r="1724" ht="22.5" customHeight="1">
      <s:c r="A1724" s="70" t="str">
        <s:f t="shared" si="1"/>
        <s:v/>
      </s:c>
      <s:c r="B1724" s="71"/>
      <s:c r="C1724" s="71"/>
      <s:c r="D1724" s="71"/>
      <s:c r="E1724" s="95"/>
      <s:c r="F1724" s="77" t="str">
        <s:f>IF(ISBLANK(E1724),"",IF(E1724&gt;='04_Настройки'!$B$11,"ВЧ",IF(E1724&gt;='04_Настройки'!$B$12,"СЧ","НЧ")))</s:f>
      </s:c>
      <s:c r="G1724" s="78"/>
      <s:c r="H1724" s="78"/>
      <s:c r="I1724" s="80" t="str">
        <s:f t="shared" si="2"/>
        <s:v/>
      </s:c>
      <s:c r="J1724" s="78"/>
      <s:c r="K1724" s="81"/>
      <s:c r="L1724" s="78"/>
      <s:c r="M1724" s="78"/>
      <s:c r="N1724" s="78"/>
      <s:c r="O1724" s="83"/>
      <s:c r="P1724" s="84"/>
      <s:c r="Q1724" s="84"/>
      <s:c r="R1724" s="77" t="str">
        <s:f t="shared" si="3"/>
        <s:v/>
      </s:c>
      <s:c r="S1724" s="85" t="str">
        <s:f t="shared" si="4"/>
        <s:v/>
      </s:c>
      <s:c r="T1724" s="85" t="str">
        <s:f t="shared" si="5"/>
        <s:v/>
      </s:c>
      <s:c r="U1724" s="85" t="str">
        <s:f>IF(OR(B1724="",G1724=""),"",ROUND(MAX(0,MIN(100,(G1724-IF(J1724="",'04_Настройки'!$B$14,J1724))/(100-IF(J1724="",'04_Настройки'!$B$14,J1724))*100)),1))</s:f>
        <s:v/>
      </s:c>
      <s:c r="V1724" s="85" t="str">
        <s:f t="shared" si="6"/>
        <s:v/>
      </s:c>
      <s:c r="W1724" s="88" t="str">
        <s:f t="shared" si="7"/>
        <s:v/>
      </s:c>
      <s:c r="X1724" s="85" t="str">
        <s:f>IF(B1724="","",IF(W1724&lt;'04_Настройки'!$B$26,"",ROUND((IF(ISBLANK(T1724),0,T1724*'04_Настройки'!$B$16)+IF(ISBLANK(U1724),0,U1724*'04_Настройки'!$B$17)+IF(ISBLANK(V1724),0,V1724*'04_Настройки'!$B$18)+IF(ISBLANK(M1724),0,M1724/5*100*'04_Настройки'!$B$19)+IF(ISBLANK(N1724),0,N1724/5*100*'04_Настройки'!$B$20))/(IF(ISBLANK(T1724),0,'04_Настройки'!$B$16)+IF(ISBLANK(U1724),0,'04_Настройки'!$B$17)+IF(ISBLANK(V1724),0,'04_Настройки'!$B$18)+IF(ISBLANK(M1724),0,'04_Настройки'!$B$19)+IF(ISBLANK(N1724),0,'04_Настройки'!$B$20)),1)))</s:f>
        <s:v/>
      </s:c>
      <s:c r="Y1724" s="77" t="str">
        <s:f>IF(B1724="","",IF(ISBLANK(X1724),"Недостаточно данных",IF(X1724&gt;='04_Настройки'!$B$24,"Высокий",IF(X1724&gt;='04_Настройки'!$B$25,"Средний","Низкий"))))</s:f>
        <s:v/>
      </s:c>
      <s:c r="Z1724" s="80">
        <s:f t="shared" si="8"/>
        <s:v>1714</s:v>
      </s:c>
      <s:c r="AA1724" s="93" t="str">
        <s:f>IF(B1724="","",IF(S1724&gt;1,"Проверить и объединить дубли",IF(W1724&lt;'04_Настройки'!$B$26,"Дополнить исходные данные",IF(AND(M1724&lt;&gt;"",M1724&lt;=2),"Проверить соответствие запросу и бизнесу",IF(AND(G1724&lt;&gt;"",G1724&lt;=IF(J1724="",'04_Настройки'!$B$14,J1724)),"Удерживать позицию и обновлять контент",IF(Y1724="Высокий",IF(O1724="","Создать или назначить посадочную страницу","Оптимизировать страницу и усилить содержание"),IF(Y1724="Средний","Включить в контент-план","Наблюдать или отложить")))))))</s:f>
        <s:v/>
      </s:c>
    </s:row>
    <s:row r="1725" ht="22.5" customHeight="1">
      <s:c r="A1725" s="70" t="str">
        <s:f t="shared" si="1"/>
        <s:v/>
      </s:c>
      <s:c r="B1725" s="71"/>
      <s:c r="C1725" s="71"/>
      <s:c r="D1725" s="71"/>
      <s:c r="E1725" s="95"/>
      <s:c r="F1725" s="77" t="str">
        <s:f>IF(ISBLANK(E1725),"",IF(E1725&gt;='04_Настройки'!$B$11,"ВЧ",IF(E1725&gt;='04_Настройки'!$B$12,"СЧ","НЧ")))</s:f>
      </s:c>
      <s:c r="G1725" s="78"/>
      <s:c r="H1725" s="78"/>
      <s:c r="I1725" s="80" t="str">
        <s:f t="shared" si="2"/>
        <s:v/>
      </s:c>
      <s:c r="J1725" s="78"/>
      <s:c r="K1725" s="81"/>
      <s:c r="L1725" s="78"/>
      <s:c r="M1725" s="78"/>
      <s:c r="N1725" s="78"/>
      <s:c r="O1725" s="83"/>
      <s:c r="P1725" s="84"/>
      <s:c r="Q1725" s="84"/>
      <s:c r="R1725" s="77" t="str">
        <s:f t="shared" si="3"/>
        <s:v/>
      </s:c>
      <s:c r="S1725" s="85" t="str">
        <s:f t="shared" si="4"/>
        <s:v/>
      </s:c>
      <s:c r="T1725" s="85" t="str">
        <s:f t="shared" si="5"/>
        <s:v/>
      </s:c>
      <s:c r="U1725" s="85" t="str">
        <s:f>IF(OR(B1725="",G1725=""),"",ROUND(MAX(0,MIN(100,(G1725-IF(J1725="",'04_Настройки'!$B$14,J1725))/(100-IF(J1725="",'04_Настройки'!$B$14,J1725))*100)),1))</s:f>
        <s:v/>
      </s:c>
      <s:c r="V1725" s="85" t="str">
        <s:f t="shared" si="6"/>
        <s:v/>
      </s:c>
      <s:c r="W1725" s="88" t="str">
        <s:f t="shared" si="7"/>
        <s:v/>
      </s:c>
      <s:c r="X1725" s="85" t="str">
        <s:f>IF(B1725="","",IF(W1725&lt;'04_Настройки'!$B$26,"",ROUND((IF(ISBLANK(T1725),0,T1725*'04_Настройки'!$B$16)+IF(ISBLANK(U1725),0,U1725*'04_Настройки'!$B$17)+IF(ISBLANK(V1725),0,V1725*'04_Настройки'!$B$18)+IF(ISBLANK(M1725),0,M1725/5*100*'04_Настройки'!$B$19)+IF(ISBLANK(N1725),0,N1725/5*100*'04_Настройки'!$B$20))/(IF(ISBLANK(T1725),0,'04_Настройки'!$B$16)+IF(ISBLANK(U1725),0,'04_Настройки'!$B$17)+IF(ISBLANK(V1725),0,'04_Настройки'!$B$18)+IF(ISBLANK(M1725),0,'04_Настройки'!$B$19)+IF(ISBLANK(N1725),0,'04_Настройки'!$B$20)),1)))</s:f>
        <s:v/>
      </s:c>
      <s:c r="Y1725" s="77" t="str">
        <s:f>IF(B1725="","",IF(ISBLANK(X1725),"Недостаточно данных",IF(X1725&gt;='04_Настройки'!$B$24,"Высокий",IF(X1725&gt;='04_Настройки'!$B$25,"Средний","Низкий"))))</s:f>
        <s:v/>
      </s:c>
      <s:c r="Z1725" s="80">
        <s:f t="shared" si="8"/>
        <s:v>1715</s:v>
      </s:c>
      <s:c r="AA1725" s="93" t="str">
        <s:f>IF(B1725="","",IF(S1725&gt;1,"Проверить и объединить дубли",IF(W1725&lt;'04_Настройки'!$B$26,"Дополнить исходные данные",IF(AND(M1725&lt;&gt;"",M1725&lt;=2),"Проверить соответствие запросу и бизнесу",IF(AND(G1725&lt;&gt;"",G1725&lt;=IF(J1725="",'04_Настройки'!$B$14,J1725)),"Удерживать позицию и обновлять контент",IF(Y1725="Высокий",IF(O1725="","Создать или назначить посадочную страницу","Оптимизировать страницу и усилить содержание"),IF(Y1725="Средний","Включить в контент-план","Наблюдать или отложить")))))))</s:f>
        <s:v/>
      </s:c>
    </s:row>
    <s:row r="1726" ht="22.5" customHeight="1">
      <s:c r="A1726" s="70" t="str">
        <s:f t="shared" si="1"/>
        <s:v/>
      </s:c>
      <s:c r="B1726" s="71"/>
      <s:c r="C1726" s="71"/>
      <s:c r="D1726" s="71"/>
      <s:c r="E1726" s="95"/>
      <s:c r="F1726" s="77" t="str">
        <s:f>IF(ISBLANK(E1726),"",IF(E1726&gt;='04_Настройки'!$B$11,"ВЧ",IF(E1726&gt;='04_Настройки'!$B$12,"СЧ","НЧ")))</s:f>
      </s:c>
      <s:c r="G1726" s="78"/>
      <s:c r="H1726" s="78"/>
      <s:c r="I1726" s="80" t="str">
        <s:f t="shared" si="2"/>
        <s:v/>
      </s:c>
      <s:c r="J1726" s="78"/>
      <s:c r="K1726" s="81"/>
      <s:c r="L1726" s="78"/>
      <s:c r="M1726" s="78"/>
      <s:c r="N1726" s="78"/>
      <s:c r="O1726" s="83"/>
      <s:c r="P1726" s="84"/>
      <s:c r="Q1726" s="84"/>
      <s:c r="R1726" s="77" t="str">
        <s:f t="shared" si="3"/>
        <s:v/>
      </s:c>
      <s:c r="S1726" s="85" t="str">
        <s:f t="shared" si="4"/>
        <s:v/>
      </s:c>
      <s:c r="T1726" s="85" t="str">
        <s:f t="shared" si="5"/>
        <s:v/>
      </s:c>
      <s:c r="U1726" s="85" t="str">
        <s:f>IF(OR(B1726="",G1726=""),"",ROUND(MAX(0,MIN(100,(G1726-IF(J1726="",'04_Настройки'!$B$14,J1726))/(100-IF(J1726="",'04_Настройки'!$B$14,J1726))*100)),1))</s:f>
        <s:v/>
      </s:c>
      <s:c r="V1726" s="85" t="str">
        <s:f t="shared" si="6"/>
        <s:v/>
      </s:c>
      <s:c r="W1726" s="88" t="str">
        <s:f t="shared" si="7"/>
        <s:v/>
      </s:c>
      <s:c r="X1726" s="85" t="str">
        <s:f>IF(B1726="","",IF(W1726&lt;'04_Настройки'!$B$26,"",ROUND((IF(ISBLANK(T1726),0,T1726*'04_Настройки'!$B$16)+IF(ISBLANK(U1726),0,U1726*'04_Настройки'!$B$17)+IF(ISBLANK(V1726),0,V1726*'04_Настройки'!$B$18)+IF(ISBLANK(M1726),0,M1726/5*100*'04_Настройки'!$B$19)+IF(ISBLANK(N1726),0,N1726/5*100*'04_Настройки'!$B$20))/(IF(ISBLANK(T1726),0,'04_Настройки'!$B$16)+IF(ISBLANK(U1726),0,'04_Настройки'!$B$17)+IF(ISBLANK(V1726),0,'04_Настройки'!$B$18)+IF(ISBLANK(M1726),0,'04_Настройки'!$B$19)+IF(ISBLANK(N1726),0,'04_Настройки'!$B$20)),1)))</s:f>
        <s:v/>
      </s:c>
      <s:c r="Y1726" s="77" t="str">
        <s:f>IF(B1726="","",IF(ISBLANK(X1726),"Недостаточно данных",IF(X1726&gt;='04_Настройки'!$B$24,"Высокий",IF(X1726&gt;='04_Настройки'!$B$25,"Средний","Низкий"))))</s:f>
        <s:v/>
      </s:c>
      <s:c r="Z1726" s="80">
        <s:f t="shared" si="8"/>
        <s:v>1716</s:v>
      </s:c>
      <s:c r="AA1726" s="93" t="str">
        <s:f>IF(B1726="","",IF(S1726&gt;1,"Проверить и объединить дубли",IF(W1726&lt;'04_Настройки'!$B$26,"Дополнить исходные данные",IF(AND(M1726&lt;&gt;"",M1726&lt;=2),"Проверить соответствие запросу и бизнесу",IF(AND(G1726&lt;&gt;"",G1726&lt;=IF(J1726="",'04_Настройки'!$B$14,J1726)),"Удерживать позицию и обновлять контент",IF(Y1726="Высокий",IF(O1726="","Создать или назначить посадочную страницу","Оптимизировать страницу и усилить содержание"),IF(Y1726="Средний","Включить в контент-план","Наблюдать или отложить")))))))</s:f>
        <s:v/>
      </s:c>
    </s:row>
    <s:row r="1727" ht="22.5" customHeight="1">
      <s:c r="A1727" s="70" t="str">
        <s:f t="shared" si="1"/>
        <s:v/>
      </s:c>
      <s:c r="B1727" s="71"/>
      <s:c r="C1727" s="71"/>
      <s:c r="D1727" s="71"/>
      <s:c r="E1727" s="95"/>
      <s:c r="F1727" s="77" t="str">
        <s:f>IF(ISBLANK(E1727),"",IF(E1727&gt;='04_Настройки'!$B$11,"ВЧ",IF(E1727&gt;='04_Настройки'!$B$12,"СЧ","НЧ")))</s:f>
      </s:c>
      <s:c r="G1727" s="78"/>
      <s:c r="H1727" s="78"/>
      <s:c r="I1727" s="80" t="str">
        <s:f t="shared" si="2"/>
        <s:v/>
      </s:c>
      <s:c r="J1727" s="78"/>
      <s:c r="K1727" s="81"/>
      <s:c r="L1727" s="78"/>
      <s:c r="M1727" s="78"/>
      <s:c r="N1727" s="78"/>
      <s:c r="O1727" s="83"/>
      <s:c r="P1727" s="84"/>
      <s:c r="Q1727" s="84"/>
      <s:c r="R1727" s="77" t="str">
        <s:f t="shared" si="3"/>
        <s:v/>
      </s:c>
      <s:c r="S1727" s="85" t="str">
        <s:f t="shared" si="4"/>
        <s:v/>
      </s:c>
      <s:c r="T1727" s="85" t="str">
        <s:f t="shared" si="5"/>
        <s:v/>
      </s:c>
      <s:c r="U1727" s="85" t="str">
        <s:f>IF(OR(B1727="",G1727=""),"",ROUND(MAX(0,MIN(100,(G1727-IF(J1727="",'04_Настройки'!$B$14,J1727))/(100-IF(J1727="",'04_Настройки'!$B$14,J1727))*100)),1))</s:f>
        <s:v/>
      </s:c>
      <s:c r="V1727" s="85" t="str">
        <s:f t="shared" si="6"/>
        <s:v/>
      </s:c>
      <s:c r="W1727" s="88" t="str">
        <s:f t="shared" si="7"/>
        <s:v/>
      </s:c>
      <s:c r="X1727" s="85" t="str">
        <s:f>IF(B1727="","",IF(W1727&lt;'04_Настройки'!$B$26,"",ROUND((IF(ISBLANK(T1727),0,T1727*'04_Настройки'!$B$16)+IF(ISBLANK(U1727),0,U1727*'04_Настройки'!$B$17)+IF(ISBLANK(V1727),0,V1727*'04_Настройки'!$B$18)+IF(ISBLANK(M1727),0,M1727/5*100*'04_Настройки'!$B$19)+IF(ISBLANK(N1727),0,N1727/5*100*'04_Настройки'!$B$20))/(IF(ISBLANK(T1727),0,'04_Настройки'!$B$16)+IF(ISBLANK(U1727),0,'04_Настройки'!$B$17)+IF(ISBLANK(V1727),0,'04_Настройки'!$B$18)+IF(ISBLANK(M1727),0,'04_Настройки'!$B$19)+IF(ISBLANK(N1727),0,'04_Настройки'!$B$20)),1)))</s:f>
        <s:v/>
      </s:c>
      <s:c r="Y1727" s="77" t="str">
        <s:f>IF(B1727="","",IF(ISBLANK(X1727),"Недостаточно данных",IF(X1727&gt;='04_Настройки'!$B$24,"Высокий",IF(X1727&gt;='04_Настройки'!$B$25,"Средний","Низкий"))))</s:f>
        <s:v/>
      </s:c>
      <s:c r="Z1727" s="80">
        <s:f t="shared" si="8"/>
        <s:v>1717</s:v>
      </s:c>
      <s:c r="AA1727" s="93" t="str">
        <s:f>IF(B1727="","",IF(S1727&gt;1,"Проверить и объединить дубли",IF(W1727&lt;'04_Настройки'!$B$26,"Дополнить исходные данные",IF(AND(M1727&lt;&gt;"",M1727&lt;=2),"Проверить соответствие запросу и бизнесу",IF(AND(G1727&lt;&gt;"",G1727&lt;=IF(J1727="",'04_Настройки'!$B$14,J1727)),"Удерживать позицию и обновлять контент",IF(Y1727="Высокий",IF(O1727="","Создать или назначить посадочную страницу","Оптимизировать страницу и усилить содержание"),IF(Y1727="Средний","Включить в контент-план","Наблюдать или отложить")))))))</s:f>
        <s:v/>
      </s:c>
    </s:row>
    <s:row r="1728" ht="22.5" customHeight="1">
      <s:c r="A1728" s="70" t="str">
        <s:f t="shared" si="1"/>
        <s:v/>
      </s:c>
      <s:c r="B1728" s="71"/>
      <s:c r="C1728" s="71"/>
      <s:c r="D1728" s="71"/>
      <s:c r="E1728" s="95"/>
      <s:c r="F1728" s="77" t="str">
        <s:f>IF(ISBLANK(E1728),"",IF(E1728&gt;='04_Настройки'!$B$11,"ВЧ",IF(E1728&gt;='04_Настройки'!$B$12,"СЧ","НЧ")))</s:f>
      </s:c>
      <s:c r="G1728" s="78"/>
      <s:c r="H1728" s="78"/>
      <s:c r="I1728" s="80" t="str">
        <s:f t="shared" si="2"/>
        <s:v/>
      </s:c>
      <s:c r="J1728" s="78"/>
      <s:c r="K1728" s="81"/>
      <s:c r="L1728" s="78"/>
      <s:c r="M1728" s="78"/>
      <s:c r="N1728" s="78"/>
      <s:c r="O1728" s="83"/>
      <s:c r="P1728" s="84"/>
      <s:c r="Q1728" s="84"/>
      <s:c r="R1728" s="77" t="str">
        <s:f t="shared" si="3"/>
        <s:v/>
      </s:c>
      <s:c r="S1728" s="85" t="str">
        <s:f t="shared" si="4"/>
        <s:v/>
      </s:c>
      <s:c r="T1728" s="85" t="str">
        <s:f t="shared" si="5"/>
        <s:v/>
      </s:c>
      <s:c r="U1728" s="85" t="str">
        <s:f>IF(OR(B1728="",G1728=""),"",ROUND(MAX(0,MIN(100,(G1728-IF(J1728="",'04_Настройки'!$B$14,J1728))/(100-IF(J1728="",'04_Настройки'!$B$14,J1728))*100)),1))</s:f>
        <s:v/>
      </s:c>
      <s:c r="V1728" s="85" t="str">
        <s:f t="shared" si="6"/>
        <s:v/>
      </s:c>
      <s:c r="W1728" s="88" t="str">
        <s:f t="shared" si="7"/>
        <s:v/>
      </s:c>
      <s:c r="X1728" s="85" t="str">
        <s:f>IF(B1728="","",IF(W1728&lt;'04_Настройки'!$B$26,"",ROUND((IF(ISBLANK(T1728),0,T1728*'04_Настройки'!$B$16)+IF(ISBLANK(U1728),0,U1728*'04_Настройки'!$B$17)+IF(ISBLANK(V1728),0,V1728*'04_Настройки'!$B$18)+IF(ISBLANK(M1728),0,M1728/5*100*'04_Настройки'!$B$19)+IF(ISBLANK(N1728),0,N1728/5*100*'04_Настройки'!$B$20))/(IF(ISBLANK(T1728),0,'04_Настройки'!$B$16)+IF(ISBLANK(U1728),0,'04_Настройки'!$B$17)+IF(ISBLANK(V1728),0,'04_Настройки'!$B$18)+IF(ISBLANK(M1728),0,'04_Настройки'!$B$19)+IF(ISBLANK(N1728),0,'04_Настройки'!$B$20)),1)))</s:f>
        <s:v/>
      </s:c>
      <s:c r="Y1728" s="77" t="str">
        <s:f>IF(B1728="","",IF(ISBLANK(X1728),"Недостаточно данных",IF(X1728&gt;='04_Настройки'!$B$24,"Высокий",IF(X1728&gt;='04_Настройки'!$B$25,"Средний","Низкий"))))</s:f>
        <s:v/>
      </s:c>
      <s:c r="Z1728" s="80">
        <s:f t="shared" si="8"/>
        <s:v>1718</s:v>
      </s:c>
      <s:c r="AA1728" s="93" t="str">
        <s:f>IF(B1728="","",IF(S1728&gt;1,"Проверить и объединить дубли",IF(W1728&lt;'04_Настройки'!$B$26,"Дополнить исходные данные",IF(AND(M1728&lt;&gt;"",M1728&lt;=2),"Проверить соответствие запросу и бизнесу",IF(AND(G1728&lt;&gt;"",G1728&lt;=IF(J1728="",'04_Настройки'!$B$14,J1728)),"Удерживать позицию и обновлять контент",IF(Y1728="Высокий",IF(O1728="","Создать или назначить посадочную страницу","Оптимизировать страницу и усилить содержание"),IF(Y1728="Средний","Включить в контент-план","Наблюдать или отложить")))))))</s:f>
        <s:v/>
      </s:c>
    </s:row>
    <s:row r="1729" ht="22.5" customHeight="1">
      <s:c r="A1729" s="70" t="str">
        <s:f t="shared" si="1"/>
        <s:v/>
      </s:c>
      <s:c r="B1729" s="71"/>
      <s:c r="C1729" s="71"/>
      <s:c r="D1729" s="71"/>
      <s:c r="E1729" s="95"/>
      <s:c r="F1729" s="77" t="str">
        <s:f>IF(ISBLANK(E1729),"",IF(E1729&gt;='04_Настройки'!$B$11,"ВЧ",IF(E1729&gt;='04_Настройки'!$B$12,"СЧ","НЧ")))</s:f>
      </s:c>
      <s:c r="G1729" s="78"/>
      <s:c r="H1729" s="78"/>
      <s:c r="I1729" s="80" t="str">
        <s:f t="shared" si="2"/>
        <s:v/>
      </s:c>
      <s:c r="J1729" s="78"/>
      <s:c r="K1729" s="81"/>
      <s:c r="L1729" s="78"/>
      <s:c r="M1729" s="78"/>
      <s:c r="N1729" s="78"/>
      <s:c r="O1729" s="83"/>
      <s:c r="P1729" s="84"/>
      <s:c r="Q1729" s="84"/>
      <s:c r="R1729" s="77" t="str">
        <s:f t="shared" si="3"/>
        <s:v/>
      </s:c>
      <s:c r="S1729" s="85" t="str">
        <s:f t="shared" si="4"/>
        <s:v/>
      </s:c>
      <s:c r="T1729" s="85" t="str">
        <s:f t="shared" si="5"/>
        <s:v/>
      </s:c>
      <s:c r="U1729" s="85" t="str">
        <s:f>IF(OR(B1729="",G1729=""),"",ROUND(MAX(0,MIN(100,(G1729-IF(J1729="",'04_Настройки'!$B$14,J1729))/(100-IF(J1729="",'04_Настройки'!$B$14,J1729))*100)),1))</s:f>
        <s:v/>
      </s:c>
      <s:c r="V1729" s="85" t="str">
        <s:f t="shared" si="6"/>
        <s:v/>
      </s:c>
      <s:c r="W1729" s="88" t="str">
        <s:f t="shared" si="7"/>
        <s:v/>
      </s:c>
      <s:c r="X1729" s="85" t="str">
        <s:f>IF(B1729="","",IF(W1729&lt;'04_Настройки'!$B$26,"",ROUND((IF(ISBLANK(T1729),0,T1729*'04_Настройки'!$B$16)+IF(ISBLANK(U1729),0,U1729*'04_Настройки'!$B$17)+IF(ISBLANK(V1729),0,V1729*'04_Настройки'!$B$18)+IF(ISBLANK(M1729),0,M1729/5*100*'04_Настройки'!$B$19)+IF(ISBLANK(N1729),0,N1729/5*100*'04_Настройки'!$B$20))/(IF(ISBLANK(T1729),0,'04_Настройки'!$B$16)+IF(ISBLANK(U1729),0,'04_Настройки'!$B$17)+IF(ISBLANK(V1729),0,'04_Настройки'!$B$18)+IF(ISBLANK(M1729),0,'04_Настройки'!$B$19)+IF(ISBLANK(N1729),0,'04_Настройки'!$B$20)),1)))</s:f>
        <s:v/>
      </s:c>
      <s:c r="Y1729" s="77" t="str">
        <s:f>IF(B1729="","",IF(ISBLANK(X1729),"Недостаточно данных",IF(X1729&gt;='04_Настройки'!$B$24,"Высокий",IF(X1729&gt;='04_Настройки'!$B$25,"Средний","Низкий"))))</s:f>
        <s:v/>
      </s:c>
      <s:c r="Z1729" s="80">
        <s:f t="shared" si="8"/>
        <s:v>1719</s:v>
      </s:c>
      <s:c r="AA1729" s="93" t="str">
        <s:f>IF(B1729="","",IF(S1729&gt;1,"Проверить и объединить дубли",IF(W1729&lt;'04_Настройки'!$B$26,"Дополнить исходные данные",IF(AND(M1729&lt;&gt;"",M1729&lt;=2),"Проверить соответствие запросу и бизнесу",IF(AND(G1729&lt;&gt;"",G1729&lt;=IF(J1729="",'04_Настройки'!$B$14,J1729)),"Удерживать позицию и обновлять контент",IF(Y1729="Высокий",IF(O1729="","Создать или назначить посадочную страницу","Оптимизировать страницу и усилить содержание"),IF(Y1729="Средний","Включить в контент-план","Наблюдать или отложить")))))))</s:f>
        <s:v/>
      </s:c>
    </s:row>
    <s:row r="1730" ht="22.5" customHeight="1">
      <s:c r="A1730" s="70" t="str">
        <s:f t="shared" si="1"/>
        <s:v/>
      </s:c>
      <s:c r="B1730" s="71"/>
      <s:c r="C1730" s="71"/>
      <s:c r="D1730" s="71"/>
      <s:c r="E1730" s="95"/>
      <s:c r="F1730" s="77" t="str">
        <s:f>IF(ISBLANK(E1730),"",IF(E1730&gt;='04_Настройки'!$B$11,"ВЧ",IF(E1730&gt;='04_Настройки'!$B$12,"СЧ","НЧ")))</s:f>
      </s:c>
      <s:c r="G1730" s="78"/>
      <s:c r="H1730" s="78"/>
      <s:c r="I1730" s="80" t="str">
        <s:f t="shared" si="2"/>
        <s:v/>
      </s:c>
      <s:c r="J1730" s="78"/>
      <s:c r="K1730" s="81"/>
      <s:c r="L1730" s="78"/>
      <s:c r="M1730" s="78"/>
      <s:c r="N1730" s="78"/>
      <s:c r="O1730" s="83"/>
      <s:c r="P1730" s="84"/>
      <s:c r="Q1730" s="84"/>
      <s:c r="R1730" s="77" t="str">
        <s:f t="shared" si="3"/>
        <s:v/>
      </s:c>
      <s:c r="S1730" s="85" t="str">
        <s:f t="shared" si="4"/>
        <s:v/>
      </s:c>
      <s:c r="T1730" s="85" t="str">
        <s:f t="shared" si="5"/>
        <s:v/>
      </s:c>
      <s:c r="U1730" s="85" t="str">
        <s:f>IF(OR(B1730="",G1730=""),"",ROUND(MAX(0,MIN(100,(G1730-IF(J1730="",'04_Настройки'!$B$14,J1730))/(100-IF(J1730="",'04_Настройки'!$B$14,J1730))*100)),1))</s:f>
        <s:v/>
      </s:c>
      <s:c r="V1730" s="85" t="str">
        <s:f t="shared" si="6"/>
        <s:v/>
      </s:c>
      <s:c r="W1730" s="88" t="str">
        <s:f t="shared" si="7"/>
        <s:v/>
      </s:c>
      <s:c r="X1730" s="85" t="str">
        <s:f>IF(B1730="","",IF(W1730&lt;'04_Настройки'!$B$26,"",ROUND((IF(ISBLANK(T1730),0,T1730*'04_Настройки'!$B$16)+IF(ISBLANK(U1730),0,U1730*'04_Настройки'!$B$17)+IF(ISBLANK(V1730),0,V1730*'04_Настройки'!$B$18)+IF(ISBLANK(M1730),0,M1730/5*100*'04_Настройки'!$B$19)+IF(ISBLANK(N1730),0,N1730/5*100*'04_Настройки'!$B$20))/(IF(ISBLANK(T1730),0,'04_Настройки'!$B$16)+IF(ISBLANK(U1730),0,'04_Настройки'!$B$17)+IF(ISBLANK(V1730),0,'04_Настройки'!$B$18)+IF(ISBLANK(M1730),0,'04_Настройки'!$B$19)+IF(ISBLANK(N1730),0,'04_Настройки'!$B$20)),1)))</s:f>
        <s:v/>
      </s:c>
      <s:c r="Y1730" s="77" t="str">
        <s:f>IF(B1730="","",IF(ISBLANK(X1730),"Недостаточно данных",IF(X1730&gt;='04_Настройки'!$B$24,"Высокий",IF(X1730&gt;='04_Настройки'!$B$25,"Средний","Низкий"))))</s:f>
        <s:v/>
      </s:c>
      <s:c r="Z1730" s="80">
        <s:f t="shared" si="8"/>
        <s:v>1720</s:v>
      </s:c>
      <s:c r="AA1730" s="93" t="str">
        <s:f>IF(B1730="","",IF(S1730&gt;1,"Проверить и объединить дубли",IF(W1730&lt;'04_Настройки'!$B$26,"Дополнить исходные данные",IF(AND(M1730&lt;&gt;"",M1730&lt;=2),"Проверить соответствие запросу и бизнесу",IF(AND(G1730&lt;&gt;"",G1730&lt;=IF(J1730="",'04_Настройки'!$B$14,J1730)),"Удерживать позицию и обновлять контент",IF(Y1730="Высокий",IF(O1730="","Создать или назначить посадочную страницу","Оптимизировать страницу и усилить содержание"),IF(Y1730="Средний","Включить в контент-план","Наблюдать или отложить")))))))</s:f>
        <s:v/>
      </s:c>
    </s:row>
    <s:row r="1731" ht="22.5" customHeight="1">
      <s:c r="A1731" s="70" t="str">
        <s:f t="shared" si="1"/>
        <s:v/>
      </s:c>
      <s:c r="B1731" s="71"/>
      <s:c r="C1731" s="71"/>
      <s:c r="D1731" s="71"/>
      <s:c r="E1731" s="95"/>
      <s:c r="F1731" s="77" t="str">
        <s:f>IF(ISBLANK(E1731),"",IF(E1731&gt;='04_Настройки'!$B$11,"ВЧ",IF(E1731&gt;='04_Настройки'!$B$12,"СЧ","НЧ")))</s:f>
      </s:c>
      <s:c r="G1731" s="78"/>
      <s:c r="H1731" s="78"/>
      <s:c r="I1731" s="80" t="str">
        <s:f t="shared" si="2"/>
        <s:v/>
      </s:c>
      <s:c r="J1731" s="78"/>
      <s:c r="K1731" s="81"/>
      <s:c r="L1731" s="78"/>
      <s:c r="M1731" s="78"/>
      <s:c r="N1731" s="78"/>
      <s:c r="O1731" s="83"/>
      <s:c r="P1731" s="84"/>
      <s:c r="Q1731" s="84"/>
      <s:c r="R1731" s="77" t="str">
        <s:f t="shared" si="3"/>
        <s:v/>
      </s:c>
      <s:c r="S1731" s="85" t="str">
        <s:f t="shared" si="4"/>
        <s:v/>
      </s:c>
      <s:c r="T1731" s="85" t="str">
        <s:f t="shared" si="5"/>
        <s:v/>
      </s:c>
      <s:c r="U1731" s="85" t="str">
        <s:f>IF(OR(B1731="",G1731=""),"",ROUND(MAX(0,MIN(100,(G1731-IF(J1731="",'04_Настройки'!$B$14,J1731))/(100-IF(J1731="",'04_Настройки'!$B$14,J1731))*100)),1))</s:f>
        <s:v/>
      </s:c>
      <s:c r="V1731" s="85" t="str">
        <s:f t="shared" si="6"/>
        <s:v/>
      </s:c>
      <s:c r="W1731" s="88" t="str">
        <s:f t="shared" si="7"/>
        <s:v/>
      </s:c>
      <s:c r="X1731" s="85" t="str">
        <s:f>IF(B1731="","",IF(W1731&lt;'04_Настройки'!$B$26,"",ROUND((IF(ISBLANK(T1731),0,T1731*'04_Настройки'!$B$16)+IF(ISBLANK(U1731),0,U1731*'04_Настройки'!$B$17)+IF(ISBLANK(V1731),0,V1731*'04_Настройки'!$B$18)+IF(ISBLANK(M1731),0,M1731/5*100*'04_Настройки'!$B$19)+IF(ISBLANK(N1731),0,N1731/5*100*'04_Настройки'!$B$20))/(IF(ISBLANK(T1731),0,'04_Настройки'!$B$16)+IF(ISBLANK(U1731),0,'04_Настройки'!$B$17)+IF(ISBLANK(V1731),0,'04_Настройки'!$B$18)+IF(ISBLANK(M1731),0,'04_Настройки'!$B$19)+IF(ISBLANK(N1731),0,'04_Настройки'!$B$20)),1)))</s:f>
        <s:v/>
      </s:c>
      <s:c r="Y1731" s="77" t="str">
        <s:f>IF(B1731="","",IF(ISBLANK(X1731),"Недостаточно данных",IF(X1731&gt;='04_Настройки'!$B$24,"Высокий",IF(X1731&gt;='04_Настройки'!$B$25,"Средний","Низкий"))))</s:f>
        <s:v/>
      </s:c>
      <s:c r="Z1731" s="80">
        <s:f t="shared" si="8"/>
        <s:v>1721</s:v>
      </s:c>
      <s:c r="AA1731" s="93" t="str">
        <s:f>IF(B1731="","",IF(S1731&gt;1,"Проверить и объединить дубли",IF(W1731&lt;'04_Настройки'!$B$26,"Дополнить исходные данные",IF(AND(M1731&lt;&gt;"",M1731&lt;=2),"Проверить соответствие запросу и бизнесу",IF(AND(G1731&lt;&gt;"",G1731&lt;=IF(J1731="",'04_Настройки'!$B$14,J1731)),"Удерживать позицию и обновлять контент",IF(Y1731="Высокий",IF(O1731="","Создать или назначить посадочную страницу","Оптимизировать страницу и усилить содержание"),IF(Y1731="Средний","Включить в контент-план","Наблюдать или отложить")))))))</s:f>
        <s:v/>
      </s:c>
    </s:row>
    <s:row r="1732" ht="22.5" customHeight="1">
      <s:c r="A1732" s="70" t="str">
        <s:f t="shared" si="1"/>
        <s:v/>
      </s:c>
      <s:c r="B1732" s="71"/>
      <s:c r="C1732" s="71"/>
      <s:c r="D1732" s="71"/>
      <s:c r="E1732" s="95"/>
      <s:c r="F1732" s="77" t="str">
        <s:f>IF(ISBLANK(E1732),"",IF(E1732&gt;='04_Настройки'!$B$11,"ВЧ",IF(E1732&gt;='04_Настройки'!$B$12,"СЧ","НЧ")))</s:f>
      </s:c>
      <s:c r="G1732" s="78"/>
      <s:c r="H1732" s="78"/>
      <s:c r="I1732" s="80" t="str">
        <s:f t="shared" si="2"/>
        <s:v/>
      </s:c>
      <s:c r="J1732" s="78"/>
      <s:c r="K1732" s="81"/>
      <s:c r="L1732" s="78"/>
      <s:c r="M1732" s="78"/>
      <s:c r="N1732" s="78"/>
      <s:c r="O1732" s="83"/>
      <s:c r="P1732" s="84"/>
      <s:c r="Q1732" s="84"/>
      <s:c r="R1732" s="77" t="str">
        <s:f t="shared" si="3"/>
        <s:v/>
      </s:c>
      <s:c r="S1732" s="85" t="str">
        <s:f t="shared" si="4"/>
        <s:v/>
      </s:c>
      <s:c r="T1732" s="85" t="str">
        <s:f t="shared" si="5"/>
        <s:v/>
      </s:c>
      <s:c r="U1732" s="85" t="str">
        <s:f>IF(OR(B1732="",G1732=""),"",ROUND(MAX(0,MIN(100,(G1732-IF(J1732="",'04_Настройки'!$B$14,J1732))/(100-IF(J1732="",'04_Настройки'!$B$14,J1732))*100)),1))</s:f>
        <s:v/>
      </s:c>
      <s:c r="V1732" s="85" t="str">
        <s:f t="shared" si="6"/>
        <s:v/>
      </s:c>
      <s:c r="W1732" s="88" t="str">
        <s:f t="shared" si="7"/>
        <s:v/>
      </s:c>
      <s:c r="X1732" s="85" t="str">
        <s:f>IF(B1732="","",IF(W1732&lt;'04_Настройки'!$B$26,"",ROUND((IF(ISBLANK(T1732),0,T1732*'04_Настройки'!$B$16)+IF(ISBLANK(U1732),0,U1732*'04_Настройки'!$B$17)+IF(ISBLANK(V1732),0,V1732*'04_Настройки'!$B$18)+IF(ISBLANK(M1732),0,M1732/5*100*'04_Настройки'!$B$19)+IF(ISBLANK(N1732),0,N1732/5*100*'04_Настройки'!$B$20))/(IF(ISBLANK(T1732),0,'04_Настройки'!$B$16)+IF(ISBLANK(U1732),0,'04_Настройки'!$B$17)+IF(ISBLANK(V1732),0,'04_Настройки'!$B$18)+IF(ISBLANK(M1732),0,'04_Настройки'!$B$19)+IF(ISBLANK(N1732),0,'04_Настройки'!$B$20)),1)))</s:f>
        <s:v/>
      </s:c>
      <s:c r="Y1732" s="77" t="str">
        <s:f>IF(B1732="","",IF(ISBLANK(X1732),"Недостаточно данных",IF(X1732&gt;='04_Настройки'!$B$24,"Высокий",IF(X1732&gt;='04_Настройки'!$B$25,"Средний","Низкий"))))</s:f>
        <s:v/>
      </s:c>
      <s:c r="Z1732" s="80">
        <s:f t="shared" si="8"/>
        <s:v>1722</s:v>
      </s:c>
      <s:c r="AA1732" s="93" t="str">
        <s:f>IF(B1732="","",IF(S1732&gt;1,"Проверить и объединить дубли",IF(W1732&lt;'04_Настройки'!$B$26,"Дополнить исходные данные",IF(AND(M1732&lt;&gt;"",M1732&lt;=2),"Проверить соответствие запросу и бизнесу",IF(AND(G1732&lt;&gt;"",G1732&lt;=IF(J1732="",'04_Настройки'!$B$14,J1732)),"Удерживать позицию и обновлять контент",IF(Y1732="Высокий",IF(O1732="","Создать или назначить посадочную страницу","Оптимизировать страницу и усилить содержание"),IF(Y1732="Средний","Включить в контент-план","Наблюдать или отложить")))))))</s:f>
        <s:v/>
      </s:c>
    </s:row>
    <s:row r="1733" ht="22.5" customHeight="1">
      <s:c r="A1733" s="70" t="str">
        <s:f t="shared" si="1"/>
        <s:v/>
      </s:c>
      <s:c r="B1733" s="71"/>
      <s:c r="C1733" s="71"/>
      <s:c r="D1733" s="71"/>
      <s:c r="E1733" s="95"/>
      <s:c r="F1733" s="77" t="str">
        <s:f>IF(ISBLANK(E1733),"",IF(E1733&gt;='04_Настройки'!$B$11,"ВЧ",IF(E1733&gt;='04_Настройки'!$B$12,"СЧ","НЧ")))</s:f>
      </s:c>
      <s:c r="G1733" s="78"/>
      <s:c r="H1733" s="78"/>
      <s:c r="I1733" s="80" t="str">
        <s:f t="shared" si="2"/>
        <s:v/>
      </s:c>
      <s:c r="J1733" s="78"/>
      <s:c r="K1733" s="81"/>
      <s:c r="L1733" s="78"/>
      <s:c r="M1733" s="78"/>
      <s:c r="N1733" s="78"/>
      <s:c r="O1733" s="83"/>
      <s:c r="P1733" s="84"/>
      <s:c r="Q1733" s="84"/>
      <s:c r="R1733" s="77" t="str">
        <s:f t="shared" si="3"/>
        <s:v/>
      </s:c>
      <s:c r="S1733" s="85" t="str">
        <s:f t="shared" si="4"/>
        <s:v/>
      </s:c>
      <s:c r="T1733" s="85" t="str">
        <s:f t="shared" si="5"/>
        <s:v/>
      </s:c>
      <s:c r="U1733" s="85" t="str">
        <s:f>IF(OR(B1733="",G1733=""),"",ROUND(MAX(0,MIN(100,(G1733-IF(J1733="",'04_Настройки'!$B$14,J1733))/(100-IF(J1733="",'04_Настройки'!$B$14,J1733))*100)),1))</s:f>
        <s:v/>
      </s:c>
      <s:c r="V1733" s="85" t="str">
        <s:f t="shared" si="6"/>
        <s:v/>
      </s:c>
      <s:c r="W1733" s="88" t="str">
        <s:f t="shared" si="7"/>
        <s:v/>
      </s:c>
      <s:c r="X1733" s="85" t="str">
        <s:f>IF(B1733="","",IF(W1733&lt;'04_Настройки'!$B$26,"",ROUND((IF(ISBLANK(T1733),0,T1733*'04_Настройки'!$B$16)+IF(ISBLANK(U1733),0,U1733*'04_Настройки'!$B$17)+IF(ISBLANK(V1733),0,V1733*'04_Настройки'!$B$18)+IF(ISBLANK(M1733),0,M1733/5*100*'04_Настройки'!$B$19)+IF(ISBLANK(N1733),0,N1733/5*100*'04_Настройки'!$B$20))/(IF(ISBLANK(T1733),0,'04_Настройки'!$B$16)+IF(ISBLANK(U1733),0,'04_Настройки'!$B$17)+IF(ISBLANK(V1733),0,'04_Настройки'!$B$18)+IF(ISBLANK(M1733),0,'04_Настройки'!$B$19)+IF(ISBLANK(N1733),0,'04_Настройки'!$B$20)),1)))</s:f>
        <s:v/>
      </s:c>
      <s:c r="Y1733" s="77" t="str">
        <s:f>IF(B1733="","",IF(ISBLANK(X1733),"Недостаточно данных",IF(X1733&gt;='04_Настройки'!$B$24,"Высокий",IF(X1733&gt;='04_Настройки'!$B$25,"Средний","Низкий"))))</s:f>
        <s:v/>
      </s:c>
      <s:c r="Z1733" s="80">
        <s:f t="shared" si="8"/>
        <s:v>1723</s:v>
      </s:c>
      <s:c r="AA1733" s="93" t="str">
        <s:f>IF(B1733="","",IF(S1733&gt;1,"Проверить и объединить дубли",IF(W1733&lt;'04_Настройки'!$B$26,"Дополнить исходные данные",IF(AND(M1733&lt;&gt;"",M1733&lt;=2),"Проверить соответствие запросу и бизнесу",IF(AND(G1733&lt;&gt;"",G1733&lt;=IF(J1733="",'04_Настройки'!$B$14,J1733)),"Удерживать позицию и обновлять контент",IF(Y1733="Высокий",IF(O1733="","Создать или назначить посадочную страницу","Оптимизировать страницу и усилить содержание"),IF(Y1733="Средний","Включить в контент-план","Наблюдать или отложить")))))))</s:f>
        <s:v/>
      </s:c>
    </s:row>
    <s:row r="1734" ht="22.5" customHeight="1">
      <s:c r="A1734" s="70" t="str">
        <s:f t="shared" si="1"/>
        <s:v/>
      </s:c>
      <s:c r="B1734" s="71"/>
      <s:c r="C1734" s="71"/>
      <s:c r="D1734" s="71"/>
      <s:c r="E1734" s="95"/>
      <s:c r="F1734" s="77" t="str">
        <s:f>IF(ISBLANK(E1734),"",IF(E1734&gt;='04_Настройки'!$B$11,"ВЧ",IF(E1734&gt;='04_Настройки'!$B$12,"СЧ","НЧ")))</s:f>
      </s:c>
      <s:c r="G1734" s="78"/>
      <s:c r="H1734" s="78"/>
      <s:c r="I1734" s="80" t="str">
        <s:f t="shared" si="2"/>
        <s:v/>
      </s:c>
      <s:c r="J1734" s="78"/>
      <s:c r="K1734" s="81"/>
      <s:c r="L1734" s="78"/>
      <s:c r="M1734" s="78"/>
      <s:c r="N1734" s="78"/>
      <s:c r="O1734" s="83"/>
      <s:c r="P1734" s="84"/>
      <s:c r="Q1734" s="84"/>
      <s:c r="R1734" s="77" t="str">
        <s:f t="shared" si="3"/>
        <s:v/>
      </s:c>
      <s:c r="S1734" s="85" t="str">
        <s:f t="shared" si="4"/>
        <s:v/>
      </s:c>
      <s:c r="T1734" s="85" t="str">
        <s:f t="shared" si="5"/>
        <s:v/>
      </s:c>
      <s:c r="U1734" s="85" t="str">
        <s:f>IF(OR(B1734="",G1734=""),"",ROUND(MAX(0,MIN(100,(G1734-IF(J1734="",'04_Настройки'!$B$14,J1734))/(100-IF(J1734="",'04_Настройки'!$B$14,J1734))*100)),1))</s:f>
        <s:v/>
      </s:c>
      <s:c r="V1734" s="85" t="str">
        <s:f t="shared" si="6"/>
        <s:v/>
      </s:c>
      <s:c r="W1734" s="88" t="str">
        <s:f t="shared" si="7"/>
        <s:v/>
      </s:c>
      <s:c r="X1734" s="85" t="str">
        <s:f>IF(B1734="","",IF(W1734&lt;'04_Настройки'!$B$26,"",ROUND((IF(ISBLANK(T1734),0,T1734*'04_Настройки'!$B$16)+IF(ISBLANK(U1734),0,U1734*'04_Настройки'!$B$17)+IF(ISBLANK(V1734),0,V1734*'04_Настройки'!$B$18)+IF(ISBLANK(M1734),0,M1734/5*100*'04_Настройки'!$B$19)+IF(ISBLANK(N1734),0,N1734/5*100*'04_Настройки'!$B$20))/(IF(ISBLANK(T1734),0,'04_Настройки'!$B$16)+IF(ISBLANK(U1734),0,'04_Настройки'!$B$17)+IF(ISBLANK(V1734),0,'04_Настройки'!$B$18)+IF(ISBLANK(M1734),0,'04_Настройки'!$B$19)+IF(ISBLANK(N1734),0,'04_Настройки'!$B$20)),1)))</s:f>
        <s:v/>
      </s:c>
      <s:c r="Y1734" s="77" t="str">
        <s:f>IF(B1734="","",IF(ISBLANK(X1734),"Недостаточно данных",IF(X1734&gt;='04_Настройки'!$B$24,"Высокий",IF(X1734&gt;='04_Настройки'!$B$25,"Средний","Низкий"))))</s:f>
        <s:v/>
      </s:c>
      <s:c r="Z1734" s="80">
        <s:f t="shared" si="8"/>
        <s:v>1724</s:v>
      </s:c>
      <s:c r="AA1734" s="93" t="str">
        <s:f>IF(B1734="","",IF(S1734&gt;1,"Проверить и объединить дубли",IF(W1734&lt;'04_Настройки'!$B$26,"Дополнить исходные данные",IF(AND(M1734&lt;&gt;"",M1734&lt;=2),"Проверить соответствие запросу и бизнесу",IF(AND(G1734&lt;&gt;"",G1734&lt;=IF(J1734="",'04_Настройки'!$B$14,J1734)),"Удерживать позицию и обновлять контент",IF(Y1734="Высокий",IF(O1734="","Создать или назначить посадочную страницу","Оптимизировать страницу и усилить содержание"),IF(Y1734="Средний","Включить в контент-план","Наблюдать или отложить")))))))</s:f>
        <s:v/>
      </s:c>
    </s:row>
    <s:row r="1735" ht="22.5" customHeight="1">
      <s:c r="A1735" s="70" t="str">
        <s:f t="shared" si="1"/>
        <s:v/>
      </s:c>
      <s:c r="B1735" s="71"/>
      <s:c r="C1735" s="71"/>
      <s:c r="D1735" s="71"/>
      <s:c r="E1735" s="95"/>
      <s:c r="F1735" s="77" t="str">
        <s:f>IF(ISBLANK(E1735),"",IF(E1735&gt;='04_Настройки'!$B$11,"ВЧ",IF(E1735&gt;='04_Настройки'!$B$12,"СЧ","НЧ")))</s:f>
      </s:c>
      <s:c r="G1735" s="78"/>
      <s:c r="H1735" s="78"/>
      <s:c r="I1735" s="80" t="str">
        <s:f t="shared" si="2"/>
        <s:v/>
      </s:c>
      <s:c r="J1735" s="78"/>
      <s:c r="K1735" s="81"/>
      <s:c r="L1735" s="78"/>
      <s:c r="M1735" s="78"/>
      <s:c r="N1735" s="78"/>
      <s:c r="O1735" s="83"/>
      <s:c r="P1735" s="84"/>
      <s:c r="Q1735" s="84"/>
      <s:c r="R1735" s="77" t="str">
        <s:f t="shared" si="3"/>
        <s:v/>
      </s:c>
      <s:c r="S1735" s="85" t="str">
        <s:f t="shared" si="4"/>
        <s:v/>
      </s:c>
      <s:c r="T1735" s="85" t="str">
        <s:f t="shared" si="5"/>
        <s:v/>
      </s:c>
      <s:c r="U1735" s="85" t="str">
        <s:f>IF(OR(B1735="",G1735=""),"",ROUND(MAX(0,MIN(100,(G1735-IF(J1735="",'04_Настройки'!$B$14,J1735))/(100-IF(J1735="",'04_Настройки'!$B$14,J1735))*100)),1))</s:f>
        <s:v/>
      </s:c>
      <s:c r="V1735" s="85" t="str">
        <s:f t="shared" si="6"/>
        <s:v/>
      </s:c>
      <s:c r="W1735" s="88" t="str">
        <s:f t="shared" si="7"/>
        <s:v/>
      </s:c>
      <s:c r="X1735" s="85" t="str">
        <s:f>IF(B1735="","",IF(W1735&lt;'04_Настройки'!$B$26,"",ROUND((IF(ISBLANK(T1735),0,T1735*'04_Настройки'!$B$16)+IF(ISBLANK(U1735),0,U1735*'04_Настройки'!$B$17)+IF(ISBLANK(V1735),0,V1735*'04_Настройки'!$B$18)+IF(ISBLANK(M1735),0,M1735/5*100*'04_Настройки'!$B$19)+IF(ISBLANK(N1735),0,N1735/5*100*'04_Настройки'!$B$20))/(IF(ISBLANK(T1735),0,'04_Настройки'!$B$16)+IF(ISBLANK(U1735),0,'04_Настройки'!$B$17)+IF(ISBLANK(V1735),0,'04_Настройки'!$B$18)+IF(ISBLANK(M1735),0,'04_Настройки'!$B$19)+IF(ISBLANK(N1735),0,'04_Настройки'!$B$20)),1)))</s:f>
        <s:v/>
      </s:c>
      <s:c r="Y1735" s="77" t="str">
        <s:f>IF(B1735="","",IF(ISBLANK(X1735),"Недостаточно данных",IF(X1735&gt;='04_Настройки'!$B$24,"Высокий",IF(X1735&gt;='04_Настройки'!$B$25,"Средний","Низкий"))))</s:f>
        <s:v/>
      </s:c>
      <s:c r="Z1735" s="80">
        <s:f t="shared" si="8"/>
        <s:v>1725</s:v>
      </s:c>
      <s:c r="AA1735" s="93" t="str">
        <s:f>IF(B1735="","",IF(S1735&gt;1,"Проверить и объединить дубли",IF(W1735&lt;'04_Настройки'!$B$26,"Дополнить исходные данные",IF(AND(M1735&lt;&gt;"",M1735&lt;=2),"Проверить соответствие запросу и бизнесу",IF(AND(G1735&lt;&gt;"",G1735&lt;=IF(J1735="",'04_Настройки'!$B$14,J1735)),"Удерживать позицию и обновлять контент",IF(Y1735="Высокий",IF(O1735="","Создать или назначить посадочную страницу","Оптимизировать страницу и усилить содержание"),IF(Y1735="Средний","Включить в контент-план","Наблюдать или отложить")))))))</s:f>
        <s:v/>
      </s:c>
    </s:row>
    <s:row r="1736" ht="22.5" customHeight="1">
      <s:c r="A1736" s="70" t="str">
        <s:f t="shared" si="1"/>
        <s:v/>
      </s:c>
      <s:c r="B1736" s="71"/>
      <s:c r="C1736" s="71"/>
      <s:c r="D1736" s="71"/>
      <s:c r="E1736" s="95"/>
      <s:c r="F1736" s="77" t="str">
        <s:f>IF(ISBLANK(E1736),"",IF(E1736&gt;='04_Настройки'!$B$11,"ВЧ",IF(E1736&gt;='04_Настройки'!$B$12,"СЧ","НЧ")))</s:f>
      </s:c>
      <s:c r="G1736" s="78"/>
      <s:c r="H1736" s="78"/>
      <s:c r="I1736" s="80" t="str">
        <s:f t="shared" si="2"/>
        <s:v/>
      </s:c>
      <s:c r="J1736" s="78"/>
      <s:c r="K1736" s="81"/>
      <s:c r="L1736" s="78"/>
      <s:c r="M1736" s="78"/>
      <s:c r="N1736" s="78"/>
      <s:c r="O1736" s="83"/>
      <s:c r="P1736" s="84"/>
      <s:c r="Q1736" s="84"/>
      <s:c r="R1736" s="77" t="str">
        <s:f t="shared" si="3"/>
        <s:v/>
      </s:c>
      <s:c r="S1736" s="85" t="str">
        <s:f t="shared" si="4"/>
        <s:v/>
      </s:c>
      <s:c r="T1736" s="85" t="str">
        <s:f t="shared" si="5"/>
        <s:v/>
      </s:c>
      <s:c r="U1736" s="85" t="str">
        <s:f>IF(OR(B1736="",G1736=""),"",ROUND(MAX(0,MIN(100,(G1736-IF(J1736="",'04_Настройки'!$B$14,J1736))/(100-IF(J1736="",'04_Настройки'!$B$14,J1736))*100)),1))</s:f>
        <s:v/>
      </s:c>
      <s:c r="V1736" s="85" t="str">
        <s:f t="shared" si="6"/>
        <s:v/>
      </s:c>
      <s:c r="W1736" s="88" t="str">
        <s:f t="shared" si="7"/>
        <s:v/>
      </s:c>
      <s:c r="X1736" s="85" t="str">
        <s:f>IF(B1736="","",IF(W1736&lt;'04_Настройки'!$B$26,"",ROUND((IF(ISBLANK(T1736),0,T1736*'04_Настройки'!$B$16)+IF(ISBLANK(U1736),0,U1736*'04_Настройки'!$B$17)+IF(ISBLANK(V1736),0,V1736*'04_Настройки'!$B$18)+IF(ISBLANK(M1736),0,M1736/5*100*'04_Настройки'!$B$19)+IF(ISBLANK(N1736),0,N1736/5*100*'04_Настройки'!$B$20))/(IF(ISBLANK(T1736),0,'04_Настройки'!$B$16)+IF(ISBLANK(U1736),0,'04_Настройки'!$B$17)+IF(ISBLANK(V1736),0,'04_Настройки'!$B$18)+IF(ISBLANK(M1736),0,'04_Настройки'!$B$19)+IF(ISBLANK(N1736),0,'04_Настройки'!$B$20)),1)))</s:f>
        <s:v/>
      </s:c>
      <s:c r="Y1736" s="77" t="str">
        <s:f>IF(B1736="","",IF(ISBLANK(X1736),"Недостаточно данных",IF(X1736&gt;='04_Настройки'!$B$24,"Высокий",IF(X1736&gt;='04_Настройки'!$B$25,"Средний","Низкий"))))</s:f>
        <s:v/>
      </s:c>
      <s:c r="Z1736" s="80">
        <s:f t="shared" si="8"/>
        <s:v>1726</s:v>
      </s:c>
      <s:c r="AA1736" s="93" t="str">
        <s:f>IF(B1736="","",IF(S1736&gt;1,"Проверить и объединить дубли",IF(W1736&lt;'04_Настройки'!$B$26,"Дополнить исходные данные",IF(AND(M1736&lt;&gt;"",M1736&lt;=2),"Проверить соответствие запросу и бизнесу",IF(AND(G1736&lt;&gt;"",G1736&lt;=IF(J1736="",'04_Настройки'!$B$14,J1736)),"Удерживать позицию и обновлять контент",IF(Y1736="Высокий",IF(O1736="","Создать или назначить посадочную страницу","Оптимизировать страницу и усилить содержание"),IF(Y1736="Средний","Включить в контент-план","Наблюдать или отложить")))))))</s:f>
        <s:v/>
      </s:c>
    </s:row>
    <s:row r="1737" ht="22.5" customHeight="1">
      <s:c r="A1737" s="70" t="str">
        <s:f t="shared" si="1"/>
        <s:v/>
      </s:c>
      <s:c r="B1737" s="71"/>
      <s:c r="C1737" s="71"/>
      <s:c r="D1737" s="71"/>
      <s:c r="E1737" s="95"/>
      <s:c r="F1737" s="77" t="str">
        <s:f>IF(ISBLANK(E1737),"",IF(E1737&gt;='04_Настройки'!$B$11,"ВЧ",IF(E1737&gt;='04_Настройки'!$B$12,"СЧ","НЧ")))</s:f>
      </s:c>
      <s:c r="G1737" s="78"/>
      <s:c r="H1737" s="78"/>
      <s:c r="I1737" s="80" t="str">
        <s:f t="shared" si="2"/>
        <s:v/>
      </s:c>
      <s:c r="J1737" s="78"/>
      <s:c r="K1737" s="81"/>
      <s:c r="L1737" s="78"/>
      <s:c r="M1737" s="78"/>
      <s:c r="N1737" s="78"/>
      <s:c r="O1737" s="83"/>
      <s:c r="P1737" s="84"/>
      <s:c r="Q1737" s="84"/>
      <s:c r="R1737" s="77" t="str">
        <s:f t="shared" si="3"/>
        <s:v/>
      </s:c>
      <s:c r="S1737" s="85" t="str">
        <s:f t="shared" si="4"/>
        <s:v/>
      </s:c>
      <s:c r="T1737" s="85" t="str">
        <s:f t="shared" si="5"/>
        <s:v/>
      </s:c>
      <s:c r="U1737" s="85" t="str">
        <s:f>IF(OR(B1737="",G1737=""),"",ROUND(MAX(0,MIN(100,(G1737-IF(J1737="",'04_Настройки'!$B$14,J1737))/(100-IF(J1737="",'04_Настройки'!$B$14,J1737))*100)),1))</s:f>
        <s:v/>
      </s:c>
      <s:c r="V1737" s="85" t="str">
        <s:f t="shared" si="6"/>
        <s:v/>
      </s:c>
      <s:c r="W1737" s="88" t="str">
        <s:f t="shared" si="7"/>
        <s:v/>
      </s:c>
      <s:c r="X1737" s="85" t="str">
        <s:f>IF(B1737="","",IF(W1737&lt;'04_Настройки'!$B$26,"",ROUND((IF(ISBLANK(T1737),0,T1737*'04_Настройки'!$B$16)+IF(ISBLANK(U1737),0,U1737*'04_Настройки'!$B$17)+IF(ISBLANK(V1737),0,V1737*'04_Настройки'!$B$18)+IF(ISBLANK(M1737),0,M1737/5*100*'04_Настройки'!$B$19)+IF(ISBLANK(N1737),0,N1737/5*100*'04_Настройки'!$B$20))/(IF(ISBLANK(T1737),0,'04_Настройки'!$B$16)+IF(ISBLANK(U1737),0,'04_Настройки'!$B$17)+IF(ISBLANK(V1737),0,'04_Настройки'!$B$18)+IF(ISBLANK(M1737),0,'04_Настройки'!$B$19)+IF(ISBLANK(N1737),0,'04_Настройки'!$B$20)),1)))</s:f>
        <s:v/>
      </s:c>
      <s:c r="Y1737" s="77" t="str">
        <s:f>IF(B1737="","",IF(ISBLANK(X1737),"Недостаточно данных",IF(X1737&gt;='04_Настройки'!$B$24,"Высокий",IF(X1737&gt;='04_Настройки'!$B$25,"Средний","Низкий"))))</s:f>
        <s:v/>
      </s:c>
      <s:c r="Z1737" s="80">
        <s:f t="shared" si="8"/>
        <s:v>1727</s:v>
      </s:c>
      <s:c r="AA1737" s="93" t="str">
        <s:f>IF(B1737="","",IF(S1737&gt;1,"Проверить и объединить дубли",IF(W1737&lt;'04_Настройки'!$B$26,"Дополнить исходные данные",IF(AND(M1737&lt;&gt;"",M1737&lt;=2),"Проверить соответствие запросу и бизнесу",IF(AND(G1737&lt;&gt;"",G1737&lt;=IF(J1737="",'04_Настройки'!$B$14,J1737)),"Удерживать позицию и обновлять контент",IF(Y1737="Высокий",IF(O1737="","Создать или назначить посадочную страницу","Оптимизировать страницу и усилить содержание"),IF(Y1737="Средний","Включить в контент-план","Наблюдать или отложить")))))))</s:f>
        <s:v/>
      </s:c>
    </s:row>
    <s:row r="1738" ht="22.5" customHeight="1">
      <s:c r="A1738" s="70" t="str">
        <s:f t="shared" si="1"/>
        <s:v/>
      </s:c>
      <s:c r="B1738" s="71"/>
      <s:c r="C1738" s="71"/>
      <s:c r="D1738" s="71"/>
      <s:c r="E1738" s="95"/>
      <s:c r="F1738" s="77" t="str">
        <s:f>IF(ISBLANK(E1738),"",IF(E1738&gt;='04_Настройки'!$B$11,"ВЧ",IF(E1738&gt;='04_Настройки'!$B$12,"СЧ","НЧ")))</s:f>
      </s:c>
      <s:c r="G1738" s="78"/>
      <s:c r="H1738" s="78"/>
      <s:c r="I1738" s="80" t="str">
        <s:f t="shared" si="2"/>
        <s:v/>
      </s:c>
      <s:c r="J1738" s="78"/>
      <s:c r="K1738" s="81"/>
      <s:c r="L1738" s="78"/>
      <s:c r="M1738" s="78"/>
      <s:c r="N1738" s="78"/>
      <s:c r="O1738" s="83"/>
      <s:c r="P1738" s="84"/>
      <s:c r="Q1738" s="84"/>
      <s:c r="R1738" s="77" t="str">
        <s:f t="shared" si="3"/>
        <s:v/>
      </s:c>
      <s:c r="S1738" s="85" t="str">
        <s:f t="shared" si="4"/>
        <s:v/>
      </s:c>
      <s:c r="T1738" s="85" t="str">
        <s:f t="shared" si="5"/>
        <s:v/>
      </s:c>
      <s:c r="U1738" s="85" t="str">
        <s:f>IF(OR(B1738="",G1738=""),"",ROUND(MAX(0,MIN(100,(G1738-IF(J1738="",'04_Настройки'!$B$14,J1738))/(100-IF(J1738="",'04_Настройки'!$B$14,J1738))*100)),1))</s:f>
        <s:v/>
      </s:c>
      <s:c r="V1738" s="85" t="str">
        <s:f t="shared" si="6"/>
        <s:v/>
      </s:c>
      <s:c r="W1738" s="88" t="str">
        <s:f t="shared" si="7"/>
        <s:v/>
      </s:c>
      <s:c r="X1738" s="85" t="str">
        <s:f>IF(B1738="","",IF(W1738&lt;'04_Настройки'!$B$26,"",ROUND((IF(ISBLANK(T1738),0,T1738*'04_Настройки'!$B$16)+IF(ISBLANK(U1738),0,U1738*'04_Настройки'!$B$17)+IF(ISBLANK(V1738),0,V1738*'04_Настройки'!$B$18)+IF(ISBLANK(M1738),0,M1738/5*100*'04_Настройки'!$B$19)+IF(ISBLANK(N1738),0,N1738/5*100*'04_Настройки'!$B$20))/(IF(ISBLANK(T1738),0,'04_Настройки'!$B$16)+IF(ISBLANK(U1738),0,'04_Настройки'!$B$17)+IF(ISBLANK(V1738),0,'04_Настройки'!$B$18)+IF(ISBLANK(M1738),0,'04_Настройки'!$B$19)+IF(ISBLANK(N1738),0,'04_Настройки'!$B$20)),1)))</s:f>
        <s:v/>
      </s:c>
      <s:c r="Y1738" s="77" t="str">
        <s:f>IF(B1738="","",IF(ISBLANK(X1738),"Недостаточно данных",IF(X1738&gt;='04_Настройки'!$B$24,"Высокий",IF(X1738&gt;='04_Настройки'!$B$25,"Средний","Низкий"))))</s:f>
        <s:v/>
      </s:c>
      <s:c r="Z1738" s="80">
        <s:f t="shared" si="8"/>
        <s:v>1728</s:v>
      </s:c>
      <s:c r="AA1738" s="93" t="str">
        <s:f>IF(B1738="","",IF(S1738&gt;1,"Проверить и объединить дубли",IF(W1738&lt;'04_Настройки'!$B$26,"Дополнить исходные данные",IF(AND(M1738&lt;&gt;"",M1738&lt;=2),"Проверить соответствие запросу и бизнесу",IF(AND(G1738&lt;&gt;"",G1738&lt;=IF(J1738="",'04_Настройки'!$B$14,J1738)),"Удерживать позицию и обновлять контент",IF(Y1738="Высокий",IF(O1738="","Создать или назначить посадочную страницу","Оптимизировать страницу и усилить содержание"),IF(Y1738="Средний","Включить в контент-план","Наблюдать или отложить")))))))</s:f>
        <s:v/>
      </s:c>
    </s:row>
    <s:row r="1739" ht="22.5" customHeight="1">
      <s:c r="A1739" s="70" t="str">
        <s:f t="shared" si="1"/>
        <s:v/>
      </s:c>
      <s:c r="B1739" s="71"/>
      <s:c r="C1739" s="71"/>
      <s:c r="D1739" s="71"/>
      <s:c r="E1739" s="95"/>
      <s:c r="F1739" s="77" t="str">
        <s:f>IF(ISBLANK(E1739),"",IF(E1739&gt;='04_Настройки'!$B$11,"ВЧ",IF(E1739&gt;='04_Настройки'!$B$12,"СЧ","НЧ")))</s:f>
      </s:c>
      <s:c r="G1739" s="78"/>
      <s:c r="H1739" s="78"/>
      <s:c r="I1739" s="80" t="str">
        <s:f t="shared" si="2"/>
        <s:v/>
      </s:c>
      <s:c r="J1739" s="78"/>
      <s:c r="K1739" s="81"/>
      <s:c r="L1739" s="78"/>
      <s:c r="M1739" s="78"/>
      <s:c r="N1739" s="78"/>
      <s:c r="O1739" s="83"/>
      <s:c r="P1739" s="84"/>
      <s:c r="Q1739" s="84"/>
      <s:c r="R1739" s="77" t="str">
        <s:f t="shared" si="3"/>
        <s:v/>
      </s:c>
      <s:c r="S1739" s="85" t="str">
        <s:f t="shared" si="4"/>
        <s:v/>
      </s:c>
      <s:c r="T1739" s="85" t="str">
        <s:f t="shared" si="5"/>
        <s:v/>
      </s:c>
      <s:c r="U1739" s="85" t="str">
        <s:f>IF(OR(B1739="",G1739=""),"",ROUND(MAX(0,MIN(100,(G1739-IF(J1739="",'04_Настройки'!$B$14,J1739))/(100-IF(J1739="",'04_Настройки'!$B$14,J1739))*100)),1))</s:f>
        <s:v/>
      </s:c>
      <s:c r="V1739" s="85" t="str">
        <s:f t="shared" si="6"/>
        <s:v/>
      </s:c>
      <s:c r="W1739" s="88" t="str">
        <s:f t="shared" si="7"/>
        <s:v/>
      </s:c>
      <s:c r="X1739" s="85" t="str">
        <s:f>IF(B1739="","",IF(W1739&lt;'04_Настройки'!$B$26,"",ROUND((IF(ISBLANK(T1739),0,T1739*'04_Настройки'!$B$16)+IF(ISBLANK(U1739),0,U1739*'04_Настройки'!$B$17)+IF(ISBLANK(V1739),0,V1739*'04_Настройки'!$B$18)+IF(ISBLANK(M1739),0,M1739/5*100*'04_Настройки'!$B$19)+IF(ISBLANK(N1739),0,N1739/5*100*'04_Настройки'!$B$20))/(IF(ISBLANK(T1739),0,'04_Настройки'!$B$16)+IF(ISBLANK(U1739),0,'04_Настройки'!$B$17)+IF(ISBLANK(V1739),0,'04_Настройки'!$B$18)+IF(ISBLANK(M1739),0,'04_Настройки'!$B$19)+IF(ISBLANK(N1739),0,'04_Настройки'!$B$20)),1)))</s:f>
        <s:v/>
      </s:c>
      <s:c r="Y1739" s="77" t="str">
        <s:f>IF(B1739="","",IF(ISBLANK(X1739),"Недостаточно данных",IF(X1739&gt;='04_Настройки'!$B$24,"Высокий",IF(X1739&gt;='04_Настройки'!$B$25,"Средний","Низкий"))))</s:f>
        <s:v/>
      </s:c>
      <s:c r="Z1739" s="80">
        <s:f t="shared" si="8"/>
        <s:v>1729</s:v>
      </s:c>
      <s:c r="AA1739" s="93" t="str">
        <s:f>IF(B1739="","",IF(S1739&gt;1,"Проверить и объединить дубли",IF(W1739&lt;'04_Настройки'!$B$26,"Дополнить исходные данные",IF(AND(M1739&lt;&gt;"",M1739&lt;=2),"Проверить соответствие запросу и бизнесу",IF(AND(G1739&lt;&gt;"",G1739&lt;=IF(J1739="",'04_Настройки'!$B$14,J1739)),"Удерживать позицию и обновлять контент",IF(Y1739="Высокий",IF(O1739="","Создать или назначить посадочную страницу","Оптимизировать страницу и усилить содержание"),IF(Y1739="Средний","Включить в контент-план","Наблюдать или отложить")))))))</s:f>
        <s:v/>
      </s:c>
    </s:row>
    <s:row r="1740" ht="22.5" customHeight="1">
      <s:c r="A1740" s="70" t="str">
        <s:f t="shared" si="1"/>
        <s:v/>
      </s:c>
      <s:c r="B1740" s="71"/>
      <s:c r="C1740" s="71"/>
      <s:c r="D1740" s="71"/>
      <s:c r="E1740" s="95"/>
      <s:c r="F1740" s="77" t="str">
        <s:f>IF(ISBLANK(E1740),"",IF(E1740&gt;='04_Настройки'!$B$11,"ВЧ",IF(E1740&gt;='04_Настройки'!$B$12,"СЧ","НЧ")))</s:f>
      </s:c>
      <s:c r="G1740" s="78"/>
      <s:c r="H1740" s="78"/>
      <s:c r="I1740" s="80" t="str">
        <s:f t="shared" si="2"/>
        <s:v/>
      </s:c>
      <s:c r="J1740" s="78"/>
      <s:c r="K1740" s="81"/>
      <s:c r="L1740" s="78"/>
      <s:c r="M1740" s="78"/>
      <s:c r="N1740" s="78"/>
      <s:c r="O1740" s="83"/>
      <s:c r="P1740" s="84"/>
      <s:c r="Q1740" s="84"/>
      <s:c r="R1740" s="77" t="str">
        <s:f t="shared" si="3"/>
        <s:v/>
      </s:c>
      <s:c r="S1740" s="85" t="str">
        <s:f t="shared" si="4"/>
        <s:v/>
      </s:c>
      <s:c r="T1740" s="85" t="str">
        <s:f t="shared" si="5"/>
        <s:v/>
      </s:c>
      <s:c r="U1740" s="85" t="str">
        <s:f>IF(OR(B1740="",G1740=""),"",ROUND(MAX(0,MIN(100,(G1740-IF(J1740="",'04_Настройки'!$B$14,J1740))/(100-IF(J1740="",'04_Настройки'!$B$14,J1740))*100)),1))</s:f>
        <s:v/>
      </s:c>
      <s:c r="V1740" s="85" t="str">
        <s:f t="shared" si="6"/>
        <s:v/>
      </s:c>
      <s:c r="W1740" s="88" t="str">
        <s:f t="shared" si="7"/>
        <s:v/>
      </s:c>
      <s:c r="X1740" s="85" t="str">
        <s:f>IF(B1740="","",IF(W1740&lt;'04_Настройки'!$B$26,"",ROUND((IF(ISBLANK(T1740),0,T1740*'04_Настройки'!$B$16)+IF(ISBLANK(U1740),0,U1740*'04_Настройки'!$B$17)+IF(ISBLANK(V1740),0,V1740*'04_Настройки'!$B$18)+IF(ISBLANK(M1740),0,M1740/5*100*'04_Настройки'!$B$19)+IF(ISBLANK(N1740),0,N1740/5*100*'04_Настройки'!$B$20))/(IF(ISBLANK(T1740),0,'04_Настройки'!$B$16)+IF(ISBLANK(U1740),0,'04_Настройки'!$B$17)+IF(ISBLANK(V1740),0,'04_Настройки'!$B$18)+IF(ISBLANK(M1740),0,'04_Настройки'!$B$19)+IF(ISBLANK(N1740),0,'04_Настройки'!$B$20)),1)))</s:f>
        <s:v/>
      </s:c>
      <s:c r="Y1740" s="77" t="str">
        <s:f>IF(B1740="","",IF(ISBLANK(X1740),"Недостаточно данных",IF(X1740&gt;='04_Настройки'!$B$24,"Высокий",IF(X1740&gt;='04_Настройки'!$B$25,"Средний","Низкий"))))</s:f>
        <s:v/>
      </s:c>
      <s:c r="Z1740" s="80">
        <s:f t="shared" si="8"/>
        <s:v>1730</s:v>
      </s:c>
      <s:c r="AA1740" s="93" t="str">
        <s:f>IF(B1740="","",IF(S1740&gt;1,"Проверить и объединить дубли",IF(W1740&lt;'04_Настройки'!$B$26,"Дополнить исходные данные",IF(AND(M1740&lt;&gt;"",M1740&lt;=2),"Проверить соответствие запросу и бизнесу",IF(AND(G1740&lt;&gt;"",G1740&lt;=IF(J1740="",'04_Настройки'!$B$14,J1740)),"Удерживать позицию и обновлять контент",IF(Y1740="Высокий",IF(O1740="","Создать или назначить посадочную страницу","Оптимизировать страницу и усилить содержание"),IF(Y1740="Средний","Включить в контент-план","Наблюдать или отложить")))))))</s:f>
        <s:v/>
      </s:c>
    </s:row>
    <s:row r="1741" ht="22.5" customHeight="1">
      <s:c r="A1741" s="70" t="str">
        <s:f t="shared" si="1"/>
        <s:v/>
      </s:c>
      <s:c r="B1741" s="71"/>
      <s:c r="C1741" s="71"/>
      <s:c r="D1741" s="71"/>
      <s:c r="E1741" s="95"/>
      <s:c r="F1741" s="77" t="str">
        <s:f>IF(ISBLANK(E1741),"",IF(E1741&gt;='04_Настройки'!$B$11,"ВЧ",IF(E1741&gt;='04_Настройки'!$B$12,"СЧ","НЧ")))</s:f>
      </s:c>
      <s:c r="G1741" s="78"/>
      <s:c r="H1741" s="78"/>
      <s:c r="I1741" s="80" t="str">
        <s:f t="shared" si="2"/>
        <s:v/>
      </s:c>
      <s:c r="J1741" s="78"/>
      <s:c r="K1741" s="81"/>
      <s:c r="L1741" s="78"/>
      <s:c r="M1741" s="78"/>
      <s:c r="N1741" s="78"/>
      <s:c r="O1741" s="83"/>
      <s:c r="P1741" s="84"/>
      <s:c r="Q1741" s="84"/>
      <s:c r="R1741" s="77" t="str">
        <s:f t="shared" si="3"/>
        <s:v/>
      </s:c>
      <s:c r="S1741" s="85" t="str">
        <s:f t="shared" si="4"/>
        <s:v/>
      </s:c>
      <s:c r="T1741" s="85" t="str">
        <s:f t="shared" si="5"/>
        <s:v/>
      </s:c>
      <s:c r="U1741" s="85" t="str">
        <s:f>IF(OR(B1741="",G1741=""),"",ROUND(MAX(0,MIN(100,(G1741-IF(J1741="",'04_Настройки'!$B$14,J1741))/(100-IF(J1741="",'04_Настройки'!$B$14,J1741))*100)),1))</s:f>
        <s:v/>
      </s:c>
      <s:c r="V1741" s="85" t="str">
        <s:f t="shared" si="6"/>
        <s:v/>
      </s:c>
      <s:c r="W1741" s="88" t="str">
        <s:f t="shared" si="7"/>
        <s:v/>
      </s:c>
      <s:c r="X1741" s="85" t="str">
        <s:f>IF(B1741="","",IF(W1741&lt;'04_Настройки'!$B$26,"",ROUND((IF(ISBLANK(T1741),0,T1741*'04_Настройки'!$B$16)+IF(ISBLANK(U1741),0,U1741*'04_Настройки'!$B$17)+IF(ISBLANK(V1741),0,V1741*'04_Настройки'!$B$18)+IF(ISBLANK(M1741),0,M1741/5*100*'04_Настройки'!$B$19)+IF(ISBLANK(N1741),0,N1741/5*100*'04_Настройки'!$B$20))/(IF(ISBLANK(T1741),0,'04_Настройки'!$B$16)+IF(ISBLANK(U1741),0,'04_Настройки'!$B$17)+IF(ISBLANK(V1741),0,'04_Настройки'!$B$18)+IF(ISBLANK(M1741),0,'04_Настройки'!$B$19)+IF(ISBLANK(N1741),0,'04_Настройки'!$B$20)),1)))</s:f>
        <s:v/>
      </s:c>
      <s:c r="Y1741" s="77" t="str">
        <s:f>IF(B1741="","",IF(ISBLANK(X1741),"Недостаточно данных",IF(X1741&gt;='04_Настройки'!$B$24,"Высокий",IF(X1741&gt;='04_Настройки'!$B$25,"Средний","Низкий"))))</s:f>
        <s:v/>
      </s:c>
      <s:c r="Z1741" s="80">
        <s:f t="shared" si="8"/>
        <s:v>1731</s:v>
      </s:c>
      <s:c r="AA1741" s="93" t="str">
        <s:f>IF(B1741="","",IF(S1741&gt;1,"Проверить и объединить дубли",IF(W1741&lt;'04_Настройки'!$B$26,"Дополнить исходные данные",IF(AND(M1741&lt;&gt;"",M1741&lt;=2),"Проверить соответствие запросу и бизнесу",IF(AND(G1741&lt;&gt;"",G1741&lt;=IF(J1741="",'04_Настройки'!$B$14,J1741)),"Удерживать позицию и обновлять контент",IF(Y1741="Высокий",IF(O1741="","Создать или назначить посадочную страницу","Оптимизировать страницу и усилить содержание"),IF(Y1741="Средний","Включить в контент-план","Наблюдать или отложить")))))))</s:f>
        <s:v/>
      </s:c>
    </s:row>
    <s:row r="1742" ht="22.5" customHeight="1">
      <s:c r="A1742" s="70" t="str">
        <s:f t="shared" si="1"/>
        <s:v/>
      </s:c>
      <s:c r="B1742" s="71"/>
      <s:c r="C1742" s="71"/>
      <s:c r="D1742" s="71"/>
      <s:c r="E1742" s="95"/>
      <s:c r="F1742" s="77" t="str">
        <s:f>IF(ISBLANK(E1742),"",IF(E1742&gt;='04_Настройки'!$B$11,"ВЧ",IF(E1742&gt;='04_Настройки'!$B$12,"СЧ","НЧ")))</s:f>
      </s:c>
      <s:c r="G1742" s="78"/>
      <s:c r="H1742" s="78"/>
      <s:c r="I1742" s="80" t="str">
        <s:f t="shared" si="2"/>
        <s:v/>
      </s:c>
      <s:c r="J1742" s="78"/>
      <s:c r="K1742" s="81"/>
      <s:c r="L1742" s="78"/>
      <s:c r="M1742" s="78"/>
      <s:c r="N1742" s="78"/>
      <s:c r="O1742" s="83"/>
      <s:c r="P1742" s="84"/>
      <s:c r="Q1742" s="84"/>
      <s:c r="R1742" s="77" t="str">
        <s:f t="shared" si="3"/>
        <s:v/>
      </s:c>
      <s:c r="S1742" s="85" t="str">
        <s:f t="shared" si="4"/>
        <s:v/>
      </s:c>
      <s:c r="T1742" s="85" t="str">
        <s:f t="shared" si="5"/>
        <s:v/>
      </s:c>
      <s:c r="U1742" s="85" t="str">
        <s:f>IF(OR(B1742="",G1742=""),"",ROUND(MAX(0,MIN(100,(G1742-IF(J1742="",'04_Настройки'!$B$14,J1742))/(100-IF(J1742="",'04_Настройки'!$B$14,J1742))*100)),1))</s:f>
        <s:v/>
      </s:c>
      <s:c r="V1742" s="85" t="str">
        <s:f t="shared" si="6"/>
        <s:v/>
      </s:c>
      <s:c r="W1742" s="88" t="str">
        <s:f t="shared" si="7"/>
        <s:v/>
      </s:c>
      <s:c r="X1742" s="85" t="str">
        <s:f>IF(B1742="","",IF(W1742&lt;'04_Настройки'!$B$26,"",ROUND((IF(ISBLANK(T1742),0,T1742*'04_Настройки'!$B$16)+IF(ISBLANK(U1742),0,U1742*'04_Настройки'!$B$17)+IF(ISBLANK(V1742),0,V1742*'04_Настройки'!$B$18)+IF(ISBLANK(M1742),0,M1742/5*100*'04_Настройки'!$B$19)+IF(ISBLANK(N1742),0,N1742/5*100*'04_Настройки'!$B$20))/(IF(ISBLANK(T1742),0,'04_Настройки'!$B$16)+IF(ISBLANK(U1742),0,'04_Настройки'!$B$17)+IF(ISBLANK(V1742),0,'04_Настройки'!$B$18)+IF(ISBLANK(M1742),0,'04_Настройки'!$B$19)+IF(ISBLANK(N1742),0,'04_Настройки'!$B$20)),1)))</s:f>
        <s:v/>
      </s:c>
      <s:c r="Y1742" s="77" t="str">
        <s:f>IF(B1742="","",IF(ISBLANK(X1742),"Недостаточно данных",IF(X1742&gt;='04_Настройки'!$B$24,"Высокий",IF(X1742&gt;='04_Настройки'!$B$25,"Средний","Низкий"))))</s:f>
        <s:v/>
      </s:c>
      <s:c r="Z1742" s="80">
        <s:f t="shared" si="8"/>
        <s:v>1732</s:v>
      </s:c>
      <s:c r="AA1742" s="93" t="str">
        <s:f>IF(B1742="","",IF(S1742&gt;1,"Проверить и объединить дубли",IF(W1742&lt;'04_Настройки'!$B$26,"Дополнить исходные данные",IF(AND(M1742&lt;&gt;"",M1742&lt;=2),"Проверить соответствие запросу и бизнесу",IF(AND(G1742&lt;&gt;"",G1742&lt;=IF(J1742="",'04_Настройки'!$B$14,J1742)),"Удерживать позицию и обновлять контент",IF(Y1742="Высокий",IF(O1742="","Создать или назначить посадочную страницу","Оптимизировать страницу и усилить содержание"),IF(Y1742="Средний","Включить в контент-план","Наблюдать или отложить")))))))</s:f>
        <s:v/>
      </s:c>
    </s:row>
    <s:row r="1743" ht="22.5" customHeight="1">
      <s:c r="A1743" s="70" t="str">
        <s:f t="shared" si="1"/>
        <s:v/>
      </s:c>
      <s:c r="B1743" s="71"/>
      <s:c r="C1743" s="71"/>
      <s:c r="D1743" s="71"/>
      <s:c r="E1743" s="95"/>
      <s:c r="F1743" s="77" t="str">
        <s:f>IF(ISBLANK(E1743),"",IF(E1743&gt;='04_Настройки'!$B$11,"ВЧ",IF(E1743&gt;='04_Настройки'!$B$12,"СЧ","НЧ")))</s:f>
      </s:c>
      <s:c r="G1743" s="78"/>
      <s:c r="H1743" s="78"/>
      <s:c r="I1743" s="80" t="str">
        <s:f t="shared" si="2"/>
        <s:v/>
      </s:c>
      <s:c r="J1743" s="78"/>
      <s:c r="K1743" s="81"/>
      <s:c r="L1743" s="78"/>
      <s:c r="M1743" s="78"/>
      <s:c r="N1743" s="78"/>
      <s:c r="O1743" s="83"/>
      <s:c r="P1743" s="84"/>
      <s:c r="Q1743" s="84"/>
      <s:c r="R1743" s="77" t="str">
        <s:f t="shared" si="3"/>
        <s:v/>
      </s:c>
      <s:c r="S1743" s="85" t="str">
        <s:f t="shared" si="4"/>
        <s:v/>
      </s:c>
      <s:c r="T1743" s="85" t="str">
        <s:f t="shared" si="5"/>
        <s:v/>
      </s:c>
      <s:c r="U1743" s="85" t="str">
        <s:f>IF(OR(B1743="",G1743=""),"",ROUND(MAX(0,MIN(100,(G1743-IF(J1743="",'04_Настройки'!$B$14,J1743))/(100-IF(J1743="",'04_Настройки'!$B$14,J1743))*100)),1))</s:f>
        <s:v/>
      </s:c>
      <s:c r="V1743" s="85" t="str">
        <s:f t="shared" si="6"/>
        <s:v/>
      </s:c>
      <s:c r="W1743" s="88" t="str">
        <s:f t="shared" si="7"/>
        <s:v/>
      </s:c>
      <s:c r="X1743" s="85" t="str">
        <s:f>IF(B1743="","",IF(W1743&lt;'04_Настройки'!$B$26,"",ROUND((IF(ISBLANK(T1743),0,T1743*'04_Настройки'!$B$16)+IF(ISBLANK(U1743),0,U1743*'04_Настройки'!$B$17)+IF(ISBLANK(V1743),0,V1743*'04_Настройки'!$B$18)+IF(ISBLANK(M1743),0,M1743/5*100*'04_Настройки'!$B$19)+IF(ISBLANK(N1743),0,N1743/5*100*'04_Настройки'!$B$20))/(IF(ISBLANK(T1743),0,'04_Настройки'!$B$16)+IF(ISBLANK(U1743),0,'04_Настройки'!$B$17)+IF(ISBLANK(V1743),0,'04_Настройки'!$B$18)+IF(ISBLANK(M1743),0,'04_Настройки'!$B$19)+IF(ISBLANK(N1743),0,'04_Настройки'!$B$20)),1)))</s:f>
        <s:v/>
      </s:c>
      <s:c r="Y1743" s="77" t="str">
        <s:f>IF(B1743="","",IF(ISBLANK(X1743),"Недостаточно данных",IF(X1743&gt;='04_Настройки'!$B$24,"Высокий",IF(X1743&gt;='04_Настройки'!$B$25,"Средний","Низкий"))))</s:f>
        <s:v/>
      </s:c>
      <s:c r="Z1743" s="80">
        <s:f t="shared" si="8"/>
        <s:v>1733</s:v>
      </s:c>
      <s:c r="AA1743" s="93" t="str">
        <s:f>IF(B1743="","",IF(S1743&gt;1,"Проверить и объединить дубли",IF(W1743&lt;'04_Настройки'!$B$26,"Дополнить исходные данные",IF(AND(M1743&lt;&gt;"",M1743&lt;=2),"Проверить соответствие запросу и бизнесу",IF(AND(G1743&lt;&gt;"",G1743&lt;=IF(J1743="",'04_Настройки'!$B$14,J1743)),"Удерживать позицию и обновлять контент",IF(Y1743="Высокий",IF(O1743="","Создать или назначить посадочную страницу","Оптимизировать страницу и усилить содержание"),IF(Y1743="Средний","Включить в контент-план","Наблюдать или отложить")))))))</s:f>
        <s:v/>
      </s:c>
    </s:row>
    <s:row r="1744" ht="22.5" customHeight="1">
      <s:c r="A1744" s="70" t="str">
        <s:f t="shared" si="1"/>
        <s:v/>
      </s:c>
      <s:c r="B1744" s="71"/>
      <s:c r="C1744" s="71"/>
      <s:c r="D1744" s="71"/>
      <s:c r="E1744" s="95"/>
      <s:c r="F1744" s="77" t="str">
        <s:f>IF(ISBLANK(E1744),"",IF(E1744&gt;='04_Настройки'!$B$11,"ВЧ",IF(E1744&gt;='04_Настройки'!$B$12,"СЧ","НЧ")))</s:f>
      </s:c>
      <s:c r="G1744" s="78"/>
      <s:c r="H1744" s="78"/>
      <s:c r="I1744" s="80" t="str">
        <s:f t="shared" si="2"/>
        <s:v/>
      </s:c>
      <s:c r="J1744" s="78"/>
      <s:c r="K1744" s="81"/>
      <s:c r="L1744" s="78"/>
      <s:c r="M1744" s="78"/>
      <s:c r="N1744" s="78"/>
      <s:c r="O1744" s="83"/>
      <s:c r="P1744" s="84"/>
      <s:c r="Q1744" s="84"/>
      <s:c r="R1744" s="77" t="str">
        <s:f t="shared" si="3"/>
        <s:v/>
      </s:c>
      <s:c r="S1744" s="85" t="str">
        <s:f t="shared" si="4"/>
        <s:v/>
      </s:c>
      <s:c r="T1744" s="85" t="str">
        <s:f t="shared" si="5"/>
        <s:v/>
      </s:c>
      <s:c r="U1744" s="85" t="str">
        <s:f>IF(OR(B1744="",G1744=""),"",ROUND(MAX(0,MIN(100,(G1744-IF(J1744="",'04_Настройки'!$B$14,J1744))/(100-IF(J1744="",'04_Настройки'!$B$14,J1744))*100)),1))</s:f>
        <s:v/>
      </s:c>
      <s:c r="V1744" s="85" t="str">
        <s:f t="shared" si="6"/>
        <s:v/>
      </s:c>
      <s:c r="W1744" s="88" t="str">
        <s:f t="shared" si="7"/>
        <s:v/>
      </s:c>
      <s:c r="X1744" s="85" t="str">
        <s:f>IF(B1744="","",IF(W1744&lt;'04_Настройки'!$B$26,"",ROUND((IF(ISBLANK(T1744),0,T1744*'04_Настройки'!$B$16)+IF(ISBLANK(U1744),0,U1744*'04_Настройки'!$B$17)+IF(ISBLANK(V1744),0,V1744*'04_Настройки'!$B$18)+IF(ISBLANK(M1744),0,M1744/5*100*'04_Настройки'!$B$19)+IF(ISBLANK(N1744),0,N1744/5*100*'04_Настройки'!$B$20))/(IF(ISBLANK(T1744),0,'04_Настройки'!$B$16)+IF(ISBLANK(U1744),0,'04_Настройки'!$B$17)+IF(ISBLANK(V1744),0,'04_Настройки'!$B$18)+IF(ISBLANK(M1744),0,'04_Настройки'!$B$19)+IF(ISBLANK(N1744),0,'04_Настройки'!$B$20)),1)))</s:f>
        <s:v/>
      </s:c>
      <s:c r="Y1744" s="77" t="str">
        <s:f>IF(B1744="","",IF(ISBLANK(X1744),"Недостаточно данных",IF(X1744&gt;='04_Настройки'!$B$24,"Высокий",IF(X1744&gt;='04_Настройки'!$B$25,"Средний","Низкий"))))</s:f>
        <s:v/>
      </s:c>
      <s:c r="Z1744" s="80">
        <s:f t="shared" si="8"/>
        <s:v>1734</s:v>
      </s:c>
      <s:c r="AA1744" s="93" t="str">
        <s:f>IF(B1744="","",IF(S1744&gt;1,"Проверить и объединить дубли",IF(W1744&lt;'04_Настройки'!$B$26,"Дополнить исходные данные",IF(AND(M1744&lt;&gt;"",M1744&lt;=2),"Проверить соответствие запросу и бизнесу",IF(AND(G1744&lt;&gt;"",G1744&lt;=IF(J1744="",'04_Настройки'!$B$14,J1744)),"Удерживать позицию и обновлять контент",IF(Y1744="Высокий",IF(O1744="","Создать или назначить посадочную страницу","Оптимизировать страницу и усилить содержание"),IF(Y1744="Средний","Включить в контент-план","Наблюдать или отложить")))))))</s:f>
        <s:v/>
      </s:c>
    </s:row>
    <s:row r="1745" ht="22.5" customHeight="1">
      <s:c r="A1745" s="70" t="str">
        <s:f t="shared" si="1"/>
        <s:v/>
      </s:c>
      <s:c r="B1745" s="71"/>
      <s:c r="C1745" s="71"/>
      <s:c r="D1745" s="71"/>
      <s:c r="E1745" s="95"/>
      <s:c r="F1745" s="77" t="str">
        <s:f>IF(ISBLANK(E1745),"",IF(E1745&gt;='04_Настройки'!$B$11,"ВЧ",IF(E1745&gt;='04_Настройки'!$B$12,"СЧ","НЧ")))</s:f>
      </s:c>
      <s:c r="G1745" s="78"/>
      <s:c r="H1745" s="78"/>
      <s:c r="I1745" s="80" t="str">
        <s:f t="shared" si="2"/>
        <s:v/>
      </s:c>
      <s:c r="J1745" s="78"/>
      <s:c r="K1745" s="81"/>
      <s:c r="L1745" s="78"/>
      <s:c r="M1745" s="78"/>
      <s:c r="N1745" s="78"/>
      <s:c r="O1745" s="83"/>
      <s:c r="P1745" s="84"/>
      <s:c r="Q1745" s="84"/>
      <s:c r="R1745" s="77" t="str">
        <s:f t="shared" si="3"/>
        <s:v/>
      </s:c>
      <s:c r="S1745" s="85" t="str">
        <s:f t="shared" si="4"/>
        <s:v/>
      </s:c>
      <s:c r="T1745" s="85" t="str">
        <s:f t="shared" si="5"/>
        <s:v/>
      </s:c>
      <s:c r="U1745" s="85" t="str">
        <s:f>IF(OR(B1745="",G1745=""),"",ROUND(MAX(0,MIN(100,(G1745-IF(J1745="",'04_Настройки'!$B$14,J1745))/(100-IF(J1745="",'04_Настройки'!$B$14,J1745))*100)),1))</s:f>
        <s:v/>
      </s:c>
      <s:c r="V1745" s="85" t="str">
        <s:f t="shared" si="6"/>
        <s:v/>
      </s:c>
      <s:c r="W1745" s="88" t="str">
        <s:f t="shared" si="7"/>
        <s:v/>
      </s:c>
      <s:c r="X1745" s="85" t="str">
        <s:f>IF(B1745="","",IF(W1745&lt;'04_Настройки'!$B$26,"",ROUND((IF(ISBLANK(T1745),0,T1745*'04_Настройки'!$B$16)+IF(ISBLANK(U1745),0,U1745*'04_Настройки'!$B$17)+IF(ISBLANK(V1745),0,V1745*'04_Настройки'!$B$18)+IF(ISBLANK(M1745),0,M1745/5*100*'04_Настройки'!$B$19)+IF(ISBLANK(N1745),0,N1745/5*100*'04_Настройки'!$B$20))/(IF(ISBLANK(T1745),0,'04_Настройки'!$B$16)+IF(ISBLANK(U1745),0,'04_Настройки'!$B$17)+IF(ISBLANK(V1745),0,'04_Настройки'!$B$18)+IF(ISBLANK(M1745),0,'04_Настройки'!$B$19)+IF(ISBLANK(N1745),0,'04_Настройки'!$B$20)),1)))</s:f>
        <s:v/>
      </s:c>
      <s:c r="Y1745" s="77" t="str">
        <s:f>IF(B1745="","",IF(ISBLANK(X1745),"Недостаточно данных",IF(X1745&gt;='04_Настройки'!$B$24,"Высокий",IF(X1745&gt;='04_Настройки'!$B$25,"Средний","Низкий"))))</s:f>
        <s:v/>
      </s:c>
      <s:c r="Z1745" s="80">
        <s:f t="shared" si="8"/>
        <s:v>1735</s:v>
      </s:c>
      <s:c r="AA1745" s="93" t="str">
        <s:f>IF(B1745="","",IF(S1745&gt;1,"Проверить и объединить дубли",IF(W1745&lt;'04_Настройки'!$B$26,"Дополнить исходные данные",IF(AND(M1745&lt;&gt;"",M1745&lt;=2),"Проверить соответствие запросу и бизнесу",IF(AND(G1745&lt;&gt;"",G1745&lt;=IF(J1745="",'04_Настройки'!$B$14,J1745)),"Удерживать позицию и обновлять контент",IF(Y1745="Высокий",IF(O1745="","Создать или назначить посадочную страницу","Оптимизировать страницу и усилить содержание"),IF(Y1745="Средний","Включить в контент-план","Наблюдать или отложить")))))))</s:f>
        <s:v/>
      </s:c>
    </s:row>
    <s:row r="1746" ht="22.5" customHeight="1">
      <s:c r="A1746" s="70" t="str">
        <s:f t="shared" si="1"/>
        <s:v/>
      </s:c>
      <s:c r="B1746" s="71"/>
      <s:c r="C1746" s="71"/>
      <s:c r="D1746" s="71"/>
      <s:c r="E1746" s="95"/>
      <s:c r="F1746" s="77" t="str">
        <s:f>IF(ISBLANK(E1746),"",IF(E1746&gt;='04_Настройки'!$B$11,"ВЧ",IF(E1746&gt;='04_Настройки'!$B$12,"СЧ","НЧ")))</s:f>
      </s:c>
      <s:c r="G1746" s="78"/>
      <s:c r="H1746" s="78"/>
      <s:c r="I1746" s="80" t="str">
        <s:f t="shared" si="2"/>
        <s:v/>
      </s:c>
      <s:c r="J1746" s="78"/>
      <s:c r="K1746" s="81"/>
      <s:c r="L1746" s="78"/>
      <s:c r="M1746" s="78"/>
      <s:c r="N1746" s="78"/>
      <s:c r="O1746" s="83"/>
      <s:c r="P1746" s="84"/>
      <s:c r="Q1746" s="84"/>
      <s:c r="R1746" s="77" t="str">
        <s:f t="shared" si="3"/>
        <s:v/>
      </s:c>
      <s:c r="S1746" s="85" t="str">
        <s:f t="shared" si="4"/>
        <s:v/>
      </s:c>
      <s:c r="T1746" s="85" t="str">
        <s:f t="shared" si="5"/>
        <s:v/>
      </s:c>
      <s:c r="U1746" s="85" t="str">
        <s:f>IF(OR(B1746="",G1746=""),"",ROUND(MAX(0,MIN(100,(G1746-IF(J1746="",'04_Настройки'!$B$14,J1746))/(100-IF(J1746="",'04_Настройки'!$B$14,J1746))*100)),1))</s:f>
        <s:v/>
      </s:c>
      <s:c r="V1746" s="85" t="str">
        <s:f t="shared" si="6"/>
        <s:v/>
      </s:c>
      <s:c r="W1746" s="88" t="str">
        <s:f t="shared" si="7"/>
        <s:v/>
      </s:c>
      <s:c r="X1746" s="85" t="str">
        <s:f>IF(B1746="","",IF(W1746&lt;'04_Настройки'!$B$26,"",ROUND((IF(ISBLANK(T1746),0,T1746*'04_Настройки'!$B$16)+IF(ISBLANK(U1746),0,U1746*'04_Настройки'!$B$17)+IF(ISBLANK(V1746),0,V1746*'04_Настройки'!$B$18)+IF(ISBLANK(M1746),0,M1746/5*100*'04_Настройки'!$B$19)+IF(ISBLANK(N1746),0,N1746/5*100*'04_Настройки'!$B$20))/(IF(ISBLANK(T1746),0,'04_Настройки'!$B$16)+IF(ISBLANK(U1746),0,'04_Настройки'!$B$17)+IF(ISBLANK(V1746),0,'04_Настройки'!$B$18)+IF(ISBLANK(M1746),0,'04_Настройки'!$B$19)+IF(ISBLANK(N1746),0,'04_Настройки'!$B$20)),1)))</s:f>
        <s:v/>
      </s:c>
      <s:c r="Y1746" s="77" t="str">
        <s:f>IF(B1746="","",IF(ISBLANK(X1746),"Недостаточно данных",IF(X1746&gt;='04_Настройки'!$B$24,"Высокий",IF(X1746&gt;='04_Настройки'!$B$25,"Средний","Низкий"))))</s:f>
        <s:v/>
      </s:c>
      <s:c r="Z1746" s="80">
        <s:f t="shared" si="8"/>
        <s:v>1736</s:v>
      </s:c>
      <s:c r="AA1746" s="93" t="str">
        <s:f>IF(B1746="","",IF(S1746&gt;1,"Проверить и объединить дубли",IF(W1746&lt;'04_Настройки'!$B$26,"Дополнить исходные данные",IF(AND(M1746&lt;&gt;"",M1746&lt;=2),"Проверить соответствие запросу и бизнесу",IF(AND(G1746&lt;&gt;"",G1746&lt;=IF(J1746="",'04_Настройки'!$B$14,J1746)),"Удерживать позицию и обновлять контент",IF(Y1746="Высокий",IF(O1746="","Создать или назначить посадочную страницу","Оптимизировать страницу и усилить содержание"),IF(Y1746="Средний","Включить в контент-план","Наблюдать или отложить")))))))</s:f>
        <s:v/>
      </s:c>
    </s:row>
    <s:row r="1747" ht="22.5" customHeight="1">
      <s:c r="A1747" s="70" t="str">
        <s:f t="shared" si="1"/>
        <s:v/>
      </s:c>
      <s:c r="B1747" s="71"/>
      <s:c r="C1747" s="71"/>
      <s:c r="D1747" s="71"/>
      <s:c r="E1747" s="95"/>
      <s:c r="F1747" s="77" t="str">
        <s:f>IF(ISBLANK(E1747),"",IF(E1747&gt;='04_Настройки'!$B$11,"ВЧ",IF(E1747&gt;='04_Настройки'!$B$12,"СЧ","НЧ")))</s:f>
      </s:c>
      <s:c r="G1747" s="78"/>
      <s:c r="H1747" s="78"/>
      <s:c r="I1747" s="80" t="str">
        <s:f t="shared" si="2"/>
        <s:v/>
      </s:c>
      <s:c r="J1747" s="78"/>
      <s:c r="K1747" s="81"/>
      <s:c r="L1747" s="78"/>
      <s:c r="M1747" s="78"/>
      <s:c r="N1747" s="78"/>
      <s:c r="O1747" s="83"/>
      <s:c r="P1747" s="84"/>
      <s:c r="Q1747" s="84"/>
      <s:c r="R1747" s="77" t="str">
        <s:f t="shared" si="3"/>
        <s:v/>
      </s:c>
      <s:c r="S1747" s="85" t="str">
        <s:f t="shared" si="4"/>
        <s:v/>
      </s:c>
      <s:c r="T1747" s="85" t="str">
        <s:f t="shared" si="5"/>
        <s:v/>
      </s:c>
      <s:c r="U1747" s="85" t="str">
        <s:f>IF(OR(B1747="",G1747=""),"",ROUND(MAX(0,MIN(100,(G1747-IF(J1747="",'04_Настройки'!$B$14,J1747))/(100-IF(J1747="",'04_Настройки'!$B$14,J1747))*100)),1))</s:f>
        <s:v/>
      </s:c>
      <s:c r="V1747" s="85" t="str">
        <s:f t="shared" si="6"/>
        <s:v/>
      </s:c>
      <s:c r="W1747" s="88" t="str">
        <s:f t="shared" si="7"/>
        <s:v/>
      </s:c>
      <s:c r="X1747" s="85" t="str">
        <s:f>IF(B1747="","",IF(W1747&lt;'04_Настройки'!$B$26,"",ROUND((IF(ISBLANK(T1747),0,T1747*'04_Настройки'!$B$16)+IF(ISBLANK(U1747),0,U1747*'04_Настройки'!$B$17)+IF(ISBLANK(V1747),0,V1747*'04_Настройки'!$B$18)+IF(ISBLANK(M1747),0,M1747/5*100*'04_Настройки'!$B$19)+IF(ISBLANK(N1747),0,N1747/5*100*'04_Настройки'!$B$20))/(IF(ISBLANK(T1747),0,'04_Настройки'!$B$16)+IF(ISBLANK(U1747),0,'04_Настройки'!$B$17)+IF(ISBLANK(V1747),0,'04_Настройки'!$B$18)+IF(ISBLANK(M1747),0,'04_Настройки'!$B$19)+IF(ISBLANK(N1747),0,'04_Настройки'!$B$20)),1)))</s:f>
        <s:v/>
      </s:c>
      <s:c r="Y1747" s="77" t="str">
        <s:f>IF(B1747="","",IF(ISBLANK(X1747),"Недостаточно данных",IF(X1747&gt;='04_Настройки'!$B$24,"Высокий",IF(X1747&gt;='04_Настройки'!$B$25,"Средний","Низкий"))))</s:f>
        <s:v/>
      </s:c>
      <s:c r="Z1747" s="80">
        <s:f t="shared" si="8"/>
        <s:v>1737</s:v>
      </s:c>
      <s:c r="AA1747" s="93" t="str">
        <s:f>IF(B1747="","",IF(S1747&gt;1,"Проверить и объединить дубли",IF(W1747&lt;'04_Настройки'!$B$26,"Дополнить исходные данные",IF(AND(M1747&lt;&gt;"",M1747&lt;=2),"Проверить соответствие запросу и бизнесу",IF(AND(G1747&lt;&gt;"",G1747&lt;=IF(J1747="",'04_Настройки'!$B$14,J1747)),"Удерживать позицию и обновлять контент",IF(Y1747="Высокий",IF(O1747="","Создать или назначить посадочную страницу","Оптимизировать страницу и усилить содержание"),IF(Y1747="Средний","Включить в контент-план","Наблюдать или отложить")))))))</s:f>
        <s:v/>
      </s:c>
    </s:row>
    <s:row r="1748" ht="22.5" customHeight="1">
      <s:c r="A1748" s="70" t="str">
        <s:f t="shared" si="1"/>
        <s:v/>
      </s:c>
      <s:c r="B1748" s="71"/>
      <s:c r="C1748" s="71"/>
      <s:c r="D1748" s="71"/>
      <s:c r="E1748" s="95"/>
      <s:c r="F1748" s="77" t="str">
        <s:f>IF(ISBLANK(E1748),"",IF(E1748&gt;='04_Настройки'!$B$11,"ВЧ",IF(E1748&gt;='04_Настройки'!$B$12,"СЧ","НЧ")))</s:f>
      </s:c>
      <s:c r="G1748" s="78"/>
      <s:c r="H1748" s="78"/>
      <s:c r="I1748" s="80" t="str">
        <s:f t="shared" si="2"/>
        <s:v/>
      </s:c>
      <s:c r="J1748" s="78"/>
      <s:c r="K1748" s="81"/>
      <s:c r="L1748" s="78"/>
      <s:c r="M1748" s="78"/>
      <s:c r="N1748" s="78"/>
      <s:c r="O1748" s="83"/>
      <s:c r="P1748" s="84"/>
      <s:c r="Q1748" s="84"/>
      <s:c r="R1748" s="77" t="str">
        <s:f t="shared" si="3"/>
        <s:v/>
      </s:c>
      <s:c r="S1748" s="85" t="str">
        <s:f t="shared" si="4"/>
        <s:v/>
      </s:c>
      <s:c r="T1748" s="85" t="str">
        <s:f t="shared" si="5"/>
        <s:v/>
      </s:c>
      <s:c r="U1748" s="85" t="str">
        <s:f>IF(OR(B1748="",G1748=""),"",ROUND(MAX(0,MIN(100,(G1748-IF(J1748="",'04_Настройки'!$B$14,J1748))/(100-IF(J1748="",'04_Настройки'!$B$14,J1748))*100)),1))</s:f>
        <s:v/>
      </s:c>
      <s:c r="V1748" s="85" t="str">
        <s:f t="shared" si="6"/>
        <s:v/>
      </s:c>
      <s:c r="W1748" s="88" t="str">
        <s:f t="shared" si="7"/>
        <s:v/>
      </s:c>
      <s:c r="X1748" s="85" t="str">
        <s:f>IF(B1748="","",IF(W1748&lt;'04_Настройки'!$B$26,"",ROUND((IF(ISBLANK(T1748),0,T1748*'04_Настройки'!$B$16)+IF(ISBLANK(U1748),0,U1748*'04_Настройки'!$B$17)+IF(ISBLANK(V1748),0,V1748*'04_Настройки'!$B$18)+IF(ISBLANK(M1748),0,M1748/5*100*'04_Настройки'!$B$19)+IF(ISBLANK(N1748),0,N1748/5*100*'04_Настройки'!$B$20))/(IF(ISBLANK(T1748),0,'04_Настройки'!$B$16)+IF(ISBLANK(U1748),0,'04_Настройки'!$B$17)+IF(ISBLANK(V1748),0,'04_Настройки'!$B$18)+IF(ISBLANK(M1748),0,'04_Настройки'!$B$19)+IF(ISBLANK(N1748),0,'04_Настройки'!$B$20)),1)))</s:f>
        <s:v/>
      </s:c>
      <s:c r="Y1748" s="77" t="str">
        <s:f>IF(B1748="","",IF(ISBLANK(X1748),"Недостаточно данных",IF(X1748&gt;='04_Настройки'!$B$24,"Высокий",IF(X1748&gt;='04_Настройки'!$B$25,"Средний","Низкий"))))</s:f>
        <s:v/>
      </s:c>
      <s:c r="Z1748" s="80">
        <s:f t="shared" si="8"/>
        <s:v>1738</s:v>
      </s:c>
      <s:c r="AA1748" s="93" t="str">
        <s:f>IF(B1748="","",IF(S1748&gt;1,"Проверить и объединить дубли",IF(W1748&lt;'04_Настройки'!$B$26,"Дополнить исходные данные",IF(AND(M1748&lt;&gt;"",M1748&lt;=2),"Проверить соответствие запросу и бизнесу",IF(AND(G1748&lt;&gt;"",G1748&lt;=IF(J1748="",'04_Настройки'!$B$14,J1748)),"Удерживать позицию и обновлять контент",IF(Y1748="Высокий",IF(O1748="","Создать или назначить посадочную страницу","Оптимизировать страницу и усилить содержание"),IF(Y1748="Средний","Включить в контент-план","Наблюдать или отложить")))))))</s:f>
        <s:v/>
      </s:c>
    </s:row>
    <s:row r="1749" ht="22.5" customHeight="1">
      <s:c r="A1749" s="70" t="str">
        <s:f t="shared" si="1"/>
        <s:v/>
      </s:c>
      <s:c r="B1749" s="71"/>
      <s:c r="C1749" s="71"/>
      <s:c r="D1749" s="71"/>
      <s:c r="E1749" s="95"/>
      <s:c r="F1749" s="77" t="str">
        <s:f>IF(ISBLANK(E1749),"",IF(E1749&gt;='04_Настройки'!$B$11,"ВЧ",IF(E1749&gt;='04_Настройки'!$B$12,"СЧ","НЧ")))</s:f>
      </s:c>
      <s:c r="G1749" s="78"/>
      <s:c r="H1749" s="78"/>
      <s:c r="I1749" s="80" t="str">
        <s:f t="shared" si="2"/>
        <s:v/>
      </s:c>
      <s:c r="J1749" s="78"/>
      <s:c r="K1749" s="81"/>
      <s:c r="L1749" s="78"/>
      <s:c r="M1749" s="78"/>
      <s:c r="N1749" s="78"/>
      <s:c r="O1749" s="83"/>
      <s:c r="P1749" s="84"/>
      <s:c r="Q1749" s="84"/>
      <s:c r="R1749" s="77" t="str">
        <s:f t="shared" si="3"/>
        <s:v/>
      </s:c>
      <s:c r="S1749" s="85" t="str">
        <s:f t="shared" si="4"/>
        <s:v/>
      </s:c>
      <s:c r="T1749" s="85" t="str">
        <s:f t="shared" si="5"/>
        <s:v/>
      </s:c>
      <s:c r="U1749" s="85" t="str">
        <s:f>IF(OR(B1749="",G1749=""),"",ROUND(MAX(0,MIN(100,(G1749-IF(J1749="",'04_Настройки'!$B$14,J1749))/(100-IF(J1749="",'04_Настройки'!$B$14,J1749))*100)),1))</s:f>
        <s:v/>
      </s:c>
      <s:c r="V1749" s="85" t="str">
        <s:f t="shared" si="6"/>
        <s:v/>
      </s:c>
      <s:c r="W1749" s="88" t="str">
        <s:f t="shared" si="7"/>
        <s:v/>
      </s:c>
      <s:c r="X1749" s="85" t="str">
        <s:f>IF(B1749="","",IF(W1749&lt;'04_Настройки'!$B$26,"",ROUND((IF(ISBLANK(T1749),0,T1749*'04_Настройки'!$B$16)+IF(ISBLANK(U1749),0,U1749*'04_Настройки'!$B$17)+IF(ISBLANK(V1749),0,V1749*'04_Настройки'!$B$18)+IF(ISBLANK(M1749),0,M1749/5*100*'04_Настройки'!$B$19)+IF(ISBLANK(N1749),0,N1749/5*100*'04_Настройки'!$B$20))/(IF(ISBLANK(T1749),0,'04_Настройки'!$B$16)+IF(ISBLANK(U1749),0,'04_Настройки'!$B$17)+IF(ISBLANK(V1749),0,'04_Настройки'!$B$18)+IF(ISBLANK(M1749),0,'04_Настройки'!$B$19)+IF(ISBLANK(N1749),0,'04_Настройки'!$B$20)),1)))</s:f>
        <s:v/>
      </s:c>
      <s:c r="Y1749" s="77" t="str">
        <s:f>IF(B1749="","",IF(ISBLANK(X1749),"Недостаточно данных",IF(X1749&gt;='04_Настройки'!$B$24,"Высокий",IF(X1749&gt;='04_Настройки'!$B$25,"Средний","Низкий"))))</s:f>
        <s:v/>
      </s:c>
      <s:c r="Z1749" s="80">
        <s:f t="shared" si="8"/>
        <s:v>1739</s:v>
      </s:c>
      <s:c r="AA1749" s="93" t="str">
        <s:f>IF(B1749="","",IF(S1749&gt;1,"Проверить и объединить дубли",IF(W1749&lt;'04_Настройки'!$B$26,"Дополнить исходные данные",IF(AND(M1749&lt;&gt;"",M1749&lt;=2),"Проверить соответствие запросу и бизнесу",IF(AND(G1749&lt;&gt;"",G1749&lt;=IF(J1749="",'04_Настройки'!$B$14,J1749)),"Удерживать позицию и обновлять контент",IF(Y1749="Высокий",IF(O1749="","Создать или назначить посадочную страницу","Оптимизировать страницу и усилить содержание"),IF(Y1749="Средний","Включить в контент-план","Наблюдать или отложить")))))))</s:f>
        <s:v/>
      </s:c>
    </s:row>
    <s:row r="1750" ht="22.5" customHeight="1">
      <s:c r="A1750" s="70" t="str">
        <s:f t="shared" si="1"/>
        <s:v/>
      </s:c>
      <s:c r="B1750" s="71"/>
      <s:c r="C1750" s="71"/>
      <s:c r="D1750" s="71"/>
      <s:c r="E1750" s="95"/>
      <s:c r="F1750" s="77" t="str">
        <s:f>IF(ISBLANK(E1750),"",IF(E1750&gt;='04_Настройки'!$B$11,"ВЧ",IF(E1750&gt;='04_Настройки'!$B$12,"СЧ","НЧ")))</s:f>
      </s:c>
      <s:c r="G1750" s="78"/>
      <s:c r="H1750" s="78"/>
      <s:c r="I1750" s="80" t="str">
        <s:f t="shared" si="2"/>
        <s:v/>
      </s:c>
      <s:c r="J1750" s="78"/>
      <s:c r="K1750" s="81"/>
      <s:c r="L1750" s="78"/>
      <s:c r="M1750" s="78"/>
      <s:c r="N1750" s="78"/>
      <s:c r="O1750" s="83"/>
      <s:c r="P1750" s="84"/>
      <s:c r="Q1750" s="84"/>
      <s:c r="R1750" s="77" t="str">
        <s:f t="shared" si="3"/>
        <s:v/>
      </s:c>
      <s:c r="S1750" s="85" t="str">
        <s:f t="shared" si="4"/>
        <s:v/>
      </s:c>
      <s:c r="T1750" s="85" t="str">
        <s:f t="shared" si="5"/>
        <s:v/>
      </s:c>
      <s:c r="U1750" s="85" t="str">
        <s:f>IF(OR(B1750="",G1750=""),"",ROUND(MAX(0,MIN(100,(G1750-IF(J1750="",'04_Настройки'!$B$14,J1750))/(100-IF(J1750="",'04_Настройки'!$B$14,J1750))*100)),1))</s:f>
        <s:v/>
      </s:c>
      <s:c r="V1750" s="85" t="str">
        <s:f t="shared" si="6"/>
        <s:v/>
      </s:c>
      <s:c r="W1750" s="88" t="str">
        <s:f t="shared" si="7"/>
        <s:v/>
      </s:c>
      <s:c r="X1750" s="85" t="str">
        <s:f>IF(B1750="","",IF(W1750&lt;'04_Настройки'!$B$26,"",ROUND((IF(ISBLANK(T1750),0,T1750*'04_Настройки'!$B$16)+IF(ISBLANK(U1750),0,U1750*'04_Настройки'!$B$17)+IF(ISBLANK(V1750),0,V1750*'04_Настройки'!$B$18)+IF(ISBLANK(M1750),0,M1750/5*100*'04_Настройки'!$B$19)+IF(ISBLANK(N1750),0,N1750/5*100*'04_Настройки'!$B$20))/(IF(ISBLANK(T1750),0,'04_Настройки'!$B$16)+IF(ISBLANK(U1750),0,'04_Настройки'!$B$17)+IF(ISBLANK(V1750),0,'04_Настройки'!$B$18)+IF(ISBLANK(M1750),0,'04_Настройки'!$B$19)+IF(ISBLANK(N1750),0,'04_Настройки'!$B$20)),1)))</s:f>
        <s:v/>
      </s:c>
      <s:c r="Y1750" s="77" t="str">
        <s:f>IF(B1750="","",IF(ISBLANK(X1750),"Недостаточно данных",IF(X1750&gt;='04_Настройки'!$B$24,"Высокий",IF(X1750&gt;='04_Настройки'!$B$25,"Средний","Низкий"))))</s:f>
        <s:v/>
      </s:c>
      <s:c r="Z1750" s="80">
        <s:f t="shared" si="8"/>
        <s:v>1740</s:v>
      </s:c>
      <s:c r="AA1750" s="93" t="str">
        <s:f>IF(B1750="","",IF(S1750&gt;1,"Проверить и объединить дубли",IF(W1750&lt;'04_Настройки'!$B$26,"Дополнить исходные данные",IF(AND(M1750&lt;&gt;"",M1750&lt;=2),"Проверить соответствие запросу и бизнесу",IF(AND(G1750&lt;&gt;"",G1750&lt;=IF(J1750="",'04_Настройки'!$B$14,J1750)),"Удерживать позицию и обновлять контент",IF(Y1750="Высокий",IF(O1750="","Создать или назначить посадочную страницу","Оптимизировать страницу и усилить содержание"),IF(Y1750="Средний","Включить в контент-план","Наблюдать или отложить")))))))</s:f>
        <s:v/>
      </s:c>
    </s:row>
    <s:row r="1751" ht="22.5" customHeight="1">
      <s:c r="A1751" s="70" t="str">
        <s:f t="shared" si="1"/>
        <s:v/>
      </s:c>
      <s:c r="B1751" s="71"/>
      <s:c r="C1751" s="71"/>
      <s:c r="D1751" s="71"/>
      <s:c r="E1751" s="95"/>
      <s:c r="F1751" s="77" t="str">
        <s:f>IF(ISBLANK(E1751),"",IF(E1751&gt;='04_Настройки'!$B$11,"ВЧ",IF(E1751&gt;='04_Настройки'!$B$12,"СЧ","НЧ")))</s:f>
      </s:c>
      <s:c r="G1751" s="78"/>
      <s:c r="H1751" s="78"/>
      <s:c r="I1751" s="80" t="str">
        <s:f t="shared" si="2"/>
        <s:v/>
      </s:c>
      <s:c r="J1751" s="78"/>
      <s:c r="K1751" s="81"/>
      <s:c r="L1751" s="78"/>
      <s:c r="M1751" s="78"/>
      <s:c r="N1751" s="78"/>
      <s:c r="O1751" s="83"/>
      <s:c r="P1751" s="84"/>
      <s:c r="Q1751" s="84"/>
      <s:c r="R1751" s="77" t="str">
        <s:f t="shared" si="3"/>
        <s:v/>
      </s:c>
      <s:c r="S1751" s="85" t="str">
        <s:f t="shared" si="4"/>
        <s:v/>
      </s:c>
      <s:c r="T1751" s="85" t="str">
        <s:f t="shared" si="5"/>
        <s:v/>
      </s:c>
      <s:c r="U1751" s="85" t="str">
        <s:f>IF(OR(B1751="",G1751=""),"",ROUND(MAX(0,MIN(100,(G1751-IF(J1751="",'04_Настройки'!$B$14,J1751))/(100-IF(J1751="",'04_Настройки'!$B$14,J1751))*100)),1))</s:f>
        <s:v/>
      </s:c>
      <s:c r="V1751" s="85" t="str">
        <s:f t="shared" si="6"/>
        <s:v/>
      </s:c>
      <s:c r="W1751" s="88" t="str">
        <s:f t="shared" si="7"/>
        <s:v/>
      </s:c>
      <s:c r="X1751" s="85" t="str">
        <s:f>IF(B1751="","",IF(W1751&lt;'04_Настройки'!$B$26,"",ROUND((IF(ISBLANK(T1751),0,T1751*'04_Настройки'!$B$16)+IF(ISBLANK(U1751),0,U1751*'04_Настройки'!$B$17)+IF(ISBLANK(V1751),0,V1751*'04_Настройки'!$B$18)+IF(ISBLANK(M1751),0,M1751/5*100*'04_Настройки'!$B$19)+IF(ISBLANK(N1751),0,N1751/5*100*'04_Настройки'!$B$20))/(IF(ISBLANK(T1751),0,'04_Настройки'!$B$16)+IF(ISBLANK(U1751),0,'04_Настройки'!$B$17)+IF(ISBLANK(V1751),0,'04_Настройки'!$B$18)+IF(ISBLANK(M1751),0,'04_Настройки'!$B$19)+IF(ISBLANK(N1751),0,'04_Настройки'!$B$20)),1)))</s:f>
        <s:v/>
      </s:c>
      <s:c r="Y1751" s="77" t="str">
        <s:f>IF(B1751="","",IF(ISBLANK(X1751),"Недостаточно данных",IF(X1751&gt;='04_Настройки'!$B$24,"Высокий",IF(X1751&gt;='04_Настройки'!$B$25,"Средний","Низкий"))))</s:f>
        <s:v/>
      </s:c>
      <s:c r="Z1751" s="80">
        <s:f t="shared" si="8"/>
        <s:v>1741</s:v>
      </s:c>
      <s:c r="AA1751" s="93" t="str">
        <s:f>IF(B1751="","",IF(S1751&gt;1,"Проверить и объединить дубли",IF(W1751&lt;'04_Настройки'!$B$26,"Дополнить исходные данные",IF(AND(M1751&lt;&gt;"",M1751&lt;=2),"Проверить соответствие запросу и бизнесу",IF(AND(G1751&lt;&gt;"",G1751&lt;=IF(J1751="",'04_Настройки'!$B$14,J1751)),"Удерживать позицию и обновлять контент",IF(Y1751="Высокий",IF(O1751="","Создать или назначить посадочную страницу","Оптимизировать страницу и усилить содержание"),IF(Y1751="Средний","Включить в контент-план","Наблюдать или отложить")))))))</s:f>
        <s:v/>
      </s:c>
    </s:row>
    <s:row r="1752" ht="22.5" customHeight="1">
      <s:c r="A1752" s="70" t="str">
        <s:f t="shared" si="1"/>
        <s:v/>
      </s:c>
      <s:c r="B1752" s="71"/>
      <s:c r="C1752" s="71"/>
      <s:c r="D1752" s="71"/>
      <s:c r="E1752" s="95"/>
      <s:c r="F1752" s="77" t="str">
        <s:f>IF(ISBLANK(E1752),"",IF(E1752&gt;='04_Настройки'!$B$11,"ВЧ",IF(E1752&gt;='04_Настройки'!$B$12,"СЧ","НЧ")))</s:f>
      </s:c>
      <s:c r="G1752" s="78"/>
      <s:c r="H1752" s="78"/>
      <s:c r="I1752" s="80" t="str">
        <s:f t="shared" si="2"/>
        <s:v/>
      </s:c>
      <s:c r="J1752" s="78"/>
      <s:c r="K1752" s="81"/>
      <s:c r="L1752" s="78"/>
      <s:c r="M1752" s="78"/>
      <s:c r="N1752" s="78"/>
      <s:c r="O1752" s="83"/>
      <s:c r="P1752" s="84"/>
      <s:c r="Q1752" s="84"/>
      <s:c r="R1752" s="77" t="str">
        <s:f t="shared" si="3"/>
        <s:v/>
      </s:c>
      <s:c r="S1752" s="85" t="str">
        <s:f t="shared" si="4"/>
        <s:v/>
      </s:c>
      <s:c r="T1752" s="85" t="str">
        <s:f t="shared" si="5"/>
        <s:v/>
      </s:c>
      <s:c r="U1752" s="85" t="str">
        <s:f>IF(OR(B1752="",G1752=""),"",ROUND(MAX(0,MIN(100,(G1752-IF(J1752="",'04_Настройки'!$B$14,J1752))/(100-IF(J1752="",'04_Настройки'!$B$14,J1752))*100)),1))</s:f>
        <s:v/>
      </s:c>
      <s:c r="V1752" s="85" t="str">
        <s:f t="shared" si="6"/>
        <s:v/>
      </s:c>
      <s:c r="W1752" s="88" t="str">
        <s:f t="shared" si="7"/>
        <s:v/>
      </s:c>
      <s:c r="X1752" s="85" t="str">
        <s:f>IF(B1752="","",IF(W1752&lt;'04_Настройки'!$B$26,"",ROUND((IF(ISBLANK(T1752),0,T1752*'04_Настройки'!$B$16)+IF(ISBLANK(U1752),0,U1752*'04_Настройки'!$B$17)+IF(ISBLANK(V1752),0,V1752*'04_Настройки'!$B$18)+IF(ISBLANK(M1752),0,M1752/5*100*'04_Настройки'!$B$19)+IF(ISBLANK(N1752),0,N1752/5*100*'04_Настройки'!$B$20))/(IF(ISBLANK(T1752),0,'04_Настройки'!$B$16)+IF(ISBLANK(U1752),0,'04_Настройки'!$B$17)+IF(ISBLANK(V1752),0,'04_Настройки'!$B$18)+IF(ISBLANK(M1752),0,'04_Настройки'!$B$19)+IF(ISBLANK(N1752),0,'04_Настройки'!$B$20)),1)))</s:f>
        <s:v/>
      </s:c>
      <s:c r="Y1752" s="77" t="str">
        <s:f>IF(B1752="","",IF(ISBLANK(X1752),"Недостаточно данных",IF(X1752&gt;='04_Настройки'!$B$24,"Высокий",IF(X1752&gt;='04_Настройки'!$B$25,"Средний","Низкий"))))</s:f>
        <s:v/>
      </s:c>
      <s:c r="Z1752" s="80">
        <s:f t="shared" si="8"/>
        <s:v>1742</s:v>
      </s:c>
      <s:c r="AA1752" s="93" t="str">
        <s:f>IF(B1752="","",IF(S1752&gt;1,"Проверить и объединить дубли",IF(W1752&lt;'04_Настройки'!$B$26,"Дополнить исходные данные",IF(AND(M1752&lt;&gt;"",M1752&lt;=2),"Проверить соответствие запросу и бизнесу",IF(AND(G1752&lt;&gt;"",G1752&lt;=IF(J1752="",'04_Настройки'!$B$14,J1752)),"Удерживать позицию и обновлять контент",IF(Y1752="Высокий",IF(O1752="","Создать или назначить посадочную страницу","Оптимизировать страницу и усилить содержание"),IF(Y1752="Средний","Включить в контент-план","Наблюдать или отложить")))))))</s:f>
        <s:v/>
      </s:c>
    </s:row>
    <s:row r="1753" ht="22.5" customHeight="1">
      <s:c r="A1753" s="70" t="str">
        <s:f t="shared" si="1"/>
        <s:v/>
      </s:c>
      <s:c r="B1753" s="71"/>
      <s:c r="C1753" s="71"/>
      <s:c r="D1753" s="71"/>
      <s:c r="E1753" s="95"/>
      <s:c r="F1753" s="77" t="str">
        <s:f>IF(ISBLANK(E1753),"",IF(E1753&gt;='04_Настройки'!$B$11,"ВЧ",IF(E1753&gt;='04_Настройки'!$B$12,"СЧ","НЧ")))</s:f>
      </s:c>
      <s:c r="G1753" s="78"/>
      <s:c r="H1753" s="78"/>
      <s:c r="I1753" s="80" t="str">
        <s:f t="shared" si="2"/>
        <s:v/>
      </s:c>
      <s:c r="J1753" s="78"/>
      <s:c r="K1753" s="81"/>
      <s:c r="L1753" s="78"/>
      <s:c r="M1753" s="78"/>
      <s:c r="N1753" s="78"/>
      <s:c r="O1753" s="83"/>
      <s:c r="P1753" s="84"/>
      <s:c r="Q1753" s="84"/>
      <s:c r="R1753" s="77" t="str">
        <s:f t="shared" si="3"/>
        <s:v/>
      </s:c>
      <s:c r="S1753" s="85" t="str">
        <s:f t="shared" si="4"/>
        <s:v/>
      </s:c>
      <s:c r="T1753" s="85" t="str">
        <s:f t="shared" si="5"/>
        <s:v/>
      </s:c>
      <s:c r="U1753" s="85" t="str">
        <s:f>IF(OR(B1753="",G1753=""),"",ROUND(MAX(0,MIN(100,(G1753-IF(J1753="",'04_Настройки'!$B$14,J1753))/(100-IF(J1753="",'04_Настройки'!$B$14,J1753))*100)),1))</s:f>
        <s:v/>
      </s:c>
      <s:c r="V1753" s="85" t="str">
        <s:f t="shared" si="6"/>
        <s:v/>
      </s:c>
      <s:c r="W1753" s="88" t="str">
        <s:f t="shared" si="7"/>
        <s:v/>
      </s:c>
      <s:c r="X1753" s="85" t="str">
        <s:f>IF(B1753="","",IF(W1753&lt;'04_Настройки'!$B$26,"",ROUND((IF(ISBLANK(T1753),0,T1753*'04_Настройки'!$B$16)+IF(ISBLANK(U1753),0,U1753*'04_Настройки'!$B$17)+IF(ISBLANK(V1753),0,V1753*'04_Настройки'!$B$18)+IF(ISBLANK(M1753),0,M1753/5*100*'04_Настройки'!$B$19)+IF(ISBLANK(N1753),0,N1753/5*100*'04_Настройки'!$B$20))/(IF(ISBLANK(T1753),0,'04_Настройки'!$B$16)+IF(ISBLANK(U1753),0,'04_Настройки'!$B$17)+IF(ISBLANK(V1753),0,'04_Настройки'!$B$18)+IF(ISBLANK(M1753),0,'04_Настройки'!$B$19)+IF(ISBLANK(N1753),0,'04_Настройки'!$B$20)),1)))</s:f>
        <s:v/>
      </s:c>
      <s:c r="Y1753" s="77" t="str">
        <s:f>IF(B1753="","",IF(ISBLANK(X1753),"Недостаточно данных",IF(X1753&gt;='04_Настройки'!$B$24,"Высокий",IF(X1753&gt;='04_Настройки'!$B$25,"Средний","Низкий"))))</s:f>
        <s:v/>
      </s:c>
      <s:c r="Z1753" s="80">
        <s:f t="shared" si="8"/>
        <s:v>1743</s:v>
      </s:c>
      <s:c r="AA1753" s="93" t="str">
        <s:f>IF(B1753="","",IF(S1753&gt;1,"Проверить и объединить дубли",IF(W1753&lt;'04_Настройки'!$B$26,"Дополнить исходные данные",IF(AND(M1753&lt;&gt;"",M1753&lt;=2),"Проверить соответствие запросу и бизнесу",IF(AND(G1753&lt;&gt;"",G1753&lt;=IF(J1753="",'04_Настройки'!$B$14,J1753)),"Удерживать позицию и обновлять контент",IF(Y1753="Высокий",IF(O1753="","Создать или назначить посадочную страницу","Оптимизировать страницу и усилить содержание"),IF(Y1753="Средний","Включить в контент-план","Наблюдать или отложить")))))))</s:f>
        <s:v/>
      </s:c>
    </s:row>
    <s:row r="1754" ht="22.5" customHeight="1">
      <s:c r="A1754" s="70" t="str">
        <s:f t="shared" si="1"/>
        <s:v/>
      </s:c>
      <s:c r="B1754" s="71"/>
      <s:c r="C1754" s="71"/>
      <s:c r="D1754" s="71"/>
      <s:c r="E1754" s="95"/>
      <s:c r="F1754" s="77" t="str">
        <s:f>IF(ISBLANK(E1754),"",IF(E1754&gt;='04_Настройки'!$B$11,"ВЧ",IF(E1754&gt;='04_Настройки'!$B$12,"СЧ","НЧ")))</s:f>
      </s:c>
      <s:c r="G1754" s="78"/>
      <s:c r="H1754" s="78"/>
      <s:c r="I1754" s="80" t="str">
        <s:f t="shared" si="2"/>
        <s:v/>
      </s:c>
      <s:c r="J1754" s="78"/>
      <s:c r="K1754" s="81"/>
      <s:c r="L1754" s="78"/>
      <s:c r="M1754" s="78"/>
      <s:c r="N1754" s="78"/>
      <s:c r="O1754" s="83"/>
      <s:c r="P1754" s="84"/>
      <s:c r="Q1754" s="84"/>
      <s:c r="R1754" s="77" t="str">
        <s:f t="shared" si="3"/>
        <s:v/>
      </s:c>
      <s:c r="S1754" s="85" t="str">
        <s:f t="shared" si="4"/>
        <s:v/>
      </s:c>
      <s:c r="T1754" s="85" t="str">
        <s:f t="shared" si="5"/>
        <s:v/>
      </s:c>
      <s:c r="U1754" s="85" t="str">
        <s:f>IF(OR(B1754="",G1754=""),"",ROUND(MAX(0,MIN(100,(G1754-IF(J1754="",'04_Настройки'!$B$14,J1754))/(100-IF(J1754="",'04_Настройки'!$B$14,J1754))*100)),1))</s:f>
        <s:v/>
      </s:c>
      <s:c r="V1754" s="85" t="str">
        <s:f t="shared" si="6"/>
        <s:v/>
      </s:c>
      <s:c r="W1754" s="88" t="str">
        <s:f t="shared" si="7"/>
        <s:v/>
      </s:c>
      <s:c r="X1754" s="85" t="str">
        <s:f>IF(B1754="","",IF(W1754&lt;'04_Настройки'!$B$26,"",ROUND((IF(ISBLANK(T1754),0,T1754*'04_Настройки'!$B$16)+IF(ISBLANK(U1754),0,U1754*'04_Настройки'!$B$17)+IF(ISBLANK(V1754),0,V1754*'04_Настройки'!$B$18)+IF(ISBLANK(M1754),0,M1754/5*100*'04_Настройки'!$B$19)+IF(ISBLANK(N1754),0,N1754/5*100*'04_Настройки'!$B$20))/(IF(ISBLANK(T1754),0,'04_Настройки'!$B$16)+IF(ISBLANK(U1754),0,'04_Настройки'!$B$17)+IF(ISBLANK(V1754),0,'04_Настройки'!$B$18)+IF(ISBLANK(M1754),0,'04_Настройки'!$B$19)+IF(ISBLANK(N1754),0,'04_Настройки'!$B$20)),1)))</s:f>
        <s:v/>
      </s:c>
      <s:c r="Y1754" s="77" t="str">
        <s:f>IF(B1754="","",IF(ISBLANK(X1754),"Недостаточно данных",IF(X1754&gt;='04_Настройки'!$B$24,"Высокий",IF(X1754&gt;='04_Настройки'!$B$25,"Средний","Низкий"))))</s:f>
        <s:v/>
      </s:c>
      <s:c r="Z1754" s="80">
        <s:f t="shared" si="8"/>
        <s:v>1744</s:v>
      </s:c>
      <s:c r="AA1754" s="93" t="str">
        <s:f>IF(B1754="","",IF(S1754&gt;1,"Проверить и объединить дубли",IF(W1754&lt;'04_Настройки'!$B$26,"Дополнить исходные данные",IF(AND(M1754&lt;&gt;"",M1754&lt;=2),"Проверить соответствие запросу и бизнесу",IF(AND(G1754&lt;&gt;"",G1754&lt;=IF(J1754="",'04_Настройки'!$B$14,J1754)),"Удерживать позицию и обновлять контент",IF(Y1754="Высокий",IF(O1754="","Создать или назначить посадочную страницу","Оптимизировать страницу и усилить содержание"),IF(Y1754="Средний","Включить в контент-план","Наблюдать или отложить")))))))</s:f>
        <s:v/>
      </s:c>
    </s:row>
    <s:row r="1755" ht="22.5" customHeight="1">
      <s:c r="A1755" s="70" t="str">
        <s:f t="shared" si="1"/>
        <s:v/>
      </s:c>
      <s:c r="B1755" s="71"/>
      <s:c r="C1755" s="71"/>
      <s:c r="D1755" s="71"/>
      <s:c r="E1755" s="95"/>
      <s:c r="F1755" s="77" t="str">
        <s:f>IF(ISBLANK(E1755),"",IF(E1755&gt;='04_Настройки'!$B$11,"ВЧ",IF(E1755&gt;='04_Настройки'!$B$12,"СЧ","НЧ")))</s:f>
      </s:c>
      <s:c r="G1755" s="78"/>
      <s:c r="H1755" s="78"/>
      <s:c r="I1755" s="80" t="str">
        <s:f t="shared" si="2"/>
        <s:v/>
      </s:c>
      <s:c r="J1755" s="78"/>
      <s:c r="K1755" s="81"/>
      <s:c r="L1755" s="78"/>
      <s:c r="M1755" s="78"/>
      <s:c r="N1755" s="78"/>
      <s:c r="O1755" s="83"/>
      <s:c r="P1755" s="84"/>
      <s:c r="Q1755" s="84"/>
      <s:c r="R1755" s="77" t="str">
        <s:f t="shared" si="3"/>
        <s:v/>
      </s:c>
      <s:c r="S1755" s="85" t="str">
        <s:f t="shared" si="4"/>
        <s:v/>
      </s:c>
      <s:c r="T1755" s="85" t="str">
        <s:f t="shared" si="5"/>
        <s:v/>
      </s:c>
      <s:c r="U1755" s="85" t="str">
        <s:f>IF(OR(B1755="",G1755=""),"",ROUND(MAX(0,MIN(100,(G1755-IF(J1755="",'04_Настройки'!$B$14,J1755))/(100-IF(J1755="",'04_Настройки'!$B$14,J1755))*100)),1))</s:f>
        <s:v/>
      </s:c>
      <s:c r="V1755" s="85" t="str">
        <s:f t="shared" si="6"/>
        <s:v/>
      </s:c>
      <s:c r="W1755" s="88" t="str">
        <s:f t="shared" si="7"/>
        <s:v/>
      </s:c>
      <s:c r="X1755" s="85" t="str">
        <s:f>IF(B1755="","",IF(W1755&lt;'04_Настройки'!$B$26,"",ROUND((IF(ISBLANK(T1755),0,T1755*'04_Настройки'!$B$16)+IF(ISBLANK(U1755),0,U1755*'04_Настройки'!$B$17)+IF(ISBLANK(V1755),0,V1755*'04_Настройки'!$B$18)+IF(ISBLANK(M1755),0,M1755/5*100*'04_Настройки'!$B$19)+IF(ISBLANK(N1755),0,N1755/5*100*'04_Настройки'!$B$20))/(IF(ISBLANK(T1755),0,'04_Настройки'!$B$16)+IF(ISBLANK(U1755),0,'04_Настройки'!$B$17)+IF(ISBLANK(V1755),0,'04_Настройки'!$B$18)+IF(ISBLANK(M1755),0,'04_Настройки'!$B$19)+IF(ISBLANK(N1755),0,'04_Настройки'!$B$20)),1)))</s:f>
        <s:v/>
      </s:c>
      <s:c r="Y1755" s="77" t="str">
        <s:f>IF(B1755="","",IF(ISBLANK(X1755),"Недостаточно данных",IF(X1755&gt;='04_Настройки'!$B$24,"Высокий",IF(X1755&gt;='04_Настройки'!$B$25,"Средний","Низкий"))))</s:f>
        <s:v/>
      </s:c>
      <s:c r="Z1755" s="80">
        <s:f t="shared" si="8"/>
        <s:v>1745</s:v>
      </s:c>
      <s:c r="AA1755" s="93" t="str">
        <s:f>IF(B1755="","",IF(S1755&gt;1,"Проверить и объединить дубли",IF(W1755&lt;'04_Настройки'!$B$26,"Дополнить исходные данные",IF(AND(M1755&lt;&gt;"",M1755&lt;=2),"Проверить соответствие запросу и бизнесу",IF(AND(G1755&lt;&gt;"",G1755&lt;=IF(J1755="",'04_Настройки'!$B$14,J1755)),"Удерживать позицию и обновлять контент",IF(Y1755="Высокий",IF(O1755="","Создать или назначить посадочную страницу","Оптимизировать страницу и усилить содержание"),IF(Y1755="Средний","Включить в контент-план","Наблюдать или отложить")))))))</s:f>
        <s:v/>
      </s:c>
    </s:row>
    <s:row r="1756" ht="22.5" customHeight="1">
      <s:c r="A1756" s="70" t="str">
        <s:f t="shared" si="1"/>
        <s:v/>
      </s:c>
      <s:c r="B1756" s="71"/>
      <s:c r="C1756" s="71"/>
      <s:c r="D1756" s="71"/>
      <s:c r="E1756" s="95"/>
      <s:c r="F1756" s="77" t="str">
        <s:f>IF(ISBLANK(E1756),"",IF(E1756&gt;='04_Настройки'!$B$11,"ВЧ",IF(E1756&gt;='04_Настройки'!$B$12,"СЧ","НЧ")))</s:f>
      </s:c>
      <s:c r="G1756" s="78"/>
      <s:c r="H1756" s="78"/>
      <s:c r="I1756" s="80" t="str">
        <s:f t="shared" si="2"/>
        <s:v/>
      </s:c>
      <s:c r="J1756" s="78"/>
      <s:c r="K1756" s="81"/>
      <s:c r="L1756" s="78"/>
      <s:c r="M1756" s="78"/>
      <s:c r="N1756" s="78"/>
      <s:c r="O1756" s="83"/>
      <s:c r="P1756" s="84"/>
      <s:c r="Q1756" s="84"/>
      <s:c r="R1756" s="77" t="str">
        <s:f t="shared" si="3"/>
        <s:v/>
      </s:c>
      <s:c r="S1756" s="85" t="str">
        <s:f t="shared" si="4"/>
        <s:v/>
      </s:c>
      <s:c r="T1756" s="85" t="str">
        <s:f t="shared" si="5"/>
        <s:v/>
      </s:c>
      <s:c r="U1756" s="85" t="str">
        <s:f>IF(OR(B1756="",G1756=""),"",ROUND(MAX(0,MIN(100,(G1756-IF(J1756="",'04_Настройки'!$B$14,J1756))/(100-IF(J1756="",'04_Настройки'!$B$14,J1756))*100)),1))</s:f>
        <s:v/>
      </s:c>
      <s:c r="V1756" s="85" t="str">
        <s:f t="shared" si="6"/>
        <s:v/>
      </s:c>
      <s:c r="W1756" s="88" t="str">
        <s:f t="shared" si="7"/>
        <s:v/>
      </s:c>
      <s:c r="X1756" s="85" t="str">
        <s:f>IF(B1756="","",IF(W1756&lt;'04_Настройки'!$B$26,"",ROUND((IF(ISBLANK(T1756),0,T1756*'04_Настройки'!$B$16)+IF(ISBLANK(U1756),0,U1756*'04_Настройки'!$B$17)+IF(ISBLANK(V1756),0,V1756*'04_Настройки'!$B$18)+IF(ISBLANK(M1756),0,M1756/5*100*'04_Настройки'!$B$19)+IF(ISBLANK(N1756),0,N1756/5*100*'04_Настройки'!$B$20))/(IF(ISBLANK(T1756),0,'04_Настройки'!$B$16)+IF(ISBLANK(U1756),0,'04_Настройки'!$B$17)+IF(ISBLANK(V1756),0,'04_Настройки'!$B$18)+IF(ISBLANK(M1756),0,'04_Настройки'!$B$19)+IF(ISBLANK(N1756),0,'04_Настройки'!$B$20)),1)))</s:f>
        <s:v/>
      </s:c>
      <s:c r="Y1756" s="77" t="str">
        <s:f>IF(B1756="","",IF(ISBLANK(X1756),"Недостаточно данных",IF(X1756&gt;='04_Настройки'!$B$24,"Высокий",IF(X1756&gt;='04_Настройки'!$B$25,"Средний","Низкий"))))</s:f>
        <s:v/>
      </s:c>
      <s:c r="Z1756" s="80">
        <s:f t="shared" si="8"/>
        <s:v>1746</s:v>
      </s:c>
      <s:c r="AA1756" s="93" t="str">
        <s:f>IF(B1756="","",IF(S1756&gt;1,"Проверить и объединить дубли",IF(W1756&lt;'04_Настройки'!$B$26,"Дополнить исходные данные",IF(AND(M1756&lt;&gt;"",M1756&lt;=2),"Проверить соответствие запросу и бизнесу",IF(AND(G1756&lt;&gt;"",G1756&lt;=IF(J1756="",'04_Настройки'!$B$14,J1756)),"Удерживать позицию и обновлять контент",IF(Y1756="Высокий",IF(O1756="","Создать или назначить посадочную страницу","Оптимизировать страницу и усилить содержание"),IF(Y1756="Средний","Включить в контент-план","Наблюдать или отложить")))))))</s:f>
        <s:v/>
      </s:c>
    </s:row>
    <s:row r="1757" ht="22.5" customHeight="1">
      <s:c r="A1757" s="70" t="str">
        <s:f t="shared" si="1"/>
        <s:v/>
      </s:c>
      <s:c r="B1757" s="71"/>
      <s:c r="C1757" s="71"/>
      <s:c r="D1757" s="71"/>
      <s:c r="E1757" s="95"/>
      <s:c r="F1757" s="77" t="str">
        <s:f>IF(ISBLANK(E1757),"",IF(E1757&gt;='04_Настройки'!$B$11,"ВЧ",IF(E1757&gt;='04_Настройки'!$B$12,"СЧ","НЧ")))</s:f>
      </s:c>
      <s:c r="G1757" s="78"/>
      <s:c r="H1757" s="78"/>
      <s:c r="I1757" s="80" t="str">
        <s:f t="shared" si="2"/>
        <s:v/>
      </s:c>
      <s:c r="J1757" s="78"/>
      <s:c r="K1757" s="81"/>
      <s:c r="L1757" s="78"/>
      <s:c r="M1757" s="78"/>
      <s:c r="N1757" s="78"/>
      <s:c r="O1757" s="83"/>
      <s:c r="P1757" s="84"/>
      <s:c r="Q1757" s="84"/>
      <s:c r="R1757" s="77" t="str">
        <s:f t="shared" si="3"/>
        <s:v/>
      </s:c>
      <s:c r="S1757" s="85" t="str">
        <s:f t="shared" si="4"/>
        <s:v/>
      </s:c>
      <s:c r="T1757" s="85" t="str">
        <s:f t="shared" si="5"/>
        <s:v/>
      </s:c>
      <s:c r="U1757" s="85" t="str">
        <s:f>IF(OR(B1757="",G1757=""),"",ROUND(MAX(0,MIN(100,(G1757-IF(J1757="",'04_Настройки'!$B$14,J1757))/(100-IF(J1757="",'04_Настройки'!$B$14,J1757))*100)),1))</s:f>
        <s:v/>
      </s:c>
      <s:c r="V1757" s="85" t="str">
        <s:f t="shared" si="6"/>
        <s:v/>
      </s:c>
      <s:c r="W1757" s="88" t="str">
        <s:f t="shared" si="7"/>
        <s:v/>
      </s:c>
      <s:c r="X1757" s="85" t="str">
        <s:f>IF(B1757="","",IF(W1757&lt;'04_Настройки'!$B$26,"",ROUND((IF(ISBLANK(T1757),0,T1757*'04_Настройки'!$B$16)+IF(ISBLANK(U1757),0,U1757*'04_Настройки'!$B$17)+IF(ISBLANK(V1757),0,V1757*'04_Настройки'!$B$18)+IF(ISBLANK(M1757),0,M1757/5*100*'04_Настройки'!$B$19)+IF(ISBLANK(N1757),0,N1757/5*100*'04_Настройки'!$B$20))/(IF(ISBLANK(T1757),0,'04_Настройки'!$B$16)+IF(ISBLANK(U1757),0,'04_Настройки'!$B$17)+IF(ISBLANK(V1757),0,'04_Настройки'!$B$18)+IF(ISBLANK(M1757),0,'04_Настройки'!$B$19)+IF(ISBLANK(N1757),0,'04_Настройки'!$B$20)),1)))</s:f>
        <s:v/>
      </s:c>
      <s:c r="Y1757" s="77" t="str">
        <s:f>IF(B1757="","",IF(ISBLANK(X1757),"Недостаточно данных",IF(X1757&gt;='04_Настройки'!$B$24,"Высокий",IF(X1757&gt;='04_Настройки'!$B$25,"Средний","Низкий"))))</s:f>
        <s:v/>
      </s:c>
      <s:c r="Z1757" s="80">
        <s:f t="shared" si="8"/>
        <s:v>1747</s:v>
      </s:c>
      <s:c r="AA1757" s="93" t="str">
        <s:f>IF(B1757="","",IF(S1757&gt;1,"Проверить и объединить дубли",IF(W1757&lt;'04_Настройки'!$B$26,"Дополнить исходные данные",IF(AND(M1757&lt;&gt;"",M1757&lt;=2),"Проверить соответствие запросу и бизнесу",IF(AND(G1757&lt;&gt;"",G1757&lt;=IF(J1757="",'04_Настройки'!$B$14,J1757)),"Удерживать позицию и обновлять контент",IF(Y1757="Высокий",IF(O1757="","Создать или назначить посадочную страницу","Оптимизировать страницу и усилить содержание"),IF(Y1757="Средний","Включить в контент-план","Наблюдать или отложить")))))))</s:f>
        <s:v/>
      </s:c>
    </s:row>
    <s:row r="1758" ht="22.5" customHeight="1">
      <s:c r="A1758" s="70" t="str">
        <s:f t="shared" si="1"/>
        <s:v/>
      </s:c>
      <s:c r="B1758" s="71"/>
      <s:c r="C1758" s="71"/>
      <s:c r="D1758" s="71"/>
      <s:c r="E1758" s="95"/>
      <s:c r="F1758" s="77" t="str">
        <s:f>IF(ISBLANK(E1758),"",IF(E1758&gt;='04_Настройки'!$B$11,"ВЧ",IF(E1758&gt;='04_Настройки'!$B$12,"СЧ","НЧ")))</s:f>
      </s:c>
      <s:c r="G1758" s="78"/>
      <s:c r="H1758" s="78"/>
      <s:c r="I1758" s="80" t="str">
        <s:f t="shared" si="2"/>
        <s:v/>
      </s:c>
      <s:c r="J1758" s="78"/>
      <s:c r="K1758" s="81"/>
      <s:c r="L1758" s="78"/>
      <s:c r="M1758" s="78"/>
      <s:c r="N1758" s="78"/>
      <s:c r="O1758" s="83"/>
      <s:c r="P1758" s="84"/>
      <s:c r="Q1758" s="84"/>
      <s:c r="R1758" s="77" t="str">
        <s:f t="shared" si="3"/>
        <s:v/>
      </s:c>
      <s:c r="S1758" s="85" t="str">
        <s:f t="shared" si="4"/>
        <s:v/>
      </s:c>
      <s:c r="T1758" s="85" t="str">
        <s:f t="shared" si="5"/>
        <s:v/>
      </s:c>
      <s:c r="U1758" s="85" t="str">
        <s:f>IF(OR(B1758="",G1758=""),"",ROUND(MAX(0,MIN(100,(G1758-IF(J1758="",'04_Настройки'!$B$14,J1758))/(100-IF(J1758="",'04_Настройки'!$B$14,J1758))*100)),1))</s:f>
        <s:v/>
      </s:c>
      <s:c r="V1758" s="85" t="str">
        <s:f t="shared" si="6"/>
        <s:v/>
      </s:c>
      <s:c r="W1758" s="88" t="str">
        <s:f t="shared" si="7"/>
        <s:v/>
      </s:c>
      <s:c r="X1758" s="85" t="str">
        <s:f>IF(B1758="","",IF(W1758&lt;'04_Настройки'!$B$26,"",ROUND((IF(ISBLANK(T1758),0,T1758*'04_Настройки'!$B$16)+IF(ISBLANK(U1758),0,U1758*'04_Настройки'!$B$17)+IF(ISBLANK(V1758),0,V1758*'04_Настройки'!$B$18)+IF(ISBLANK(M1758),0,M1758/5*100*'04_Настройки'!$B$19)+IF(ISBLANK(N1758),0,N1758/5*100*'04_Настройки'!$B$20))/(IF(ISBLANK(T1758),0,'04_Настройки'!$B$16)+IF(ISBLANK(U1758),0,'04_Настройки'!$B$17)+IF(ISBLANK(V1758),0,'04_Настройки'!$B$18)+IF(ISBLANK(M1758),0,'04_Настройки'!$B$19)+IF(ISBLANK(N1758),0,'04_Настройки'!$B$20)),1)))</s:f>
        <s:v/>
      </s:c>
      <s:c r="Y1758" s="77" t="str">
        <s:f>IF(B1758="","",IF(ISBLANK(X1758),"Недостаточно данных",IF(X1758&gt;='04_Настройки'!$B$24,"Высокий",IF(X1758&gt;='04_Настройки'!$B$25,"Средний","Низкий"))))</s:f>
        <s:v/>
      </s:c>
      <s:c r="Z1758" s="80">
        <s:f t="shared" si="8"/>
        <s:v>1748</s:v>
      </s:c>
      <s:c r="AA1758" s="93" t="str">
        <s:f>IF(B1758="","",IF(S1758&gt;1,"Проверить и объединить дубли",IF(W1758&lt;'04_Настройки'!$B$26,"Дополнить исходные данные",IF(AND(M1758&lt;&gt;"",M1758&lt;=2),"Проверить соответствие запросу и бизнесу",IF(AND(G1758&lt;&gt;"",G1758&lt;=IF(J1758="",'04_Настройки'!$B$14,J1758)),"Удерживать позицию и обновлять контент",IF(Y1758="Высокий",IF(O1758="","Создать или назначить посадочную страницу","Оптимизировать страницу и усилить содержание"),IF(Y1758="Средний","Включить в контент-план","Наблюдать или отложить")))))))</s:f>
        <s:v/>
      </s:c>
    </s:row>
    <s:row r="1759" ht="22.5" customHeight="1">
      <s:c r="A1759" s="70" t="str">
        <s:f t="shared" si="1"/>
        <s:v/>
      </s:c>
      <s:c r="B1759" s="71"/>
      <s:c r="C1759" s="71"/>
      <s:c r="D1759" s="71"/>
      <s:c r="E1759" s="95"/>
      <s:c r="F1759" s="77" t="str">
        <s:f>IF(ISBLANK(E1759),"",IF(E1759&gt;='04_Настройки'!$B$11,"ВЧ",IF(E1759&gt;='04_Настройки'!$B$12,"СЧ","НЧ")))</s:f>
      </s:c>
      <s:c r="G1759" s="78"/>
      <s:c r="H1759" s="78"/>
      <s:c r="I1759" s="80" t="str">
        <s:f t="shared" si="2"/>
        <s:v/>
      </s:c>
      <s:c r="J1759" s="78"/>
      <s:c r="K1759" s="81"/>
      <s:c r="L1759" s="78"/>
      <s:c r="M1759" s="78"/>
      <s:c r="N1759" s="78"/>
      <s:c r="O1759" s="83"/>
      <s:c r="P1759" s="84"/>
      <s:c r="Q1759" s="84"/>
      <s:c r="R1759" s="77" t="str">
        <s:f t="shared" si="3"/>
        <s:v/>
      </s:c>
      <s:c r="S1759" s="85" t="str">
        <s:f t="shared" si="4"/>
        <s:v/>
      </s:c>
      <s:c r="T1759" s="85" t="str">
        <s:f t="shared" si="5"/>
        <s:v/>
      </s:c>
      <s:c r="U1759" s="85" t="str">
        <s:f>IF(OR(B1759="",G1759=""),"",ROUND(MAX(0,MIN(100,(G1759-IF(J1759="",'04_Настройки'!$B$14,J1759))/(100-IF(J1759="",'04_Настройки'!$B$14,J1759))*100)),1))</s:f>
        <s:v/>
      </s:c>
      <s:c r="V1759" s="85" t="str">
        <s:f t="shared" si="6"/>
        <s:v/>
      </s:c>
      <s:c r="W1759" s="88" t="str">
        <s:f t="shared" si="7"/>
        <s:v/>
      </s:c>
      <s:c r="X1759" s="85" t="str">
        <s:f>IF(B1759="","",IF(W1759&lt;'04_Настройки'!$B$26,"",ROUND((IF(ISBLANK(T1759),0,T1759*'04_Настройки'!$B$16)+IF(ISBLANK(U1759),0,U1759*'04_Настройки'!$B$17)+IF(ISBLANK(V1759),0,V1759*'04_Настройки'!$B$18)+IF(ISBLANK(M1759),0,M1759/5*100*'04_Настройки'!$B$19)+IF(ISBLANK(N1759),0,N1759/5*100*'04_Настройки'!$B$20))/(IF(ISBLANK(T1759),0,'04_Настройки'!$B$16)+IF(ISBLANK(U1759),0,'04_Настройки'!$B$17)+IF(ISBLANK(V1759),0,'04_Настройки'!$B$18)+IF(ISBLANK(M1759),0,'04_Настройки'!$B$19)+IF(ISBLANK(N1759),0,'04_Настройки'!$B$20)),1)))</s:f>
        <s:v/>
      </s:c>
      <s:c r="Y1759" s="77" t="str">
        <s:f>IF(B1759="","",IF(ISBLANK(X1759),"Недостаточно данных",IF(X1759&gt;='04_Настройки'!$B$24,"Высокий",IF(X1759&gt;='04_Настройки'!$B$25,"Средний","Низкий"))))</s:f>
        <s:v/>
      </s:c>
      <s:c r="Z1759" s="80">
        <s:f t="shared" si="8"/>
        <s:v>1749</s:v>
      </s:c>
      <s:c r="AA1759" s="93" t="str">
        <s:f>IF(B1759="","",IF(S1759&gt;1,"Проверить и объединить дубли",IF(W1759&lt;'04_Настройки'!$B$26,"Дополнить исходные данные",IF(AND(M1759&lt;&gt;"",M1759&lt;=2),"Проверить соответствие запросу и бизнесу",IF(AND(G1759&lt;&gt;"",G1759&lt;=IF(J1759="",'04_Настройки'!$B$14,J1759)),"Удерживать позицию и обновлять контент",IF(Y1759="Высокий",IF(O1759="","Создать или назначить посадочную страницу","Оптимизировать страницу и усилить содержание"),IF(Y1759="Средний","Включить в контент-план","Наблюдать или отложить")))))))</s:f>
        <s:v/>
      </s:c>
    </s:row>
    <s:row r="1760" ht="22.5" customHeight="1">
      <s:c r="A1760" s="70" t="str">
        <s:f t="shared" si="1"/>
        <s:v/>
      </s:c>
      <s:c r="B1760" s="71"/>
      <s:c r="C1760" s="71"/>
      <s:c r="D1760" s="71"/>
      <s:c r="E1760" s="95"/>
      <s:c r="F1760" s="77" t="str">
        <s:f>IF(ISBLANK(E1760),"",IF(E1760&gt;='04_Настройки'!$B$11,"ВЧ",IF(E1760&gt;='04_Настройки'!$B$12,"СЧ","НЧ")))</s:f>
      </s:c>
      <s:c r="G1760" s="78"/>
      <s:c r="H1760" s="78"/>
      <s:c r="I1760" s="80" t="str">
        <s:f t="shared" si="2"/>
        <s:v/>
      </s:c>
      <s:c r="J1760" s="78"/>
      <s:c r="K1760" s="81"/>
      <s:c r="L1760" s="78"/>
      <s:c r="M1760" s="78"/>
      <s:c r="N1760" s="78"/>
      <s:c r="O1760" s="83"/>
      <s:c r="P1760" s="84"/>
      <s:c r="Q1760" s="84"/>
      <s:c r="R1760" s="77" t="str">
        <s:f t="shared" si="3"/>
        <s:v/>
      </s:c>
      <s:c r="S1760" s="85" t="str">
        <s:f t="shared" si="4"/>
        <s:v/>
      </s:c>
      <s:c r="T1760" s="85" t="str">
        <s:f t="shared" si="5"/>
        <s:v/>
      </s:c>
      <s:c r="U1760" s="85" t="str">
        <s:f>IF(OR(B1760="",G1760=""),"",ROUND(MAX(0,MIN(100,(G1760-IF(J1760="",'04_Настройки'!$B$14,J1760))/(100-IF(J1760="",'04_Настройки'!$B$14,J1760))*100)),1))</s:f>
        <s:v/>
      </s:c>
      <s:c r="V1760" s="85" t="str">
        <s:f t="shared" si="6"/>
        <s:v/>
      </s:c>
      <s:c r="W1760" s="88" t="str">
        <s:f t="shared" si="7"/>
        <s:v/>
      </s:c>
      <s:c r="X1760" s="85" t="str">
        <s:f>IF(B1760="","",IF(W1760&lt;'04_Настройки'!$B$26,"",ROUND((IF(ISBLANK(T1760),0,T1760*'04_Настройки'!$B$16)+IF(ISBLANK(U1760),0,U1760*'04_Настройки'!$B$17)+IF(ISBLANK(V1760),0,V1760*'04_Настройки'!$B$18)+IF(ISBLANK(M1760),0,M1760/5*100*'04_Настройки'!$B$19)+IF(ISBLANK(N1760),0,N1760/5*100*'04_Настройки'!$B$20))/(IF(ISBLANK(T1760),0,'04_Настройки'!$B$16)+IF(ISBLANK(U1760),0,'04_Настройки'!$B$17)+IF(ISBLANK(V1760),0,'04_Настройки'!$B$18)+IF(ISBLANK(M1760),0,'04_Настройки'!$B$19)+IF(ISBLANK(N1760),0,'04_Настройки'!$B$20)),1)))</s:f>
        <s:v/>
      </s:c>
      <s:c r="Y1760" s="77" t="str">
        <s:f>IF(B1760="","",IF(ISBLANK(X1760),"Недостаточно данных",IF(X1760&gt;='04_Настройки'!$B$24,"Высокий",IF(X1760&gt;='04_Настройки'!$B$25,"Средний","Низкий"))))</s:f>
        <s:v/>
      </s:c>
      <s:c r="Z1760" s="80">
        <s:f t="shared" si="8"/>
        <s:v>1750</s:v>
      </s:c>
      <s:c r="AA1760" s="93" t="str">
        <s:f>IF(B1760="","",IF(S1760&gt;1,"Проверить и объединить дубли",IF(W1760&lt;'04_Настройки'!$B$26,"Дополнить исходные данные",IF(AND(M1760&lt;&gt;"",M1760&lt;=2),"Проверить соответствие запросу и бизнесу",IF(AND(G1760&lt;&gt;"",G1760&lt;=IF(J1760="",'04_Настройки'!$B$14,J1760)),"Удерживать позицию и обновлять контент",IF(Y1760="Высокий",IF(O1760="","Создать или назначить посадочную страницу","Оптимизировать страницу и усилить содержание"),IF(Y1760="Средний","Включить в контент-план","Наблюдать или отложить")))))))</s:f>
        <s:v/>
      </s:c>
    </s:row>
    <s:row r="1761" ht="22.5" customHeight="1">
      <s:c r="A1761" s="70" t="str">
        <s:f t="shared" si="1"/>
        <s:v/>
      </s:c>
      <s:c r="B1761" s="71"/>
      <s:c r="C1761" s="71"/>
      <s:c r="D1761" s="71"/>
      <s:c r="E1761" s="95"/>
      <s:c r="F1761" s="77" t="str">
        <s:f>IF(ISBLANK(E1761),"",IF(E1761&gt;='04_Настройки'!$B$11,"ВЧ",IF(E1761&gt;='04_Настройки'!$B$12,"СЧ","НЧ")))</s:f>
      </s:c>
      <s:c r="G1761" s="78"/>
      <s:c r="H1761" s="78"/>
      <s:c r="I1761" s="80" t="str">
        <s:f t="shared" si="2"/>
        <s:v/>
      </s:c>
      <s:c r="J1761" s="78"/>
      <s:c r="K1761" s="81"/>
      <s:c r="L1761" s="78"/>
      <s:c r="M1761" s="78"/>
      <s:c r="N1761" s="78"/>
      <s:c r="O1761" s="83"/>
      <s:c r="P1761" s="84"/>
      <s:c r="Q1761" s="84"/>
      <s:c r="R1761" s="77" t="str">
        <s:f t="shared" si="3"/>
        <s:v/>
      </s:c>
      <s:c r="S1761" s="85" t="str">
        <s:f t="shared" si="4"/>
        <s:v/>
      </s:c>
      <s:c r="T1761" s="85" t="str">
        <s:f t="shared" si="5"/>
        <s:v/>
      </s:c>
      <s:c r="U1761" s="85" t="str">
        <s:f>IF(OR(B1761="",G1761=""),"",ROUND(MAX(0,MIN(100,(G1761-IF(J1761="",'04_Настройки'!$B$14,J1761))/(100-IF(J1761="",'04_Настройки'!$B$14,J1761))*100)),1))</s:f>
        <s:v/>
      </s:c>
      <s:c r="V1761" s="85" t="str">
        <s:f t="shared" si="6"/>
        <s:v/>
      </s:c>
      <s:c r="W1761" s="88" t="str">
        <s:f t="shared" si="7"/>
        <s:v/>
      </s:c>
      <s:c r="X1761" s="85" t="str">
        <s:f>IF(B1761="","",IF(W1761&lt;'04_Настройки'!$B$26,"",ROUND((IF(ISBLANK(T1761),0,T1761*'04_Настройки'!$B$16)+IF(ISBLANK(U1761),0,U1761*'04_Настройки'!$B$17)+IF(ISBLANK(V1761),0,V1761*'04_Настройки'!$B$18)+IF(ISBLANK(M1761),0,M1761/5*100*'04_Настройки'!$B$19)+IF(ISBLANK(N1761),0,N1761/5*100*'04_Настройки'!$B$20))/(IF(ISBLANK(T1761),0,'04_Настройки'!$B$16)+IF(ISBLANK(U1761),0,'04_Настройки'!$B$17)+IF(ISBLANK(V1761),0,'04_Настройки'!$B$18)+IF(ISBLANK(M1761),0,'04_Настройки'!$B$19)+IF(ISBLANK(N1761),0,'04_Настройки'!$B$20)),1)))</s:f>
        <s:v/>
      </s:c>
      <s:c r="Y1761" s="77" t="str">
        <s:f>IF(B1761="","",IF(ISBLANK(X1761),"Недостаточно данных",IF(X1761&gt;='04_Настройки'!$B$24,"Высокий",IF(X1761&gt;='04_Настройки'!$B$25,"Средний","Низкий"))))</s:f>
        <s:v/>
      </s:c>
      <s:c r="Z1761" s="80">
        <s:f t="shared" si="8"/>
        <s:v>1751</s:v>
      </s:c>
      <s:c r="AA1761" s="93" t="str">
        <s:f>IF(B1761="","",IF(S1761&gt;1,"Проверить и объединить дубли",IF(W1761&lt;'04_Настройки'!$B$26,"Дополнить исходные данные",IF(AND(M1761&lt;&gt;"",M1761&lt;=2),"Проверить соответствие запросу и бизнесу",IF(AND(G1761&lt;&gt;"",G1761&lt;=IF(J1761="",'04_Настройки'!$B$14,J1761)),"Удерживать позицию и обновлять контент",IF(Y1761="Высокий",IF(O1761="","Создать или назначить посадочную страницу","Оптимизировать страницу и усилить содержание"),IF(Y1761="Средний","Включить в контент-план","Наблюдать или отложить")))))))</s:f>
        <s:v/>
      </s:c>
    </s:row>
    <s:row r="1762" ht="22.5" customHeight="1">
      <s:c r="A1762" s="70" t="str">
        <s:f t="shared" si="1"/>
        <s:v/>
      </s:c>
      <s:c r="B1762" s="71"/>
      <s:c r="C1762" s="71"/>
      <s:c r="D1762" s="71"/>
      <s:c r="E1762" s="95"/>
      <s:c r="F1762" s="77" t="str">
        <s:f>IF(ISBLANK(E1762),"",IF(E1762&gt;='04_Настройки'!$B$11,"ВЧ",IF(E1762&gt;='04_Настройки'!$B$12,"СЧ","НЧ")))</s:f>
      </s:c>
      <s:c r="G1762" s="78"/>
      <s:c r="H1762" s="78"/>
      <s:c r="I1762" s="80" t="str">
        <s:f t="shared" si="2"/>
        <s:v/>
      </s:c>
      <s:c r="J1762" s="78"/>
      <s:c r="K1762" s="81"/>
      <s:c r="L1762" s="78"/>
      <s:c r="M1762" s="78"/>
      <s:c r="N1762" s="78"/>
      <s:c r="O1762" s="83"/>
      <s:c r="P1762" s="84"/>
      <s:c r="Q1762" s="84"/>
      <s:c r="R1762" s="77" t="str">
        <s:f t="shared" si="3"/>
        <s:v/>
      </s:c>
      <s:c r="S1762" s="85" t="str">
        <s:f t="shared" si="4"/>
        <s:v/>
      </s:c>
      <s:c r="T1762" s="85" t="str">
        <s:f t="shared" si="5"/>
        <s:v/>
      </s:c>
      <s:c r="U1762" s="85" t="str">
        <s:f>IF(OR(B1762="",G1762=""),"",ROUND(MAX(0,MIN(100,(G1762-IF(J1762="",'04_Настройки'!$B$14,J1762))/(100-IF(J1762="",'04_Настройки'!$B$14,J1762))*100)),1))</s:f>
        <s:v/>
      </s:c>
      <s:c r="V1762" s="85" t="str">
        <s:f t="shared" si="6"/>
        <s:v/>
      </s:c>
      <s:c r="W1762" s="88" t="str">
        <s:f t="shared" si="7"/>
        <s:v/>
      </s:c>
      <s:c r="X1762" s="85" t="str">
        <s:f>IF(B1762="","",IF(W1762&lt;'04_Настройки'!$B$26,"",ROUND((IF(ISBLANK(T1762),0,T1762*'04_Настройки'!$B$16)+IF(ISBLANK(U1762),0,U1762*'04_Настройки'!$B$17)+IF(ISBLANK(V1762),0,V1762*'04_Настройки'!$B$18)+IF(ISBLANK(M1762),0,M1762/5*100*'04_Настройки'!$B$19)+IF(ISBLANK(N1762),0,N1762/5*100*'04_Настройки'!$B$20))/(IF(ISBLANK(T1762),0,'04_Настройки'!$B$16)+IF(ISBLANK(U1762),0,'04_Настройки'!$B$17)+IF(ISBLANK(V1762),0,'04_Настройки'!$B$18)+IF(ISBLANK(M1762),0,'04_Настройки'!$B$19)+IF(ISBLANK(N1762),0,'04_Настройки'!$B$20)),1)))</s:f>
        <s:v/>
      </s:c>
      <s:c r="Y1762" s="77" t="str">
        <s:f>IF(B1762="","",IF(ISBLANK(X1762),"Недостаточно данных",IF(X1762&gt;='04_Настройки'!$B$24,"Высокий",IF(X1762&gt;='04_Настройки'!$B$25,"Средний","Низкий"))))</s:f>
        <s:v/>
      </s:c>
      <s:c r="Z1762" s="80">
        <s:f t="shared" si="8"/>
        <s:v>1752</s:v>
      </s:c>
      <s:c r="AA1762" s="93" t="str">
        <s:f>IF(B1762="","",IF(S1762&gt;1,"Проверить и объединить дубли",IF(W1762&lt;'04_Настройки'!$B$26,"Дополнить исходные данные",IF(AND(M1762&lt;&gt;"",M1762&lt;=2),"Проверить соответствие запросу и бизнесу",IF(AND(G1762&lt;&gt;"",G1762&lt;=IF(J1762="",'04_Настройки'!$B$14,J1762)),"Удерживать позицию и обновлять контент",IF(Y1762="Высокий",IF(O1762="","Создать или назначить посадочную страницу","Оптимизировать страницу и усилить содержание"),IF(Y1762="Средний","Включить в контент-план","Наблюдать или отложить")))))))</s:f>
        <s:v/>
      </s:c>
    </s:row>
    <s:row r="1763" ht="22.5" customHeight="1">
      <s:c r="A1763" s="70" t="str">
        <s:f t="shared" si="1"/>
        <s:v/>
      </s:c>
      <s:c r="B1763" s="71"/>
      <s:c r="C1763" s="71"/>
      <s:c r="D1763" s="71"/>
      <s:c r="E1763" s="95"/>
      <s:c r="F1763" s="77" t="str">
        <s:f>IF(ISBLANK(E1763),"",IF(E1763&gt;='04_Настройки'!$B$11,"ВЧ",IF(E1763&gt;='04_Настройки'!$B$12,"СЧ","НЧ")))</s:f>
      </s:c>
      <s:c r="G1763" s="78"/>
      <s:c r="H1763" s="78"/>
      <s:c r="I1763" s="80" t="str">
        <s:f t="shared" si="2"/>
        <s:v/>
      </s:c>
      <s:c r="J1763" s="78"/>
      <s:c r="K1763" s="81"/>
      <s:c r="L1763" s="78"/>
      <s:c r="M1763" s="78"/>
      <s:c r="N1763" s="78"/>
      <s:c r="O1763" s="83"/>
      <s:c r="P1763" s="84"/>
      <s:c r="Q1763" s="84"/>
      <s:c r="R1763" s="77" t="str">
        <s:f t="shared" si="3"/>
        <s:v/>
      </s:c>
      <s:c r="S1763" s="85" t="str">
        <s:f t="shared" si="4"/>
        <s:v/>
      </s:c>
      <s:c r="T1763" s="85" t="str">
        <s:f t="shared" si="5"/>
        <s:v/>
      </s:c>
      <s:c r="U1763" s="85" t="str">
        <s:f>IF(OR(B1763="",G1763=""),"",ROUND(MAX(0,MIN(100,(G1763-IF(J1763="",'04_Настройки'!$B$14,J1763))/(100-IF(J1763="",'04_Настройки'!$B$14,J1763))*100)),1))</s:f>
        <s:v/>
      </s:c>
      <s:c r="V1763" s="85" t="str">
        <s:f t="shared" si="6"/>
        <s:v/>
      </s:c>
      <s:c r="W1763" s="88" t="str">
        <s:f t="shared" si="7"/>
        <s:v/>
      </s:c>
      <s:c r="X1763" s="85" t="str">
        <s:f>IF(B1763="","",IF(W1763&lt;'04_Настройки'!$B$26,"",ROUND((IF(ISBLANK(T1763),0,T1763*'04_Настройки'!$B$16)+IF(ISBLANK(U1763),0,U1763*'04_Настройки'!$B$17)+IF(ISBLANK(V1763),0,V1763*'04_Настройки'!$B$18)+IF(ISBLANK(M1763),0,M1763/5*100*'04_Настройки'!$B$19)+IF(ISBLANK(N1763),0,N1763/5*100*'04_Настройки'!$B$20))/(IF(ISBLANK(T1763),0,'04_Настройки'!$B$16)+IF(ISBLANK(U1763),0,'04_Настройки'!$B$17)+IF(ISBLANK(V1763),0,'04_Настройки'!$B$18)+IF(ISBLANK(M1763),0,'04_Настройки'!$B$19)+IF(ISBLANK(N1763),0,'04_Настройки'!$B$20)),1)))</s:f>
        <s:v/>
      </s:c>
      <s:c r="Y1763" s="77" t="str">
        <s:f>IF(B1763="","",IF(ISBLANK(X1763),"Недостаточно данных",IF(X1763&gt;='04_Настройки'!$B$24,"Высокий",IF(X1763&gt;='04_Настройки'!$B$25,"Средний","Низкий"))))</s:f>
        <s:v/>
      </s:c>
      <s:c r="Z1763" s="80">
        <s:f t="shared" si="8"/>
        <s:v>1753</s:v>
      </s:c>
      <s:c r="AA1763" s="93" t="str">
        <s:f>IF(B1763="","",IF(S1763&gt;1,"Проверить и объединить дубли",IF(W1763&lt;'04_Настройки'!$B$26,"Дополнить исходные данные",IF(AND(M1763&lt;&gt;"",M1763&lt;=2),"Проверить соответствие запросу и бизнесу",IF(AND(G1763&lt;&gt;"",G1763&lt;=IF(J1763="",'04_Настройки'!$B$14,J1763)),"Удерживать позицию и обновлять контент",IF(Y1763="Высокий",IF(O1763="","Создать или назначить посадочную страницу","Оптимизировать страницу и усилить содержание"),IF(Y1763="Средний","Включить в контент-план","Наблюдать или отложить")))))))</s:f>
        <s:v/>
      </s:c>
    </s:row>
    <s:row r="1764" ht="22.5" customHeight="1">
      <s:c r="A1764" s="70" t="str">
        <s:f t="shared" si="1"/>
        <s:v/>
      </s:c>
      <s:c r="B1764" s="71"/>
      <s:c r="C1764" s="71"/>
      <s:c r="D1764" s="71"/>
      <s:c r="E1764" s="95"/>
      <s:c r="F1764" s="77" t="str">
        <s:f>IF(ISBLANK(E1764),"",IF(E1764&gt;='04_Настройки'!$B$11,"ВЧ",IF(E1764&gt;='04_Настройки'!$B$12,"СЧ","НЧ")))</s:f>
      </s:c>
      <s:c r="G1764" s="78"/>
      <s:c r="H1764" s="78"/>
      <s:c r="I1764" s="80" t="str">
        <s:f t="shared" si="2"/>
        <s:v/>
      </s:c>
      <s:c r="J1764" s="78"/>
      <s:c r="K1764" s="81"/>
      <s:c r="L1764" s="78"/>
      <s:c r="M1764" s="78"/>
      <s:c r="N1764" s="78"/>
      <s:c r="O1764" s="83"/>
      <s:c r="P1764" s="84"/>
      <s:c r="Q1764" s="84"/>
      <s:c r="R1764" s="77" t="str">
        <s:f t="shared" si="3"/>
        <s:v/>
      </s:c>
      <s:c r="S1764" s="85" t="str">
        <s:f t="shared" si="4"/>
        <s:v/>
      </s:c>
      <s:c r="T1764" s="85" t="str">
        <s:f t="shared" si="5"/>
        <s:v/>
      </s:c>
      <s:c r="U1764" s="85" t="str">
        <s:f>IF(OR(B1764="",G1764=""),"",ROUND(MAX(0,MIN(100,(G1764-IF(J1764="",'04_Настройки'!$B$14,J1764))/(100-IF(J1764="",'04_Настройки'!$B$14,J1764))*100)),1))</s:f>
        <s:v/>
      </s:c>
      <s:c r="V1764" s="85" t="str">
        <s:f t="shared" si="6"/>
        <s:v/>
      </s:c>
      <s:c r="W1764" s="88" t="str">
        <s:f t="shared" si="7"/>
        <s:v/>
      </s:c>
      <s:c r="X1764" s="85" t="str">
        <s:f>IF(B1764="","",IF(W1764&lt;'04_Настройки'!$B$26,"",ROUND((IF(ISBLANK(T1764),0,T1764*'04_Настройки'!$B$16)+IF(ISBLANK(U1764),0,U1764*'04_Настройки'!$B$17)+IF(ISBLANK(V1764),0,V1764*'04_Настройки'!$B$18)+IF(ISBLANK(M1764),0,M1764/5*100*'04_Настройки'!$B$19)+IF(ISBLANK(N1764),0,N1764/5*100*'04_Настройки'!$B$20))/(IF(ISBLANK(T1764),0,'04_Настройки'!$B$16)+IF(ISBLANK(U1764),0,'04_Настройки'!$B$17)+IF(ISBLANK(V1764),0,'04_Настройки'!$B$18)+IF(ISBLANK(M1764),0,'04_Настройки'!$B$19)+IF(ISBLANK(N1764),0,'04_Настройки'!$B$20)),1)))</s:f>
        <s:v/>
      </s:c>
      <s:c r="Y1764" s="77" t="str">
        <s:f>IF(B1764="","",IF(ISBLANK(X1764),"Недостаточно данных",IF(X1764&gt;='04_Настройки'!$B$24,"Высокий",IF(X1764&gt;='04_Настройки'!$B$25,"Средний","Низкий"))))</s:f>
        <s:v/>
      </s:c>
      <s:c r="Z1764" s="80">
        <s:f t="shared" si="8"/>
        <s:v>1754</s:v>
      </s:c>
      <s:c r="AA1764" s="93" t="str">
        <s:f>IF(B1764="","",IF(S1764&gt;1,"Проверить и объединить дубли",IF(W1764&lt;'04_Настройки'!$B$26,"Дополнить исходные данные",IF(AND(M1764&lt;&gt;"",M1764&lt;=2),"Проверить соответствие запросу и бизнесу",IF(AND(G1764&lt;&gt;"",G1764&lt;=IF(J1764="",'04_Настройки'!$B$14,J1764)),"Удерживать позицию и обновлять контент",IF(Y1764="Высокий",IF(O1764="","Создать или назначить посадочную страницу","Оптимизировать страницу и усилить содержание"),IF(Y1764="Средний","Включить в контент-план","Наблюдать или отложить")))))))</s:f>
        <s:v/>
      </s:c>
    </s:row>
    <s:row r="1765" ht="22.5" customHeight="1">
      <s:c r="A1765" s="70" t="str">
        <s:f t="shared" si="1"/>
        <s:v/>
      </s:c>
      <s:c r="B1765" s="71"/>
      <s:c r="C1765" s="71"/>
      <s:c r="D1765" s="71"/>
      <s:c r="E1765" s="95"/>
      <s:c r="F1765" s="77" t="str">
        <s:f>IF(ISBLANK(E1765),"",IF(E1765&gt;='04_Настройки'!$B$11,"ВЧ",IF(E1765&gt;='04_Настройки'!$B$12,"СЧ","НЧ")))</s:f>
      </s:c>
      <s:c r="G1765" s="78"/>
      <s:c r="H1765" s="78"/>
      <s:c r="I1765" s="80" t="str">
        <s:f t="shared" si="2"/>
        <s:v/>
      </s:c>
      <s:c r="J1765" s="78"/>
      <s:c r="K1765" s="81"/>
      <s:c r="L1765" s="78"/>
      <s:c r="M1765" s="78"/>
      <s:c r="N1765" s="78"/>
      <s:c r="O1765" s="83"/>
      <s:c r="P1765" s="84"/>
      <s:c r="Q1765" s="84"/>
      <s:c r="R1765" s="77" t="str">
        <s:f t="shared" si="3"/>
        <s:v/>
      </s:c>
      <s:c r="S1765" s="85" t="str">
        <s:f t="shared" si="4"/>
        <s:v/>
      </s:c>
      <s:c r="T1765" s="85" t="str">
        <s:f t="shared" si="5"/>
        <s:v/>
      </s:c>
      <s:c r="U1765" s="85" t="str">
        <s:f>IF(OR(B1765="",G1765=""),"",ROUND(MAX(0,MIN(100,(G1765-IF(J1765="",'04_Настройки'!$B$14,J1765))/(100-IF(J1765="",'04_Настройки'!$B$14,J1765))*100)),1))</s:f>
        <s:v/>
      </s:c>
      <s:c r="V1765" s="85" t="str">
        <s:f t="shared" si="6"/>
        <s:v/>
      </s:c>
      <s:c r="W1765" s="88" t="str">
        <s:f t="shared" si="7"/>
        <s:v/>
      </s:c>
      <s:c r="X1765" s="85" t="str">
        <s:f>IF(B1765="","",IF(W1765&lt;'04_Настройки'!$B$26,"",ROUND((IF(ISBLANK(T1765),0,T1765*'04_Настройки'!$B$16)+IF(ISBLANK(U1765),0,U1765*'04_Настройки'!$B$17)+IF(ISBLANK(V1765),0,V1765*'04_Настройки'!$B$18)+IF(ISBLANK(M1765),0,M1765/5*100*'04_Настройки'!$B$19)+IF(ISBLANK(N1765),0,N1765/5*100*'04_Настройки'!$B$20))/(IF(ISBLANK(T1765),0,'04_Настройки'!$B$16)+IF(ISBLANK(U1765),0,'04_Настройки'!$B$17)+IF(ISBLANK(V1765),0,'04_Настройки'!$B$18)+IF(ISBLANK(M1765),0,'04_Настройки'!$B$19)+IF(ISBLANK(N1765),0,'04_Настройки'!$B$20)),1)))</s:f>
        <s:v/>
      </s:c>
      <s:c r="Y1765" s="77" t="str">
        <s:f>IF(B1765="","",IF(ISBLANK(X1765),"Недостаточно данных",IF(X1765&gt;='04_Настройки'!$B$24,"Высокий",IF(X1765&gt;='04_Настройки'!$B$25,"Средний","Низкий"))))</s:f>
        <s:v/>
      </s:c>
      <s:c r="Z1765" s="80">
        <s:f t="shared" si="8"/>
        <s:v>1755</s:v>
      </s:c>
      <s:c r="AA1765" s="93" t="str">
        <s:f>IF(B1765="","",IF(S1765&gt;1,"Проверить и объединить дубли",IF(W1765&lt;'04_Настройки'!$B$26,"Дополнить исходные данные",IF(AND(M1765&lt;&gt;"",M1765&lt;=2),"Проверить соответствие запросу и бизнесу",IF(AND(G1765&lt;&gt;"",G1765&lt;=IF(J1765="",'04_Настройки'!$B$14,J1765)),"Удерживать позицию и обновлять контент",IF(Y1765="Высокий",IF(O1765="","Создать или назначить посадочную страницу","Оптимизировать страницу и усилить содержание"),IF(Y1765="Средний","Включить в контент-план","Наблюдать или отложить")))))))</s:f>
        <s:v/>
      </s:c>
    </s:row>
    <s:row r="1766" ht="22.5" customHeight="1">
      <s:c r="A1766" s="70" t="str">
        <s:f t="shared" si="1"/>
        <s:v/>
      </s:c>
      <s:c r="B1766" s="71"/>
      <s:c r="C1766" s="71"/>
      <s:c r="D1766" s="71"/>
      <s:c r="E1766" s="95"/>
      <s:c r="F1766" s="77" t="str">
        <s:f>IF(ISBLANK(E1766),"",IF(E1766&gt;='04_Настройки'!$B$11,"ВЧ",IF(E1766&gt;='04_Настройки'!$B$12,"СЧ","НЧ")))</s:f>
      </s:c>
      <s:c r="G1766" s="78"/>
      <s:c r="H1766" s="78"/>
      <s:c r="I1766" s="80" t="str">
        <s:f t="shared" si="2"/>
        <s:v/>
      </s:c>
      <s:c r="J1766" s="78"/>
      <s:c r="K1766" s="81"/>
      <s:c r="L1766" s="78"/>
      <s:c r="M1766" s="78"/>
      <s:c r="N1766" s="78"/>
      <s:c r="O1766" s="83"/>
      <s:c r="P1766" s="84"/>
      <s:c r="Q1766" s="84"/>
      <s:c r="R1766" s="77" t="str">
        <s:f t="shared" si="3"/>
        <s:v/>
      </s:c>
      <s:c r="S1766" s="85" t="str">
        <s:f t="shared" si="4"/>
        <s:v/>
      </s:c>
      <s:c r="T1766" s="85" t="str">
        <s:f t="shared" si="5"/>
        <s:v/>
      </s:c>
      <s:c r="U1766" s="85" t="str">
        <s:f>IF(OR(B1766="",G1766=""),"",ROUND(MAX(0,MIN(100,(G1766-IF(J1766="",'04_Настройки'!$B$14,J1766))/(100-IF(J1766="",'04_Настройки'!$B$14,J1766))*100)),1))</s:f>
        <s:v/>
      </s:c>
      <s:c r="V1766" s="85" t="str">
        <s:f t="shared" si="6"/>
        <s:v/>
      </s:c>
      <s:c r="W1766" s="88" t="str">
        <s:f t="shared" si="7"/>
        <s:v/>
      </s:c>
      <s:c r="X1766" s="85" t="str">
        <s:f>IF(B1766="","",IF(W1766&lt;'04_Настройки'!$B$26,"",ROUND((IF(ISBLANK(T1766),0,T1766*'04_Настройки'!$B$16)+IF(ISBLANK(U1766),0,U1766*'04_Настройки'!$B$17)+IF(ISBLANK(V1766),0,V1766*'04_Настройки'!$B$18)+IF(ISBLANK(M1766),0,M1766/5*100*'04_Настройки'!$B$19)+IF(ISBLANK(N1766),0,N1766/5*100*'04_Настройки'!$B$20))/(IF(ISBLANK(T1766),0,'04_Настройки'!$B$16)+IF(ISBLANK(U1766),0,'04_Настройки'!$B$17)+IF(ISBLANK(V1766),0,'04_Настройки'!$B$18)+IF(ISBLANK(M1766),0,'04_Настройки'!$B$19)+IF(ISBLANK(N1766),0,'04_Настройки'!$B$20)),1)))</s:f>
        <s:v/>
      </s:c>
      <s:c r="Y1766" s="77" t="str">
        <s:f>IF(B1766="","",IF(ISBLANK(X1766),"Недостаточно данных",IF(X1766&gt;='04_Настройки'!$B$24,"Высокий",IF(X1766&gt;='04_Настройки'!$B$25,"Средний","Низкий"))))</s:f>
        <s:v/>
      </s:c>
      <s:c r="Z1766" s="80">
        <s:f t="shared" si="8"/>
        <s:v>1756</s:v>
      </s:c>
      <s:c r="AA1766" s="93" t="str">
        <s:f>IF(B1766="","",IF(S1766&gt;1,"Проверить и объединить дубли",IF(W1766&lt;'04_Настройки'!$B$26,"Дополнить исходные данные",IF(AND(M1766&lt;&gt;"",M1766&lt;=2),"Проверить соответствие запросу и бизнесу",IF(AND(G1766&lt;&gt;"",G1766&lt;=IF(J1766="",'04_Настройки'!$B$14,J1766)),"Удерживать позицию и обновлять контент",IF(Y1766="Высокий",IF(O1766="","Создать или назначить посадочную страницу","Оптимизировать страницу и усилить содержание"),IF(Y1766="Средний","Включить в контент-план","Наблюдать или отложить")))))))</s:f>
        <s:v/>
      </s:c>
    </s:row>
    <s:row r="1767" ht="22.5" customHeight="1">
      <s:c r="A1767" s="70" t="str">
        <s:f t="shared" si="1"/>
        <s:v/>
      </s:c>
      <s:c r="B1767" s="71"/>
      <s:c r="C1767" s="71"/>
      <s:c r="D1767" s="71"/>
      <s:c r="E1767" s="95"/>
      <s:c r="F1767" s="77" t="str">
        <s:f>IF(ISBLANK(E1767),"",IF(E1767&gt;='04_Настройки'!$B$11,"ВЧ",IF(E1767&gt;='04_Настройки'!$B$12,"СЧ","НЧ")))</s:f>
      </s:c>
      <s:c r="G1767" s="78"/>
      <s:c r="H1767" s="78"/>
      <s:c r="I1767" s="80" t="str">
        <s:f t="shared" si="2"/>
        <s:v/>
      </s:c>
      <s:c r="J1767" s="78"/>
      <s:c r="K1767" s="81"/>
      <s:c r="L1767" s="78"/>
      <s:c r="M1767" s="78"/>
      <s:c r="N1767" s="78"/>
      <s:c r="O1767" s="83"/>
      <s:c r="P1767" s="84"/>
      <s:c r="Q1767" s="84"/>
      <s:c r="R1767" s="77" t="str">
        <s:f t="shared" si="3"/>
        <s:v/>
      </s:c>
      <s:c r="S1767" s="85" t="str">
        <s:f t="shared" si="4"/>
        <s:v/>
      </s:c>
      <s:c r="T1767" s="85" t="str">
        <s:f t="shared" si="5"/>
        <s:v/>
      </s:c>
      <s:c r="U1767" s="85" t="str">
        <s:f>IF(OR(B1767="",G1767=""),"",ROUND(MAX(0,MIN(100,(G1767-IF(J1767="",'04_Настройки'!$B$14,J1767))/(100-IF(J1767="",'04_Настройки'!$B$14,J1767))*100)),1))</s:f>
        <s:v/>
      </s:c>
      <s:c r="V1767" s="85" t="str">
        <s:f t="shared" si="6"/>
        <s:v/>
      </s:c>
      <s:c r="W1767" s="88" t="str">
        <s:f t="shared" si="7"/>
        <s:v/>
      </s:c>
      <s:c r="X1767" s="85" t="str">
        <s:f>IF(B1767="","",IF(W1767&lt;'04_Настройки'!$B$26,"",ROUND((IF(ISBLANK(T1767),0,T1767*'04_Настройки'!$B$16)+IF(ISBLANK(U1767),0,U1767*'04_Настройки'!$B$17)+IF(ISBLANK(V1767),0,V1767*'04_Настройки'!$B$18)+IF(ISBLANK(M1767),0,M1767/5*100*'04_Настройки'!$B$19)+IF(ISBLANK(N1767),0,N1767/5*100*'04_Настройки'!$B$20))/(IF(ISBLANK(T1767),0,'04_Настройки'!$B$16)+IF(ISBLANK(U1767),0,'04_Настройки'!$B$17)+IF(ISBLANK(V1767),0,'04_Настройки'!$B$18)+IF(ISBLANK(M1767),0,'04_Настройки'!$B$19)+IF(ISBLANK(N1767),0,'04_Настройки'!$B$20)),1)))</s:f>
        <s:v/>
      </s:c>
      <s:c r="Y1767" s="77" t="str">
        <s:f>IF(B1767="","",IF(ISBLANK(X1767),"Недостаточно данных",IF(X1767&gt;='04_Настройки'!$B$24,"Высокий",IF(X1767&gt;='04_Настройки'!$B$25,"Средний","Низкий"))))</s:f>
        <s:v/>
      </s:c>
      <s:c r="Z1767" s="80">
        <s:f t="shared" si="8"/>
        <s:v>1757</s:v>
      </s:c>
      <s:c r="AA1767" s="93" t="str">
        <s:f>IF(B1767="","",IF(S1767&gt;1,"Проверить и объединить дубли",IF(W1767&lt;'04_Настройки'!$B$26,"Дополнить исходные данные",IF(AND(M1767&lt;&gt;"",M1767&lt;=2),"Проверить соответствие запросу и бизнесу",IF(AND(G1767&lt;&gt;"",G1767&lt;=IF(J1767="",'04_Настройки'!$B$14,J1767)),"Удерживать позицию и обновлять контент",IF(Y1767="Высокий",IF(O1767="","Создать или назначить посадочную страницу","Оптимизировать страницу и усилить содержание"),IF(Y1767="Средний","Включить в контент-план","Наблюдать или отложить")))))))</s:f>
        <s:v/>
      </s:c>
    </s:row>
    <s:row r="1768" ht="22.5" customHeight="1">
      <s:c r="A1768" s="70" t="str">
        <s:f t="shared" si="1"/>
        <s:v/>
      </s:c>
      <s:c r="B1768" s="71"/>
      <s:c r="C1768" s="71"/>
      <s:c r="D1768" s="71"/>
      <s:c r="E1768" s="95"/>
      <s:c r="F1768" s="77" t="str">
        <s:f>IF(ISBLANK(E1768),"",IF(E1768&gt;='04_Настройки'!$B$11,"ВЧ",IF(E1768&gt;='04_Настройки'!$B$12,"СЧ","НЧ")))</s:f>
      </s:c>
      <s:c r="G1768" s="78"/>
      <s:c r="H1768" s="78"/>
      <s:c r="I1768" s="80" t="str">
        <s:f t="shared" si="2"/>
        <s:v/>
      </s:c>
      <s:c r="J1768" s="78"/>
      <s:c r="K1768" s="81"/>
      <s:c r="L1768" s="78"/>
      <s:c r="M1768" s="78"/>
      <s:c r="N1768" s="78"/>
      <s:c r="O1768" s="83"/>
      <s:c r="P1768" s="84"/>
      <s:c r="Q1768" s="84"/>
      <s:c r="R1768" s="77" t="str">
        <s:f t="shared" si="3"/>
        <s:v/>
      </s:c>
      <s:c r="S1768" s="85" t="str">
        <s:f t="shared" si="4"/>
        <s:v/>
      </s:c>
      <s:c r="T1768" s="85" t="str">
        <s:f t="shared" si="5"/>
        <s:v/>
      </s:c>
      <s:c r="U1768" s="85" t="str">
        <s:f>IF(OR(B1768="",G1768=""),"",ROUND(MAX(0,MIN(100,(G1768-IF(J1768="",'04_Настройки'!$B$14,J1768))/(100-IF(J1768="",'04_Настройки'!$B$14,J1768))*100)),1))</s:f>
        <s:v/>
      </s:c>
      <s:c r="V1768" s="85" t="str">
        <s:f t="shared" si="6"/>
        <s:v/>
      </s:c>
      <s:c r="W1768" s="88" t="str">
        <s:f t="shared" si="7"/>
        <s:v/>
      </s:c>
      <s:c r="X1768" s="85" t="str">
        <s:f>IF(B1768="","",IF(W1768&lt;'04_Настройки'!$B$26,"",ROUND((IF(ISBLANK(T1768),0,T1768*'04_Настройки'!$B$16)+IF(ISBLANK(U1768),0,U1768*'04_Настройки'!$B$17)+IF(ISBLANK(V1768),0,V1768*'04_Настройки'!$B$18)+IF(ISBLANK(M1768),0,M1768/5*100*'04_Настройки'!$B$19)+IF(ISBLANK(N1768),0,N1768/5*100*'04_Настройки'!$B$20))/(IF(ISBLANK(T1768),0,'04_Настройки'!$B$16)+IF(ISBLANK(U1768),0,'04_Настройки'!$B$17)+IF(ISBLANK(V1768),0,'04_Настройки'!$B$18)+IF(ISBLANK(M1768),0,'04_Настройки'!$B$19)+IF(ISBLANK(N1768),0,'04_Настройки'!$B$20)),1)))</s:f>
        <s:v/>
      </s:c>
      <s:c r="Y1768" s="77" t="str">
        <s:f>IF(B1768="","",IF(ISBLANK(X1768),"Недостаточно данных",IF(X1768&gt;='04_Настройки'!$B$24,"Высокий",IF(X1768&gt;='04_Настройки'!$B$25,"Средний","Низкий"))))</s:f>
        <s:v/>
      </s:c>
      <s:c r="Z1768" s="80">
        <s:f t="shared" si="8"/>
        <s:v>1758</s:v>
      </s:c>
      <s:c r="AA1768" s="93" t="str">
        <s:f>IF(B1768="","",IF(S1768&gt;1,"Проверить и объединить дубли",IF(W1768&lt;'04_Настройки'!$B$26,"Дополнить исходные данные",IF(AND(M1768&lt;&gt;"",M1768&lt;=2),"Проверить соответствие запросу и бизнесу",IF(AND(G1768&lt;&gt;"",G1768&lt;=IF(J1768="",'04_Настройки'!$B$14,J1768)),"Удерживать позицию и обновлять контент",IF(Y1768="Высокий",IF(O1768="","Создать или назначить посадочную страницу","Оптимизировать страницу и усилить содержание"),IF(Y1768="Средний","Включить в контент-план","Наблюдать или отложить")))))))</s:f>
        <s:v/>
      </s:c>
    </s:row>
    <s:row r="1769" ht="22.5" customHeight="1">
      <s:c r="A1769" s="70" t="str">
        <s:f t="shared" si="1"/>
        <s:v/>
      </s:c>
      <s:c r="B1769" s="71"/>
      <s:c r="C1769" s="71"/>
      <s:c r="D1769" s="71"/>
      <s:c r="E1769" s="95"/>
      <s:c r="F1769" s="77" t="str">
        <s:f>IF(ISBLANK(E1769),"",IF(E1769&gt;='04_Настройки'!$B$11,"ВЧ",IF(E1769&gt;='04_Настройки'!$B$12,"СЧ","НЧ")))</s:f>
      </s:c>
      <s:c r="G1769" s="78"/>
      <s:c r="H1769" s="78"/>
      <s:c r="I1769" s="80" t="str">
        <s:f t="shared" si="2"/>
        <s:v/>
      </s:c>
      <s:c r="J1769" s="78"/>
      <s:c r="K1769" s="81"/>
      <s:c r="L1769" s="78"/>
      <s:c r="M1769" s="78"/>
      <s:c r="N1769" s="78"/>
      <s:c r="O1769" s="83"/>
      <s:c r="P1769" s="84"/>
      <s:c r="Q1769" s="84"/>
      <s:c r="R1769" s="77" t="str">
        <s:f t="shared" si="3"/>
        <s:v/>
      </s:c>
      <s:c r="S1769" s="85" t="str">
        <s:f t="shared" si="4"/>
        <s:v/>
      </s:c>
      <s:c r="T1769" s="85" t="str">
        <s:f t="shared" si="5"/>
        <s:v/>
      </s:c>
      <s:c r="U1769" s="85" t="str">
        <s:f>IF(OR(B1769="",G1769=""),"",ROUND(MAX(0,MIN(100,(G1769-IF(J1769="",'04_Настройки'!$B$14,J1769))/(100-IF(J1769="",'04_Настройки'!$B$14,J1769))*100)),1))</s:f>
        <s:v/>
      </s:c>
      <s:c r="V1769" s="85" t="str">
        <s:f t="shared" si="6"/>
        <s:v/>
      </s:c>
      <s:c r="W1769" s="88" t="str">
        <s:f t="shared" si="7"/>
        <s:v/>
      </s:c>
      <s:c r="X1769" s="85" t="str">
        <s:f>IF(B1769="","",IF(W1769&lt;'04_Настройки'!$B$26,"",ROUND((IF(ISBLANK(T1769),0,T1769*'04_Настройки'!$B$16)+IF(ISBLANK(U1769),0,U1769*'04_Настройки'!$B$17)+IF(ISBLANK(V1769),0,V1769*'04_Настройки'!$B$18)+IF(ISBLANK(M1769),0,M1769/5*100*'04_Настройки'!$B$19)+IF(ISBLANK(N1769),0,N1769/5*100*'04_Настройки'!$B$20))/(IF(ISBLANK(T1769),0,'04_Настройки'!$B$16)+IF(ISBLANK(U1769),0,'04_Настройки'!$B$17)+IF(ISBLANK(V1769),0,'04_Настройки'!$B$18)+IF(ISBLANK(M1769),0,'04_Настройки'!$B$19)+IF(ISBLANK(N1769),0,'04_Настройки'!$B$20)),1)))</s:f>
        <s:v/>
      </s:c>
      <s:c r="Y1769" s="77" t="str">
        <s:f>IF(B1769="","",IF(ISBLANK(X1769),"Недостаточно данных",IF(X1769&gt;='04_Настройки'!$B$24,"Высокий",IF(X1769&gt;='04_Настройки'!$B$25,"Средний","Низкий"))))</s:f>
        <s:v/>
      </s:c>
      <s:c r="Z1769" s="80">
        <s:f t="shared" si="8"/>
        <s:v>1759</s:v>
      </s:c>
      <s:c r="AA1769" s="93" t="str">
        <s:f>IF(B1769="","",IF(S1769&gt;1,"Проверить и объединить дубли",IF(W1769&lt;'04_Настройки'!$B$26,"Дополнить исходные данные",IF(AND(M1769&lt;&gt;"",M1769&lt;=2),"Проверить соответствие запросу и бизнесу",IF(AND(G1769&lt;&gt;"",G1769&lt;=IF(J1769="",'04_Настройки'!$B$14,J1769)),"Удерживать позицию и обновлять контент",IF(Y1769="Высокий",IF(O1769="","Создать или назначить посадочную страницу","Оптимизировать страницу и усилить содержание"),IF(Y1769="Средний","Включить в контент-план","Наблюдать или отложить")))))))</s:f>
        <s:v/>
      </s:c>
    </s:row>
    <s:row r="1770" ht="22.5" customHeight="1">
      <s:c r="A1770" s="70" t="str">
        <s:f t="shared" si="1"/>
        <s:v/>
      </s:c>
      <s:c r="B1770" s="71"/>
      <s:c r="C1770" s="71"/>
      <s:c r="D1770" s="71"/>
      <s:c r="E1770" s="95"/>
      <s:c r="F1770" s="77" t="str">
        <s:f>IF(ISBLANK(E1770),"",IF(E1770&gt;='04_Настройки'!$B$11,"ВЧ",IF(E1770&gt;='04_Настройки'!$B$12,"СЧ","НЧ")))</s:f>
      </s:c>
      <s:c r="G1770" s="78"/>
      <s:c r="H1770" s="78"/>
      <s:c r="I1770" s="80" t="str">
        <s:f t="shared" si="2"/>
        <s:v/>
      </s:c>
      <s:c r="J1770" s="78"/>
      <s:c r="K1770" s="81"/>
      <s:c r="L1770" s="78"/>
      <s:c r="M1770" s="78"/>
      <s:c r="N1770" s="78"/>
      <s:c r="O1770" s="83"/>
      <s:c r="P1770" s="84"/>
      <s:c r="Q1770" s="84"/>
      <s:c r="R1770" s="77" t="str">
        <s:f t="shared" si="3"/>
        <s:v/>
      </s:c>
      <s:c r="S1770" s="85" t="str">
        <s:f t="shared" si="4"/>
        <s:v/>
      </s:c>
      <s:c r="T1770" s="85" t="str">
        <s:f t="shared" si="5"/>
        <s:v/>
      </s:c>
      <s:c r="U1770" s="85" t="str">
        <s:f>IF(OR(B1770="",G1770=""),"",ROUND(MAX(0,MIN(100,(G1770-IF(J1770="",'04_Настройки'!$B$14,J1770))/(100-IF(J1770="",'04_Настройки'!$B$14,J1770))*100)),1))</s:f>
        <s:v/>
      </s:c>
      <s:c r="V1770" s="85" t="str">
        <s:f t="shared" si="6"/>
        <s:v/>
      </s:c>
      <s:c r="W1770" s="88" t="str">
        <s:f t="shared" si="7"/>
        <s:v/>
      </s:c>
      <s:c r="X1770" s="85" t="str">
        <s:f>IF(B1770="","",IF(W1770&lt;'04_Настройки'!$B$26,"",ROUND((IF(ISBLANK(T1770),0,T1770*'04_Настройки'!$B$16)+IF(ISBLANK(U1770),0,U1770*'04_Настройки'!$B$17)+IF(ISBLANK(V1770),0,V1770*'04_Настройки'!$B$18)+IF(ISBLANK(M1770),0,M1770/5*100*'04_Настройки'!$B$19)+IF(ISBLANK(N1770),0,N1770/5*100*'04_Настройки'!$B$20))/(IF(ISBLANK(T1770),0,'04_Настройки'!$B$16)+IF(ISBLANK(U1770),0,'04_Настройки'!$B$17)+IF(ISBLANK(V1770),0,'04_Настройки'!$B$18)+IF(ISBLANK(M1770),0,'04_Настройки'!$B$19)+IF(ISBLANK(N1770),0,'04_Настройки'!$B$20)),1)))</s:f>
        <s:v/>
      </s:c>
      <s:c r="Y1770" s="77" t="str">
        <s:f>IF(B1770="","",IF(ISBLANK(X1770),"Недостаточно данных",IF(X1770&gt;='04_Настройки'!$B$24,"Высокий",IF(X1770&gt;='04_Настройки'!$B$25,"Средний","Низкий"))))</s:f>
        <s:v/>
      </s:c>
      <s:c r="Z1770" s="80">
        <s:f t="shared" si="8"/>
        <s:v>1760</s:v>
      </s:c>
      <s:c r="AA1770" s="93" t="str">
        <s:f>IF(B1770="","",IF(S1770&gt;1,"Проверить и объединить дубли",IF(W1770&lt;'04_Настройки'!$B$26,"Дополнить исходные данные",IF(AND(M1770&lt;&gt;"",M1770&lt;=2),"Проверить соответствие запросу и бизнесу",IF(AND(G1770&lt;&gt;"",G1770&lt;=IF(J1770="",'04_Настройки'!$B$14,J1770)),"Удерживать позицию и обновлять контент",IF(Y1770="Высокий",IF(O1770="","Создать или назначить посадочную страницу","Оптимизировать страницу и усилить содержание"),IF(Y1770="Средний","Включить в контент-план","Наблюдать или отложить")))))))</s:f>
        <s:v/>
      </s:c>
    </s:row>
    <s:row r="1771" ht="22.5" customHeight="1">
      <s:c r="A1771" s="70" t="str">
        <s:f t="shared" si="1"/>
        <s:v/>
      </s:c>
      <s:c r="B1771" s="71"/>
      <s:c r="C1771" s="71"/>
      <s:c r="D1771" s="71"/>
      <s:c r="E1771" s="95"/>
      <s:c r="F1771" s="77" t="str">
        <s:f>IF(ISBLANK(E1771),"",IF(E1771&gt;='04_Настройки'!$B$11,"ВЧ",IF(E1771&gt;='04_Настройки'!$B$12,"СЧ","НЧ")))</s:f>
      </s:c>
      <s:c r="G1771" s="78"/>
      <s:c r="H1771" s="78"/>
      <s:c r="I1771" s="80" t="str">
        <s:f t="shared" si="2"/>
        <s:v/>
      </s:c>
      <s:c r="J1771" s="78"/>
      <s:c r="K1771" s="81"/>
      <s:c r="L1771" s="78"/>
      <s:c r="M1771" s="78"/>
      <s:c r="N1771" s="78"/>
      <s:c r="O1771" s="83"/>
      <s:c r="P1771" s="84"/>
      <s:c r="Q1771" s="84"/>
      <s:c r="R1771" s="77" t="str">
        <s:f t="shared" si="3"/>
        <s:v/>
      </s:c>
      <s:c r="S1771" s="85" t="str">
        <s:f t="shared" si="4"/>
        <s:v/>
      </s:c>
      <s:c r="T1771" s="85" t="str">
        <s:f t="shared" si="5"/>
        <s:v/>
      </s:c>
      <s:c r="U1771" s="85" t="str">
        <s:f>IF(OR(B1771="",G1771=""),"",ROUND(MAX(0,MIN(100,(G1771-IF(J1771="",'04_Настройки'!$B$14,J1771))/(100-IF(J1771="",'04_Настройки'!$B$14,J1771))*100)),1))</s:f>
        <s:v/>
      </s:c>
      <s:c r="V1771" s="85" t="str">
        <s:f t="shared" si="6"/>
        <s:v/>
      </s:c>
      <s:c r="W1771" s="88" t="str">
        <s:f t="shared" si="7"/>
        <s:v/>
      </s:c>
      <s:c r="X1771" s="85" t="str">
        <s:f>IF(B1771="","",IF(W1771&lt;'04_Настройки'!$B$26,"",ROUND((IF(ISBLANK(T1771),0,T1771*'04_Настройки'!$B$16)+IF(ISBLANK(U1771),0,U1771*'04_Настройки'!$B$17)+IF(ISBLANK(V1771),0,V1771*'04_Настройки'!$B$18)+IF(ISBLANK(M1771),0,M1771/5*100*'04_Настройки'!$B$19)+IF(ISBLANK(N1771),0,N1771/5*100*'04_Настройки'!$B$20))/(IF(ISBLANK(T1771),0,'04_Настройки'!$B$16)+IF(ISBLANK(U1771),0,'04_Настройки'!$B$17)+IF(ISBLANK(V1771),0,'04_Настройки'!$B$18)+IF(ISBLANK(M1771),0,'04_Настройки'!$B$19)+IF(ISBLANK(N1771),0,'04_Настройки'!$B$20)),1)))</s:f>
        <s:v/>
      </s:c>
      <s:c r="Y1771" s="77" t="str">
        <s:f>IF(B1771="","",IF(ISBLANK(X1771),"Недостаточно данных",IF(X1771&gt;='04_Настройки'!$B$24,"Высокий",IF(X1771&gt;='04_Настройки'!$B$25,"Средний","Низкий"))))</s:f>
        <s:v/>
      </s:c>
      <s:c r="Z1771" s="80">
        <s:f t="shared" si="8"/>
        <s:v>1761</s:v>
      </s:c>
      <s:c r="AA1771" s="93" t="str">
        <s:f>IF(B1771="","",IF(S1771&gt;1,"Проверить и объединить дубли",IF(W1771&lt;'04_Настройки'!$B$26,"Дополнить исходные данные",IF(AND(M1771&lt;&gt;"",M1771&lt;=2),"Проверить соответствие запросу и бизнесу",IF(AND(G1771&lt;&gt;"",G1771&lt;=IF(J1771="",'04_Настройки'!$B$14,J1771)),"Удерживать позицию и обновлять контент",IF(Y1771="Высокий",IF(O1771="","Создать или назначить посадочную страницу","Оптимизировать страницу и усилить содержание"),IF(Y1771="Средний","Включить в контент-план","Наблюдать или отложить")))))))</s:f>
        <s:v/>
      </s:c>
    </s:row>
    <s:row r="1772" ht="22.5" customHeight="1">
      <s:c r="A1772" s="70" t="str">
        <s:f t="shared" si="1"/>
        <s:v/>
      </s:c>
      <s:c r="B1772" s="71"/>
      <s:c r="C1772" s="71"/>
      <s:c r="D1772" s="71"/>
      <s:c r="E1772" s="95"/>
      <s:c r="F1772" s="77" t="str">
        <s:f>IF(ISBLANK(E1772),"",IF(E1772&gt;='04_Настройки'!$B$11,"ВЧ",IF(E1772&gt;='04_Настройки'!$B$12,"СЧ","НЧ")))</s:f>
      </s:c>
      <s:c r="G1772" s="78"/>
      <s:c r="H1772" s="78"/>
      <s:c r="I1772" s="80" t="str">
        <s:f t="shared" si="2"/>
        <s:v/>
      </s:c>
      <s:c r="J1772" s="78"/>
      <s:c r="K1772" s="81"/>
      <s:c r="L1772" s="78"/>
      <s:c r="M1772" s="78"/>
      <s:c r="N1772" s="78"/>
      <s:c r="O1772" s="83"/>
      <s:c r="P1772" s="84"/>
      <s:c r="Q1772" s="84"/>
      <s:c r="R1772" s="77" t="str">
        <s:f t="shared" si="3"/>
        <s:v/>
      </s:c>
      <s:c r="S1772" s="85" t="str">
        <s:f t="shared" si="4"/>
        <s:v/>
      </s:c>
      <s:c r="T1772" s="85" t="str">
        <s:f t="shared" si="5"/>
        <s:v/>
      </s:c>
      <s:c r="U1772" s="85" t="str">
        <s:f>IF(OR(B1772="",G1772=""),"",ROUND(MAX(0,MIN(100,(G1772-IF(J1772="",'04_Настройки'!$B$14,J1772))/(100-IF(J1772="",'04_Настройки'!$B$14,J1772))*100)),1))</s:f>
        <s:v/>
      </s:c>
      <s:c r="V1772" s="85" t="str">
        <s:f t="shared" si="6"/>
        <s:v/>
      </s:c>
      <s:c r="W1772" s="88" t="str">
        <s:f t="shared" si="7"/>
        <s:v/>
      </s:c>
      <s:c r="X1772" s="85" t="str">
        <s:f>IF(B1772="","",IF(W1772&lt;'04_Настройки'!$B$26,"",ROUND((IF(ISBLANK(T1772),0,T1772*'04_Настройки'!$B$16)+IF(ISBLANK(U1772),0,U1772*'04_Настройки'!$B$17)+IF(ISBLANK(V1772),0,V1772*'04_Настройки'!$B$18)+IF(ISBLANK(M1772),0,M1772/5*100*'04_Настройки'!$B$19)+IF(ISBLANK(N1772),0,N1772/5*100*'04_Настройки'!$B$20))/(IF(ISBLANK(T1772),0,'04_Настройки'!$B$16)+IF(ISBLANK(U1772),0,'04_Настройки'!$B$17)+IF(ISBLANK(V1772),0,'04_Настройки'!$B$18)+IF(ISBLANK(M1772),0,'04_Настройки'!$B$19)+IF(ISBLANK(N1772),0,'04_Настройки'!$B$20)),1)))</s:f>
        <s:v/>
      </s:c>
      <s:c r="Y1772" s="77" t="str">
        <s:f>IF(B1772="","",IF(ISBLANK(X1772),"Недостаточно данных",IF(X1772&gt;='04_Настройки'!$B$24,"Высокий",IF(X1772&gt;='04_Настройки'!$B$25,"Средний","Низкий"))))</s:f>
        <s:v/>
      </s:c>
      <s:c r="Z1772" s="80">
        <s:f t="shared" si="8"/>
        <s:v>1762</s:v>
      </s:c>
      <s:c r="AA1772" s="93" t="str">
        <s:f>IF(B1772="","",IF(S1772&gt;1,"Проверить и объединить дубли",IF(W1772&lt;'04_Настройки'!$B$26,"Дополнить исходные данные",IF(AND(M1772&lt;&gt;"",M1772&lt;=2),"Проверить соответствие запросу и бизнесу",IF(AND(G1772&lt;&gt;"",G1772&lt;=IF(J1772="",'04_Настройки'!$B$14,J1772)),"Удерживать позицию и обновлять контент",IF(Y1772="Высокий",IF(O1772="","Создать или назначить посадочную страницу","Оптимизировать страницу и усилить содержание"),IF(Y1772="Средний","Включить в контент-план","Наблюдать или отложить")))))))</s:f>
        <s:v/>
      </s:c>
    </s:row>
    <s:row r="1773" ht="22.5" customHeight="1">
      <s:c r="A1773" s="70" t="str">
        <s:f t="shared" si="1"/>
        <s:v/>
      </s:c>
      <s:c r="B1773" s="71"/>
      <s:c r="C1773" s="71"/>
      <s:c r="D1773" s="71"/>
      <s:c r="E1773" s="95"/>
      <s:c r="F1773" s="77" t="str">
        <s:f>IF(ISBLANK(E1773),"",IF(E1773&gt;='04_Настройки'!$B$11,"ВЧ",IF(E1773&gt;='04_Настройки'!$B$12,"СЧ","НЧ")))</s:f>
      </s:c>
      <s:c r="G1773" s="78"/>
      <s:c r="H1773" s="78"/>
      <s:c r="I1773" s="80" t="str">
        <s:f t="shared" si="2"/>
        <s:v/>
      </s:c>
      <s:c r="J1773" s="78"/>
      <s:c r="K1773" s="81"/>
      <s:c r="L1773" s="78"/>
      <s:c r="M1773" s="78"/>
      <s:c r="N1773" s="78"/>
      <s:c r="O1773" s="83"/>
      <s:c r="P1773" s="84"/>
      <s:c r="Q1773" s="84"/>
      <s:c r="R1773" s="77" t="str">
        <s:f t="shared" si="3"/>
        <s:v/>
      </s:c>
      <s:c r="S1773" s="85" t="str">
        <s:f t="shared" si="4"/>
        <s:v/>
      </s:c>
      <s:c r="T1773" s="85" t="str">
        <s:f t="shared" si="5"/>
        <s:v/>
      </s:c>
      <s:c r="U1773" s="85" t="str">
        <s:f>IF(OR(B1773="",G1773=""),"",ROUND(MAX(0,MIN(100,(G1773-IF(J1773="",'04_Настройки'!$B$14,J1773))/(100-IF(J1773="",'04_Настройки'!$B$14,J1773))*100)),1))</s:f>
        <s:v/>
      </s:c>
      <s:c r="V1773" s="85" t="str">
        <s:f t="shared" si="6"/>
        <s:v/>
      </s:c>
      <s:c r="W1773" s="88" t="str">
        <s:f t="shared" si="7"/>
        <s:v/>
      </s:c>
      <s:c r="X1773" s="85" t="str">
        <s:f>IF(B1773="","",IF(W1773&lt;'04_Настройки'!$B$26,"",ROUND((IF(ISBLANK(T1773),0,T1773*'04_Настройки'!$B$16)+IF(ISBLANK(U1773),0,U1773*'04_Настройки'!$B$17)+IF(ISBLANK(V1773),0,V1773*'04_Настройки'!$B$18)+IF(ISBLANK(M1773),0,M1773/5*100*'04_Настройки'!$B$19)+IF(ISBLANK(N1773),0,N1773/5*100*'04_Настройки'!$B$20))/(IF(ISBLANK(T1773),0,'04_Настройки'!$B$16)+IF(ISBLANK(U1773),0,'04_Настройки'!$B$17)+IF(ISBLANK(V1773),0,'04_Настройки'!$B$18)+IF(ISBLANK(M1773),0,'04_Настройки'!$B$19)+IF(ISBLANK(N1773),0,'04_Настройки'!$B$20)),1)))</s:f>
        <s:v/>
      </s:c>
      <s:c r="Y1773" s="77" t="str">
        <s:f>IF(B1773="","",IF(ISBLANK(X1773),"Недостаточно данных",IF(X1773&gt;='04_Настройки'!$B$24,"Высокий",IF(X1773&gt;='04_Настройки'!$B$25,"Средний","Низкий"))))</s:f>
        <s:v/>
      </s:c>
      <s:c r="Z1773" s="80">
        <s:f t="shared" si="8"/>
        <s:v>1763</s:v>
      </s:c>
      <s:c r="AA1773" s="93" t="str">
        <s:f>IF(B1773="","",IF(S1773&gt;1,"Проверить и объединить дубли",IF(W1773&lt;'04_Настройки'!$B$26,"Дополнить исходные данные",IF(AND(M1773&lt;&gt;"",M1773&lt;=2),"Проверить соответствие запросу и бизнесу",IF(AND(G1773&lt;&gt;"",G1773&lt;=IF(J1773="",'04_Настройки'!$B$14,J1773)),"Удерживать позицию и обновлять контент",IF(Y1773="Высокий",IF(O1773="","Создать или назначить посадочную страницу","Оптимизировать страницу и усилить содержание"),IF(Y1773="Средний","Включить в контент-план","Наблюдать или отложить")))))))</s:f>
        <s:v/>
      </s:c>
    </s:row>
    <s:row r="1774" ht="22.5" customHeight="1">
      <s:c r="A1774" s="70" t="str">
        <s:f t="shared" si="1"/>
        <s:v/>
      </s:c>
      <s:c r="B1774" s="71"/>
      <s:c r="C1774" s="71"/>
      <s:c r="D1774" s="71"/>
      <s:c r="E1774" s="95"/>
      <s:c r="F1774" s="77" t="str">
        <s:f>IF(ISBLANK(E1774),"",IF(E1774&gt;='04_Настройки'!$B$11,"ВЧ",IF(E1774&gt;='04_Настройки'!$B$12,"СЧ","НЧ")))</s:f>
      </s:c>
      <s:c r="G1774" s="78"/>
      <s:c r="H1774" s="78"/>
      <s:c r="I1774" s="80" t="str">
        <s:f t="shared" si="2"/>
        <s:v/>
      </s:c>
      <s:c r="J1774" s="78"/>
      <s:c r="K1774" s="81"/>
      <s:c r="L1774" s="78"/>
      <s:c r="M1774" s="78"/>
      <s:c r="N1774" s="78"/>
      <s:c r="O1774" s="83"/>
      <s:c r="P1774" s="84"/>
      <s:c r="Q1774" s="84"/>
      <s:c r="R1774" s="77" t="str">
        <s:f t="shared" si="3"/>
        <s:v/>
      </s:c>
      <s:c r="S1774" s="85" t="str">
        <s:f t="shared" si="4"/>
        <s:v/>
      </s:c>
      <s:c r="T1774" s="85" t="str">
        <s:f t="shared" si="5"/>
        <s:v/>
      </s:c>
      <s:c r="U1774" s="85" t="str">
        <s:f>IF(OR(B1774="",G1774=""),"",ROUND(MAX(0,MIN(100,(G1774-IF(J1774="",'04_Настройки'!$B$14,J1774))/(100-IF(J1774="",'04_Настройки'!$B$14,J1774))*100)),1))</s:f>
        <s:v/>
      </s:c>
      <s:c r="V1774" s="85" t="str">
        <s:f t="shared" si="6"/>
        <s:v/>
      </s:c>
      <s:c r="W1774" s="88" t="str">
        <s:f t="shared" si="7"/>
        <s:v/>
      </s:c>
      <s:c r="X1774" s="85" t="str">
        <s:f>IF(B1774="","",IF(W1774&lt;'04_Настройки'!$B$26,"",ROUND((IF(ISBLANK(T1774),0,T1774*'04_Настройки'!$B$16)+IF(ISBLANK(U1774),0,U1774*'04_Настройки'!$B$17)+IF(ISBLANK(V1774),0,V1774*'04_Настройки'!$B$18)+IF(ISBLANK(M1774),0,M1774/5*100*'04_Настройки'!$B$19)+IF(ISBLANK(N1774),0,N1774/5*100*'04_Настройки'!$B$20))/(IF(ISBLANK(T1774),0,'04_Настройки'!$B$16)+IF(ISBLANK(U1774),0,'04_Настройки'!$B$17)+IF(ISBLANK(V1774),0,'04_Настройки'!$B$18)+IF(ISBLANK(M1774),0,'04_Настройки'!$B$19)+IF(ISBLANK(N1774),0,'04_Настройки'!$B$20)),1)))</s:f>
        <s:v/>
      </s:c>
      <s:c r="Y1774" s="77" t="str">
        <s:f>IF(B1774="","",IF(ISBLANK(X1774),"Недостаточно данных",IF(X1774&gt;='04_Настройки'!$B$24,"Высокий",IF(X1774&gt;='04_Настройки'!$B$25,"Средний","Низкий"))))</s:f>
        <s:v/>
      </s:c>
      <s:c r="Z1774" s="80">
        <s:f t="shared" si="8"/>
        <s:v>1764</s:v>
      </s:c>
      <s:c r="AA1774" s="93" t="str">
        <s:f>IF(B1774="","",IF(S1774&gt;1,"Проверить и объединить дубли",IF(W1774&lt;'04_Настройки'!$B$26,"Дополнить исходные данные",IF(AND(M1774&lt;&gt;"",M1774&lt;=2),"Проверить соответствие запросу и бизнесу",IF(AND(G1774&lt;&gt;"",G1774&lt;=IF(J1774="",'04_Настройки'!$B$14,J1774)),"Удерживать позицию и обновлять контент",IF(Y1774="Высокий",IF(O1774="","Создать или назначить посадочную страницу","Оптимизировать страницу и усилить содержание"),IF(Y1774="Средний","Включить в контент-план","Наблюдать или отложить")))))))</s:f>
        <s:v/>
      </s:c>
    </s:row>
    <s:row r="1775" ht="22.5" customHeight="1">
      <s:c r="A1775" s="70" t="str">
        <s:f t="shared" si="1"/>
        <s:v/>
      </s:c>
      <s:c r="B1775" s="71"/>
      <s:c r="C1775" s="71"/>
      <s:c r="D1775" s="71"/>
      <s:c r="E1775" s="95"/>
      <s:c r="F1775" s="77" t="str">
        <s:f>IF(ISBLANK(E1775),"",IF(E1775&gt;='04_Настройки'!$B$11,"ВЧ",IF(E1775&gt;='04_Настройки'!$B$12,"СЧ","НЧ")))</s:f>
      </s:c>
      <s:c r="G1775" s="78"/>
      <s:c r="H1775" s="78"/>
      <s:c r="I1775" s="80" t="str">
        <s:f t="shared" si="2"/>
        <s:v/>
      </s:c>
      <s:c r="J1775" s="78"/>
      <s:c r="K1775" s="81"/>
      <s:c r="L1775" s="78"/>
      <s:c r="M1775" s="78"/>
      <s:c r="N1775" s="78"/>
      <s:c r="O1775" s="83"/>
      <s:c r="P1775" s="84"/>
      <s:c r="Q1775" s="84"/>
      <s:c r="R1775" s="77" t="str">
        <s:f t="shared" si="3"/>
        <s:v/>
      </s:c>
      <s:c r="S1775" s="85" t="str">
        <s:f t="shared" si="4"/>
        <s:v/>
      </s:c>
      <s:c r="T1775" s="85" t="str">
        <s:f t="shared" si="5"/>
        <s:v/>
      </s:c>
      <s:c r="U1775" s="85" t="str">
        <s:f>IF(OR(B1775="",G1775=""),"",ROUND(MAX(0,MIN(100,(G1775-IF(J1775="",'04_Настройки'!$B$14,J1775))/(100-IF(J1775="",'04_Настройки'!$B$14,J1775))*100)),1))</s:f>
        <s:v/>
      </s:c>
      <s:c r="V1775" s="85" t="str">
        <s:f t="shared" si="6"/>
        <s:v/>
      </s:c>
      <s:c r="W1775" s="88" t="str">
        <s:f t="shared" si="7"/>
        <s:v/>
      </s:c>
      <s:c r="X1775" s="85" t="str">
        <s:f>IF(B1775="","",IF(W1775&lt;'04_Настройки'!$B$26,"",ROUND((IF(ISBLANK(T1775),0,T1775*'04_Настройки'!$B$16)+IF(ISBLANK(U1775),0,U1775*'04_Настройки'!$B$17)+IF(ISBLANK(V1775),0,V1775*'04_Настройки'!$B$18)+IF(ISBLANK(M1775),0,M1775/5*100*'04_Настройки'!$B$19)+IF(ISBLANK(N1775),0,N1775/5*100*'04_Настройки'!$B$20))/(IF(ISBLANK(T1775),0,'04_Настройки'!$B$16)+IF(ISBLANK(U1775),0,'04_Настройки'!$B$17)+IF(ISBLANK(V1775),0,'04_Настройки'!$B$18)+IF(ISBLANK(M1775),0,'04_Настройки'!$B$19)+IF(ISBLANK(N1775),0,'04_Настройки'!$B$20)),1)))</s:f>
        <s:v/>
      </s:c>
      <s:c r="Y1775" s="77" t="str">
        <s:f>IF(B1775="","",IF(ISBLANK(X1775),"Недостаточно данных",IF(X1775&gt;='04_Настройки'!$B$24,"Высокий",IF(X1775&gt;='04_Настройки'!$B$25,"Средний","Низкий"))))</s:f>
        <s:v/>
      </s:c>
      <s:c r="Z1775" s="80">
        <s:f t="shared" si="8"/>
        <s:v>1765</s:v>
      </s:c>
      <s:c r="AA1775" s="93" t="str">
        <s:f>IF(B1775="","",IF(S1775&gt;1,"Проверить и объединить дубли",IF(W1775&lt;'04_Настройки'!$B$26,"Дополнить исходные данные",IF(AND(M1775&lt;&gt;"",M1775&lt;=2),"Проверить соответствие запросу и бизнесу",IF(AND(G1775&lt;&gt;"",G1775&lt;=IF(J1775="",'04_Настройки'!$B$14,J1775)),"Удерживать позицию и обновлять контент",IF(Y1775="Высокий",IF(O1775="","Создать или назначить посадочную страницу","Оптимизировать страницу и усилить содержание"),IF(Y1775="Средний","Включить в контент-план","Наблюдать или отложить")))))))</s:f>
        <s:v/>
      </s:c>
    </s:row>
    <s:row r="1776" ht="22.5" customHeight="1">
      <s:c r="A1776" s="70" t="str">
        <s:f t="shared" si="1"/>
        <s:v/>
      </s:c>
      <s:c r="B1776" s="71"/>
      <s:c r="C1776" s="71"/>
      <s:c r="D1776" s="71"/>
      <s:c r="E1776" s="95"/>
      <s:c r="F1776" s="77" t="str">
        <s:f>IF(ISBLANK(E1776),"",IF(E1776&gt;='04_Настройки'!$B$11,"ВЧ",IF(E1776&gt;='04_Настройки'!$B$12,"СЧ","НЧ")))</s:f>
      </s:c>
      <s:c r="G1776" s="78"/>
      <s:c r="H1776" s="78"/>
      <s:c r="I1776" s="80" t="str">
        <s:f t="shared" si="2"/>
        <s:v/>
      </s:c>
      <s:c r="J1776" s="78"/>
      <s:c r="K1776" s="81"/>
      <s:c r="L1776" s="78"/>
      <s:c r="M1776" s="78"/>
      <s:c r="N1776" s="78"/>
      <s:c r="O1776" s="83"/>
      <s:c r="P1776" s="84"/>
      <s:c r="Q1776" s="84"/>
      <s:c r="R1776" s="77" t="str">
        <s:f t="shared" si="3"/>
        <s:v/>
      </s:c>
      <s:c r="S1776" s="85" t="str">
        <s:f t="shared" si="4"/>
        <s:v/>
      </s:c>
      <s:c r="T1776" s="85" t="str">
        <s:f t="shared" si="5"/>
        <s:v/>
      </s:c>
      <s:c r="U1776" s="85" t="str">
        <s:f>IF(OR(B1776="",G1776=""),"",ROUND(MAX(0,MIN(100,(G1776-IF(J1776="",'04_Настройки'!$B$14,J1776))/(100-IF(J1776="",'04_Настройки'!$B$14,J1776))*100)),1))</s:f>
        <s:v/>
      </s:c>
      <s:c r="V1776" s="85" t="str">
        <s:f t="shared" si="6"/>
        <s:v/>
      </s:c>
      <s:c r="W1776" s="88" t="str">
        <s:f t="shared" si="7"/>
        <s:v/>
      </s:c>
      <s:c r="X1776" s="85" t="str">
        <s:f>IF(B1776="","",IF(W1776&lt;'04_Настройки'!$B$26,"",ROUND((IF(ISBLANK(T1776),0,T1776*'04_Настройки'!$B$16)+IF(ISBLANK(U1776),0,U1776*'04_Настройки'!$B$17)+IF(ISBLANK(V1776),0,V1776*'04_Настройки'!$B$18)+IF(ISBLANK(M1776),0,M1776/5*100*'04_Настройки'!$B$19)+IF(ISBLANK(N1776),0,N1776/5*100*'04_Настройки'!$B$20))/(IF(ISBLANK(T1776),0,'04_Настройки'!$B$16)+IF(ISBLANK(U1776),0,'04_Настройки'!$B$17)+IF(ISBLANK(V1776),0,'04_Настройки'!$B$18)+IF(ISBLANK(M1776),0,'04_Настройки'!$B$19)+IF(ISBLANK(N1776),0,'04_Настройки'!$B$20)),1)))</s:f>
        <s:v/>
      </s:c>
      <s:c r="Y1776" s="77" t="str">
        <s:f>IF(B1776="","",IF(ISBLANK(X1776),"Недостаточно данных",IF(X1776&gt;='04_Настройки'!$B$24,"Высокий",IF(X1776&gt;='04_Настройки'!$B$25,"Средний","Низкий"))))</s:f>
        <s:v/>
      </s:c>
      <s:c r="Z1776" s="80">
        <s:f t="shared" si="8"/>
        <s:v>1766</s:v>
      </s:c>
      <s:c r="AA1776" s="93" t="str">
        <s:f>IF(B1776="","",IF(S1776&gt;1,"Проверить и объединить дубли",IF(W1776&lt;'04_Настройки'!$B$26,"Дополнить исходные данные",IF(AND(M1776&lt;&gt;"",M1776&lt;=2),"Проверить соответствие запросу и бизнесу",IF(AND(G1776&lt;&gt;"",G1776&lt;=IF(J1776="",'04_Настройки'!$B$14,J1776)),"Удерживать позицию и обновлять контент",IF(Y1776="Высокий",IF(O1776="","Создать или назначить посадочную страницу","Оптимизировать страницу и усилить содержание"),IF(Y1776="Средний","Включить в контент-план","Наблюдать или отложить")))))))</s:f>
        <s:v/>
      </s:c>
    </s:row>
    <s:row r="1777" ht="22.5" customHeight="1">
      <s:c r="A1777" s="70" t="str">
        <s:f t="shared" si="1"/>
        <s:v/>
      </s:c>
      <s:c r="B1777" s="71"/>
      <s:c r="C1777" s="71"/>
      <s:c r="D1777" s="71"/>
      <s:c r="E1777" s="95"/>
      <s:c r="F1777" s="77" t="str">
        <s:f>IF(ISBLANK(E1777),"",IF(E1777&gt;='04_Настройки'!$B$11,"ВЧ",IF(E1777&gt;='04_Настройки'!$B$12,"СЧ","НЧ")))</s:f>
      </s:c>
      <s:c r="G1777" s="78"/>
      <s:c r="H1777" s="78"/>
      <s:c r="I1777" s="80" t="str">
        <s:f t="shared" si="2"/>
        <s:v/>
      </s:c>
      <s:c r="J1777" s="78"/>
      <s:c r="K1777" s="81"/>
      <s:c r="L1777" s="78"/>
      <s:c r="M1777" s="78"/>
      <s:c r="N1777" s="78"/>
      <s:c r="O1777" s="83"/>
      <s:c r="P1777" s="84"/>
      <s:c r="Q1777" s="84"/>
      <s:c r="R1777" s="77" t="str">
        <s:f t="shared" si="3"/>
        <s:v/>
      </s:c>
      <s:c r="S1777" s="85" t="str">
        <s:f t="shared" si="4"/>
        <s:v/>
      </s:c>
      <s:c r="T1777" s="85" t="str">
        <s:f t="shared" si="5"/>
        <s:v/>
      </s:c>
      <s:c r="U1777" s="85" t="str">
        <s:f>IF(OR(B1777="",G1777=""),"",ROUND(MAX(0,MIN(100,(G1777-IF(J1777="",'04_Настройки'!$B$14,J1777))/(100-IF(J1777="",'04_Настройки'!$B$14,J1777))*100)),1))</s:f>
        <s:v/>
      </s:c>
      <s:c r="V1777" s="85" t="str">
        <s:f t="shared" si="6"/>
        <s:v/>
      </s:c>
      <s:c r="W1777" s="88" t="str">
        <s:f t="shared" si="7"/>
        <s:v/>
      </s:c>
      <s:c r="X1777" s="85" t="str">
        <s:f>IF(B1777="","",IF(W1777&lt;'04_Настройки'!$B$26,"",ROUND((IF(ISBLANK(T1777),0,T1777*'04_Настройки'!$B$16)+IF(ISBLANK(U1777),0,U1777*'04_Настройки'!$B$17)+IF(ISBLANK(V1777),0,V1777*'04_Настройки'!$B$18)+IF(ISBLANK(M1777),0,M1777/5*100*'04_Настройки'!$B$19)+IF(ISBLANK(N1777),0,N1777/5*100*'04_Настройки'!$B$20))/(IF(ISBLANK(T1777),0,'04_Настройки'!$B$16)+IF(ISBLANK(U1777),0,'04_Настройки'!$B$17)+IF(ISBLANK(V1777),0,'04_Настройки'!$B$18)+IF(ISBLANK(M1777),0,'04_Настройки'!$B$19)+IF(ISBLANK(N1777),0,'04_Настройки'!$B$20)),1)))</s:f>
        <s:v/>
      </s:c>
      <s:c r="Y1777" s="77" t="str">
        <s:f>IF(B1777="","",IF(ISBLANK(X1777),"Недостаточно данных",IF(X1777&gt;='04_Настройки'!$B$24,"Высокий",IF(X1777&gt;='04_Настройки'!$B$25,"Средний","Низкий"))))</s:f>
        <s:v/>
      </s:c>
      <s:c r="Z1777" s="80">
        <s:f t="shared" si="8"/>
        <s:v>1767</s:v>
      </s:c>
      <s:c r="AA1777" s="93" t="str">
        <s:f>IF(B1777="","",IF(S1777&gt;1,"Проверить и объединить дубли",IF(W1777&lt;'04_Настройки'!$B$26,"Дополнить исходные данные",IF(AND(M1777&lt;&gt;"",M1777&lt;=2),"Проверить соответствие запросу и бизнесу",IF(AND(G1777&lt;&gt;"",G1777&lt;=IF(J1777="",'04_Настройки'!$B$14,J1777)),"Удерживать позицию и обновлять контент",IF(Y1777="Высокий",IF(O1777="","Создать или назначить посадочную страницу","Оптимизировать страницу и усилить содержание"),IF(Y1777="Средний","Включить в контент-план","Наблюдать или отложить")))))))</s:f>
        <s:v/>
      </s:c>
    </s:row>
    <s:row r="1778" ht="22.5" customHeight="1">
      <s:c r="A1778" s="70" t="str">
        <s:f t="shared" si="1"/>
        <s:v/>
      </s:c>
      <s:c r="B1778" s="71"/>
      <s:c r="C1778" s="71"/>
      <s:c r="D1778" s="71"/>
      <s:c r="E1778" s="95"/>
      <s:c r="F1778" s="77" t="str">
        <s:f>IF(ISBLANK(E1778),"",IF(E1778&gt;='04_Настройки'!$B$11,"ВЧ",IF(E1778&gt;='04_Настройки'!$B$12,"СЧ","НЧ")))</s:f>
      </s:c>
      <s:c r="G1778" s="78"/>
      <s:c r="H1778" s="78"/>
      <s:c r="I1778" s="80" t="str">
        <s:f t="shared" si="2"/>
        <s:v/>
      </s:c>
      <s:c r="J1778" s="78"/>
      <s:c r="K1778" s="81"/>
      <s:c r="L1778" s="78"/>
      <s:c r="M1778" s="78"/>
      <s:c r="N1778" s="78"/>
      <s:c r="O1778" s="83"/>
      <s:c r="P1778" s="84"/>
      <s:c r="Q1778" s="84"/>
      <s:c r="R1778" s="77" t="str">
        <s:f t="shared" si="3"/>
        <s:v/>
      </s:c>
      <s:c r="S1778" s="85" t="str">
        <s:f t="shared" si="4"/>
        <s:v/>
      </s:c>
      <s:c r="T1778" s="85" t="str">
        <s:f t="shared" si="5"/>
        <s:v/>
      </s:c>
      <s:c r="U1778" s="85" t="str">
        <s:f>IF(OR(B1778="",G1778=""),"",ROUND(MAX(0,MIN(100,(G1778-IF(J1778="",'04_Настройки'!$B$14,J1778))/(100-IF(J1778="",'04_Настройки'!$B$14,J1778))*100)),1))</s:f>
        <s:v/>
      </s:c>
      <s:c r="V1778" s="85" t="str">
        <s:f t="shared" si="6"/>
        <s:v/>
      </s:c>
      <s:c r="W1778" s="88" t="str">
        <s:f t="shared" si="7"/>
        <s:v/>
      </s:c>
      <s:c r="X1778" s="85" t="str">
        <s:f>IF(B1778="","",IF(W1778&lt;'04_Настройки'!$B$26,"",ROUND((IF(ISBLANK(T1778),0,T1778*'04_Настройки'!$B$16)+IF(ISBLANK(U1778),0,U1778*'04_Настройки'!$B$17)+IF(ISBLANK(V1778),0,V1778*'04_Настройки'!$B$18)+IF(ISBLANK(M1778),0,M1778/5*100*'04_Настройки'!$B$19)+IF(ISBLANK(N1778),0,N1778/5*100*'04_Настройки'!$B$20))/(IF(ISBLANK(T1778),0,'04_Настройки'!$B$16)+IF(ISBLANK(U1778),0,'04_Настройки'!$B$17)+IF(ISBLANK(V1778),0,'04_Настройки'!$B$18)+IF(ISBLANK(M1778),0,'04_Настройки'!$B$19)+IF(ISBLANK(N1778),0,'04_Настройки'!$B$20)),1)))</s:f>
        <s:v/>
      </s:c>
      <s:c r="Y1778" s="77" t="str">
        <s:f>IF(B1778="","",IF(ISBLANK(X1778),"Недостаточно данных",IF(X1778&gt;='04_Настройки'!$B$24,"Высокий",IF(X1778&gt;='04_Настройки'!$B$25,"Средний","Низкий"))))</s:f>
        <s:v/>
      </s:c>
      <s:c r="Z1778" s="80">
        <s:f t="shared" si="8"/>
        <s:v>1768</s:v>
      </s:c>
      <s:c r="AA1778" s="93" t="str">
        <s:f>IF(B1778="","",IF(S1778&gt;1,"Проверить и объединить дубли",IF(W1778&lt;'04_Настройки'!$B$26,"Дополнить исходные данные",IF(AND(M1778&lt;&gt;"",M1778&lt;=2),"Проверить соответствие запросу и бизнесу",IF(AND(G1778&lt;&gt;"",G1778&lt;=IF(J1778="",'04_Настройки'!$B$14,J1778)),"Удерживать позицию и обновлять контент",IF(Y1778="Высокий",IF(O1778="","Создать или назначить посадочную страницу","Оптимизировать страницу и усилить содержание"),IF(Y1778="Средний","Включить в контент-план","Наблюдать или отложить")))))))</s:f>
        <s:v/>
      </s:c>
    </s:row>
    <s:row r="1779" ht="22.5" customHeight="1">
      <s:c r="A1779" s="70" t="str">
        <s:f t="shared" si="1"/>
        <s:v/>
      </s:c>
      <s:c r="B1779" s="71"/>
      <s:c r="C1779" s="71"/>
      <s:c r="D1779" s="71"/>
      <s:c r="E1779" s="95"/>
      <s:c r="F1779" s="77" t="str">
        <s:f>IF(ISBLANK(E1779),"",IF(E1779&gt;='04_Настройки'!$B$11,"ВЧ",IF(E1779&gt;='04_Настройки'!$B$12,"СЧ","НЧ")))</s:f>
      </s:c>
      <s:c r="G1779" s="78"/>
      <s:c r="H1779" s="78"/>
      <s:c r="I1779" s="80" t="str">
        <s:f t="shared" si="2"/>
        <s:v/>
      </s:c>
      <s:c r="J1779" s="78"/>
      <s:c r="K1779" s="81"/>
      <s:c r="L1779" s="78"/>
      <s:c r="M1779" s="78"/>
      <s:c r="N1779" s="78"/>
      <s:c r="O1779" s="83"/>
      <s:c r="P1779" s="84"/>
      <s:c r="Q1779" s="84"/>
      <s:c r="R1779" s="77" t="str">
        <s:f t="shared" si="3"/>
        <s:v/>
      </s:c>
      <s:c r="S1779" s="85" t="str">
        <s:f t="shared" si="4"/>
        <s:v/>
      </s:c>
      <s:c r="T1779" s="85" t="str">
        <s:f t="shared" si="5"/>
        <s:v/>
      </s:c>
      <s:c r="U1779" s="85" t="str">
        <s:f>IF(OR(B1779="",G1779=""),"",ROUND(MAX(0,MIN(100,(G1779-IF(J1779="",'04_Настройки'!$B$14,J1779))/(100-IF(J1779="",'04_Настройки'!$B$14,J1779))*100)),1))</s:f>
        <s:v/>
      </s:c>
      <s:c r="V1779" s="85" t="str">
        <s:f t="shared" si="6"/>
        <s:v/>
      </s:c>
      <s:c r="W1779" s="88" t="str">
        <s:f t="shared" si="7"/>
        <s:v/>
      </s:c>
      <s:c r="X1779" s="85" t="str">
        <s:f>IF(B1779="","",IF(W1779&lt;'04_Настройки'!$B$26,"",ROUND((IF(ISBLANK(T1779),0,T1779*'04_Настройки'!$B$16)+IF(ISBLANK(U1779),0,U1779*'04_Настройки'!$B$17)+IF(ISBLANK(V1779),0,V1779*'04_Настройки'!$B$18)+IF(ISBLANK(M1779),0,M1779/5*100*'04_Настройки'!$B$19)+IF(ISBLANK(N1779),0,N1779/5*100*'04_Настройки'!$B$20))/(IF(ISBLANK(T1779),0,'04_Настройки'!$B$16)+IF(ISBLANK(U1779),0,'04_Настройки'!$B$17)+IF(ISBLANK(V1779),0,'04_Настройки'!$B$18)+IF(ISBLANK(M1779),0,'04_Настройки'!$B$19)+IF(ISBLANK(N1779),0,'04_Настройки'!$B$20)),1)))</s:f>
        <s:v/>
      </s:c>
      <s:c r="Y1779" s="77" t="str">
        <s:f>IF(B1779="","",IF(ISBLANK(X1779),"Недостаточно данных",IF(X1779&gt;='04_Настройки'!$B$24,"Высокий",IF(X1779&gt;='04_Настройки'!$B$25,"Средний","Низкий"))))</s:f>
        <s:v/>
      </s:c>
      <s:c r="Z1779" s="80">
        <s:f t="shared" si="8"/>
        <s:v>1769</s:v>
      </s:c>
      <s:c r="AA1779" s="93" t="str">
        <s:f>IF(B1779="","",IF(S1779&gt;1,"Проверить и объединить дубли",IF(W1779&lt;'04_Настройки'!$B$26,"Дополнить исходные данные",IF(AND(M1779&lt;&gt;"",M1779&lt;=2),"Проверить соответствие запросу и бизнесу",IF(AND(G1779&lt;&gt;"",G1779&lt;=IF(J1779="",'04_Настройки'!$B$14,J1779)),"Удерживать позицию и обновлять контент",IF(Y1779="Высокий",IF(O1779="","Создать или назначить посадочную страницу","Оптимизировать страницу и усилить содержание"),IF(Y1779="Средний","Включить в контент-план","Наблюдать или отложить")))))))</s:f>
        <s:v/>
      </s:c>
    </s:row>
    <s:row r="1780" ht="22.5" customHeight="1">
      <s:c r="A1780" s="70" t="str">
        <s:f t="shared" si="1"/>
        <s:v/>
      </s:c>
      <s:c r="B1780" s="71"/>
      <s:c r="C1780" s="71"/>
      <s:c r="D1780" s="71"/>
      <s:c r="E1780" s="95"/>
      <s:c r="F1780" s="77" t="str">
        <s:f>IF(ISBLANK(E1780),"",IF(E1780&gt;='04_Настройки'!$B$11,"ВЧ",IF(E1780&gt;='04_Настройки'!$B$12,"СЧ","НЧ")))</s:f>
      </s:c>
      <s:c r="G1780" s="78"/>
      <s:c r="H1780" s="78"/>
      <s:c r="I1780" s="80" t="str">
        <s:f t="shared" si="2"/>
        <s:v/>
      </s:c>
      <s:c r="J1780" s="78"/>
      <s:c r="K1780" s="81"/>
      <s:c r="L1780" s="78"/>
      <s:c r="M1780" s="78"/>
      <s:c r="N1780" s="78"/>
      <s:c r="O1780" s="83"/>
      <s:c r="P1780" s="84"/>
      <s:c r="Q1780" s="84"/>
      <s:c r="R1780" s="77" t="str">
        <s:f t="shared" si="3"/>
        <s:v/>
      </s:c>
      <s:c r="S1780" s="85" t="str">
        <s:f t="shared" si="4"/>
        <s:v/>
      </s:c>
      <s:c r="T1780" s="85" t="str">
        <s:f t="shared" si="5"/>
        <s:v/>
      </s:c>
      <s:c r="U1780" s="85" t="str">
        <s:f>IF(OR(B1780="",G1780=""),"",ROUND(MAX(0,MIN(100,(G1780-IF(J1780="",'04_Настройки'!$B$14,J1780))/(100-IF(J1780="",'04_Настройки'!$B$14,J1780))*100)),1))</s:f>
        <s:v/>
      </s:c>
      <s:c r="V1780" s="85" t="str">
        <s:f t="shared" si="6"/>
        <s:v/>
      </s:c>
      <s:c r="W1780" s="88" t="str">
        <s:f t="shared" si="7"/>
        <s:v/>
      </s:c>
      <s:c r="X1780" s="85" t="str">
        <s:f>IF(B1780="","",IF(W1780&lt;'04_Настройки'!$B$26,"",ROUND((IF(ISBLANK(T1780),0,T1780*'04_Настройки'!$B$16)+IF(ISBLANK(U1780),0,U1780*'04_Настройки'!$B$17)+IF(ISBLANK(V1780),0,V1780*'04_Настройки'!$B$18)+IF(ISBLANK(M1780),0,M1780/5*100*'04_Настройки'!$B$19)+IF(ISBLANK(N1780),0,N1780/5*100*'04_Настройки'!$B$20))/(IF(ISBLANK(T1780),0,'04_Настройки'!$B$16)+IF(ISBLANK(U1780),0,'04_Настройки'!$B$17)+IF(ISBLANK(V1780),0,'04_Настройки'!$B$18)+IF(ISBLANK(M1780),0,'04_Настройки'!$B$19)+IF(ISBLANK(N1780),0,'04_Настройки'!$B$20)),1)))</s:f>
        <s:v/>
      </s:c>
      <s:c r="Y1780" s="77" t="str">
        <s:f>IF(B1780="","",IF(ISBLANK(X1780),"Недостаточно данных",IF(X1780&gt;='04_Настройки'!$B$24,"Высокий",IF(X1780&gt;='04_Настройки'!$B$25,"Средний","Низкий"))))</s:f>
        <s:v/>
      </s:c>
      <s:c r="Z1780" s="80">
        <s:f t="shared" si="8"/>
        <s:v>1770</s:v>
      </s:c>
      <s:c r="AA1780" s="93" t="str">
        <s:f>IF(B1780="","",IF(S1780&gt;1,"Проверить и объединить дубли",IF(W1780&lt;'04_Настройки'!$B$26,"Дополнить исходные данные",IF(AND(M1780&lt;&gt;"",M1780&lt;=2),"Проверить соответствие запросу и бизнесу",IF(AND(G1780&lt;&gt;"",G1780&lt;=IF(J1780="",'04_Настройки'!$B$14,J1780)),"Удерживать позицию и обновлять контент",IF(Y1780="Высокий",IF(O1780="","Создать или назначить посадочную страницу","Оптимизировать страницу и усилить содержание"),IF(Y1780="Средний","Включить в контент-план","Наблюдать или отложить")))))))</s:f>
        <s:v/>
      </s:c>
    </s:row>
    <s:row r="1781" ht="22.5" customHeight="1">
      <s:c r="A1781" s="70" t="str">
        <s:f t="shared" si="1"/>
        <s:v/>
      </s:c>
      <s:c r="B1781" s="71"/>
      <s:c r="C1781" s="71"/>
      <s:c r="D1781" s="71"/>
      <s:c r="E1781" s="95"/>
      <s:c r="F1781" s="77" t="str">
        <s:f>IF(ISBLANK(E1781),"",IF(E1781&gt;='04_Настройки'!$B$11,"ВЧ",IF(E1781&gt;='04_Настройки'!$B$12,"СЧ","НЧ")))</s:f>
      </s:c>
      <s:c r="G1781" s="78"/>
      <s:c r="H1781" s="78"/>
      <s:c r="I1781" s="80" t="str">
        <s:f t="shared" si="2"/>
        <s:v/>
      </s:c>
      <s:c r="J1781" s="78"/>
      <s:c r="K1781" s="81"/>
      <s:c r="L1781" s="78"/>
      <s:c r="M1781" s="78"/>
      <s:c r="N1781" s="78"/>
      <s:c r="O1781" s="83"/>
      <s:c r="P1781" s="84"/>
      <s:c r="Q1781" s="84"/>
      <s:c r="R1781" s="77" t="str">
        <s:f t="shared" si="3"/>
        <s:v/>
      </s:c>
      <s:c r="S1781" s="85" t="str">
        <s:f t="shared" si="4"/>
        <s:v/>
      </s:c>
      <s:c r="T1781" s="85" t="str">
        <s:f t="shared" si="5"/>
        <s:v/>
      </s:c>
      <s:c r="U1781" s="85" t="str">
        <s:f>IF(OR(B1781="",G1781=""),"",ROUND(MAX(0,MIN(100,(G1781-IF(J1781="",'04_Настройки'!$B$14,J1781))/(100-IF(J1781="",'04_Настройки'!$B$14,J1781))*100)),1))</s:f>
        <s:v/>
      </s:c>
      <s:c r="V1781" s="85" t="str">
        <s:f t="shared" si="6"/>
        <s:v/>
      </s:c>
      <s:c r="W1781" s="88" t="str">
        <s:f t="shared" si="7"/>
        <s:v/>
      </s:c>
      <s:c r="X1781" s="85" t="str">
        <s:f>IF(B1781="","",IF(W1781&lt;'04_Настройки'!$B$26,"",ROUND((IF(ISBLANK(T1781),0,T1781*'04_Настройки'!$B$16)+IF(ISBLANK(U1781),0,U1781*'04_Настройки'!$B$17)+IF(ISBLANK(V1781),0,V1781*'04_Настройки'!$B$18)+IF(ISBLANK(M1781),0,M1781/5*100*'04_Настройки'!$B$19)+IF(ISBLANK(N1781),0,N1781/5*100*'04_Настройки'!$B$20))/(IF(ISBLANK(T1781),0,'04_Настройки'!$B$16)+IF(ISBLANK(U1781),0,'04_Настройки'!$B$17)+IF(ISBLANK(V1781),0,'04_Настройки'!$B$18)+IF(ISBLANK(M1781),0,'04_Настройки'!$B$19)+IF(ISBLANK(N1781),0,'04_Настройки'!$B$20)),1)))</s:f>
        <s:v/>
      </s:c>
      <s:c r="Y1781" s="77" t="str">
        <s:f>IF(B1781="","",IF(ISBLANK(X1781),"Недостаточно данных",IF(X1781&gt;='04_Настройки'!$B$24,"Высокий",IF(X1781&gt;='04_Настройки'!$B$25,"Средний","Низкий"))))</s:f>
        <s:v/>
      </s:c>
      <s:c r="Z1781" s="80">
        <s:f t="shared" si="8"/>
        <s:v>1771</s:v>
      </s:c>
      <s:c r="AA1781" s="93" t="str">
        <s:f>IF(B1781="","",IF(S1781&gt;1,"Проверить и объединить дубли",IF(W1781&lt;'04_Настройки'!$B$26,"Дополнить исходные данные",IF(AND(M1781&lt;&gt;"",M1781&lt;=2),"Проверить соответствие запросу и бизнесу",IF(AND(G1781&lt;&gt;"",G1781&lt;=IF(J1781="",'04_Настройки'!$B$14,J1781)),"Удерживать позицию и обновлять контент",IF(Y1781="Высокий",IF(O1781="","Создать или назначить посадочную страницу","Оптимизировать страницу и усилить содержание"),IF(Y1781="Средний","Включить в контент-план","Наблюдать или отложить")))))))</s:f>
        <s:v/>
      </s:c>
    </s:row>
    <s:row r="1782" ht="22.5" customHeight="1">
      <s:c r="A1782" s="70" t="str">
        <s:f t="shared" si="1"/>
        <s:v/>
      </s:c>
      <s:c r="B1782" s="71"/>
      <s:c r="C1782" s="71"/>
      <s:c r="D1782" s="71"/>
      <s:c r="E1782" s="95"/>
      <s:c r="F1782" s="77" t="str">
        <s:f>IF(ISBLANK(E1782),"",IF(E1782&gt;='04_Настройки'!$B$11,"ВЧ",IF(E1782&gt;='04_Настройки'!$B$12,"СЧ","НЧ")))</s:f>
      </s:c>
      <s:c r="G1782" s="78"/>
      <s:c r="H1782" s="78"/>
      <s:c r="I1782" s="80" t="str">
        <s:f t="shared" si="2"/>
        <s:v/>
      </s:c>
      <s:c r="J1782" s="78"/>
      <s:c r="K1782" s="81"/>
      <s:c r="L1782" s="78"/>
      <s:c r="M1782" s="78"/>
      <s:c r="N1782" s="78"/>
      <s:c r="O1782" s="83"/>
      <s:c r="P1782" s="84"/>
      <s:c r="Q1782" s="84"/>
      <s:c r="R1782" s="77" t="str">
        <s:f t="shared" si="3"/>
        <s:v/>
      </s:c>
      <s:c r="S1782" s="85" t="str">
        <s:f t="shared" si="4"/>
        <s:v/>
      </s:c>
      <s:c r="T1782" s="85" t="str">
        <s:f t="shared" si="5"/>
        <s:v/>
      </s:c>
      <s:c r="U1782" s="85" t="str">
        <s:f>IF(OR(B1782="",G1782=""),"",ROUND(MAX(0,MIN(100,(G1782-IF(J1782="",'04_Настройки'!$B$14,J1782))/(100-IF(J1782="",'04_Настройки'!$B$14,J1782))*100)),1))</s:f>
        <s:v/>
      </s:c>
      <s:c r="V1782" s="85" t="str">
        <s:f t="shared" si="6"/>
        <s:v/>
      </s:c>
      <s:c r="W1782" s="88" t="str">
        <s:f t="shared" si="7"/>
        <s:v/>
      </s:c>
      <s:c r="X1782" s="85" t="str">
        <s:f>IF(B1782="","",IF(W1782&lt;'04_Настройки'!$B$26,"",ROUND((IF(ISBLANK(T1782),0,T1782*'04_Настройки'!$B$16)+IF(ISBLANK(U1782),0,U1782*'04_Настройки'!$B$17)+IF(ISBLANK(V1782),0,V1782*'04_Настройки'!$B$18)+IF(ISBLANK(M1782),0,M1782/5*100*'04_Настройки'!$B$19)+IF(ISBLANK(N1782),0,N1782/5*100*'04_Настройки'!$B$20))/(IF(ISBLANK(T1782),0,'04_Настройки'!$B$16)+IF(ISBLANK(U1782),0,'04_Настройки'!$B$17)+IF(ISBLANK(V1782),0,'04_Настройки'!$B$18)+IF(ISBLANK(M1782),0,'04_Настройки'!$B$19)+IF(ISBLANK(N1782),0,'04_Настройки'!$B$20)),1)))</s:f>
        <s:v/>
      </s:c>
      <s:c r="Y1782" s="77" t="str">
        <s:f>IF(B1782="","",IF(ISBLANK(X1782),"Недостаточно данных",IF(X1782&gt;='04_Настройки'!$B$24,"Высокий",IF(X1782&gt;='04_Настройки'!$B$25,"Средний","Низкий"))))</s:f>
        <s:v/>
      </s:c>
      <s:c r="Z1782" s="80">
        <s:f t="shared" si="8"/>
        <s:v>1772</s:v>
      </s:c>
      <s:c r="AA1782" s="93" t="str">
        <s:f>IF(B1782="","",IF(S1782&gt;1,"Проверить и объединить дубли",IF(W1782&lt;'04_Настройки'!$B$26,"Дополнить исходные данные",IF(AND(M1782&lt;&gt;"",M1782&lt;=2),"Проверить соответствие запросу и бизнесу",IF(AND(G1782&lt;&gt;"",G1782&lt;=IF(J1782="",'04_Настройки'!$B$14,J1782)),"Удерживать позицию и обновлять контент",IF(Y1782="Высокий",IF(O1782="","Создать или назначить посадочную страницу","Оптимизировать страницу и усилить содержание"),IF(Y1782="Средний","Включить в контент-план","Наблюдать или отложить")))))))</s:f>
        <s:v/>
      </s:c>
    </s:row>
    <s:row r="1783" ht="22.5" customHeight="1">
      <s:c r="A1783" s="70" t="str">
        <s:f t="shared" si="1"/>
        <s:v/>
      </s:c>
      <s:c r="B1783" s="71"/>
      <s:c r="C1783" s="71"/>
      <s:c r="D1783" s="71"/>
      <s:c r="E1783" s="95"/>
      <s:c r="F1783" s="77" t="str">
        <s:f>IF(ISBLANK(E1783),"",IF(E1783&gt;='04_Настройки'!$B$11,"ВЧ",IF(E1783&gt;='04_Настройки'!$B$12,"СЧ","НЧ")))</s:f>
      </s:c>
      <s:c r="G1783" s="78"/>
      <s:c r="H1783" s="78"/>
      <s:c r="I1783" s="80" t="str">
        <s:f t="shared" si="2"/>
        <s:v/>
      </s:c>
      <s:c r="J1783" s="78"/>
      <s:c r="K1783" s="81"/>
      <s:c r="L1783" s="78"/>
      <s:c r="M1783" s="78"/>
      <s:c r="N1783" s="78"/>
      <s:c r="O1783" s="83"/>
      <s:c r="P1783" s="84"/>
      <s:c r="Q1783" s="84"/>
      <s:c r="R1783" s="77" t="str">
        <s:f t="shared" si="3"/>
        <s:v/>
      </s:c>
      <s:c r="S1783" s="85" t="str">
        <s:f t="shared" si="4"/>
        <s:v/>
      </s:c>
      <s:c r="T1783" s="85" t="str">
        <s:f t="shared" si="5"/>
        <s:v/>
      </s:c>
      <s:c r="U1783" s="85" t="str">
        <s:f>IF(OR(B1783="",G1783=""),"",ROUND(MAX(0,MIN(100,(G1783-IF(J1783="",'04_Настройки'!$B$14,J1783))/(100-IF(J1783="",'04_Настройки'!$B$14,J1783))*100)),1))</s:f>
        <s:v/>
      </s:c>
      <s:c r="V1783" s="85" t="str">
        <s:f t="shared" si="6"/>
        <s:v/>
      </s:c>
      <s:c r="W1783" s="88" t="str">
        <s:f t="shared" si="7"/>
        <s:v/>
      </s:c>
      <s:c r="X1783" s="85" t="str">
        <s:f>IF(B1783="","",IF(W1783&lt;'04_Настройки'!$B$26,"",ROUND((IF(ISBLANK(T1783),0,T1783*'04_Настройки'!$B$16)+IF(ISBLANK(U1783),0,U1783*'04_Настройки'!$B$17)+IF(ISBLANK(V1783),0,V1783*'04_Настройки'!$B$18)+IF(ISBLANK(M1783),0,M1783/5*100*'04_Настройки'!$B$19)+IF(ISBLANK(N1783),0,N1783/5*100*'04_Настройки'!$B$20))/(IF(ISBLANK(T1783),0,'04_Настройки'!$B$16)+IF(ISBLANK(U1783),0,'04_Настройки'!$B$17)+IF(ISBLANK(V1783),0,'04_Настройки'!$B$18)+IF(ISBLANK(M1783),0,'04_Настройки'!$B$19)+IF(ISBLANK(N1783),0,'04_Настройки'!$B$20)),1)))</s:f>
        <s:v/>
      </s:c>
      <s:c r="Y1783" s="77" t="str">
        <s:f>IF(B1783="","",IF(ISBLANK(X1783),"Недостаточно данных",IF(X1783&gt;='04_Настройки'!$B$24,"Высокий",IF(X1783&gt;='04_Настройки'!$B$25,"Средний","Низкий"))))</s:f>
        <s:v/>
      </s:c>
      <s:c r="Z1783" s="80">
        <s:f t="shared" si="8"/>
        <s:v>1773</s:v>
      </s:c>
      <s:c r="AA1783" s="93" t="str">
        <s:f>IF(B1783="","",IF(S1783&gt;1,"Проверить и объединить дубли",IF(W1783&lt;'04_Настройки'!$B$26,"Дополнить исходные данные",IF(AND(M1783&lt;&gt;"",M1783&lt;=2),"Проверить соответствие запросу и бизнесу",IF(AND(G1783&lt;&gt;"",G1783&lt;=IF(J1783="",'04_Настройки'!$B$14,J1783)),"Удерживать позицию и обновлять контент",IF(Y1783="Высокий",IF(O1783="","Создать или назначить посадочную страницу","Оптимизировать страницу и усилить содержание"),IF(Y1783="Средний","Включить в контент-план","Наблюдать или отложить")))))))</s:f>
        <s:v/>
      </s:c>
    </s:row>
    <s:row r="1784" ht="22.5" customHeight="1">
      <s:c r="A1784" s="70" t="str">
        <s:f t="shared" si="1"/>
        <s:v/>
      </s:c>
      <s:c r="B1784" s="71"/>
      <s:c r="C1784" s="71"/>
      <s:c r="D1784" s="71"/>
      <s:c r="E1784" s="95"/>
      <s:c r="F1784" s="77" t="str">
        <s:f>IF(ISBLANK(E1784),"",IF(E1784&gt;='04_Настройки'!$B$11,"ВЧ",IF(E1784&gt;='04_Настройки'!$B$12,"СЧ","НЧ")))</s:f>
      </s:c>
      <s:c r="G1784" s="78"/>
      <s:c r="H1784" s="78"/>
      <s:c r="I1784" s="80" t="str">
        <s:f t="shared" si="2"/>
        <s:v/>
      </s:c>
      <s:c r="J1784" s="78"/>
      <s:c r="K1784" s="81"/>
      <s:c r="L1784" s="78"/>
      <s:c r="M1784" s="78"/>
      <s:c r="N1784" s="78"/>
      <s:c r="O1784" s="83"/>
      <s:c r="P1784" s="84"/>
      <s:c r="Q1784" s="84"/>
      <s:c r="R1784" s="77" t="str">
        <s:f t="shared" si="3"/>
        <s:v/>
      </s:c>
      <s:c r="S1784" s="85" t="str">
        <s:f t="shared" si="4"/>
        <s:v/>
      </s:c>
      <s:c r="T1784" s="85" t="str">
        <s:f t="shared" si="5"/>
        <s:v/>
      </s:c>
      <s:c r="U1784" s="85" t="str">
        <s:f>IF(OR(B1784="",G1784=""),"",ROUND(MAX(0,MIN(100,(G1784-IF(J1784="",'04_Настройки'!$B$14,J1784))/(100-IF(J1784="",'04_Настройки'!$B$14,J1784))*100)),1))</s:f>
        <s:v/>
      </s:c>
      <s:c r="V1784" s="85" t="str">
        <s:f t="shared" si="6"/>
        <s:v/>
      </s:c>
      <s:c r="W1784" s="88" t="str">
        <s:f t="shared" si="7"/>
        <s:v/>
      </s:c>
      <s:c r="X1784" s="85" t="str">
        <s:f>IF(B1784="","",IF(W1784&lt;'04_Настройки'!$B$26,"",ROUND((IF(ISBLANK(T1784),0,T1784*'04_Настройки'!$B$16)+IF(ISBLANK(U1784),0,U1784*'04_Настройки'!$B$17)+IF(ISBLANK(V1784),0,V1784*'04_Настройки'!$B$18)+IF(ISBLANK(M1784),0,M1784/5*100*'04_Настройки'!$B$19)+IF(ISBLANK(N1784),0,N1784/5*100*'04_Настройки'!$B$20))/(IF(ISBLANK(T1784),0,'04_Настройки'!$B$16)+IF(ISBLANK(U1784),0,'04_Настройки'!$B$17)+IF(ISBLANK(V1784),0,'04_Настройки'!$B$18)+IF(ISBLANK(M1784),0,'04_Настройки'!$B$19)+IF(ISBLANK(N1784),0,'04_Настройки'!$B$20)),1)))</s:f>
        <s:v/>
      </s:c>
      <s:c r="Y1784" s="77" t="str">
        <s:f>IF(B1784="","",IF(ISBLANK(X1784),"Недостаточно данных",IF(X1784&gt;='04_Настройки'!$B$24,"Высокий",IF(X1784&gt;='04_Настройки'!$B$25,"Средний","Низкий"))))</s:f>
        <s:v/>
      </s:c>
      <s:c r="Z1784" s="80">
        <s:f t="shared" si="8"/>
        <s:v>1774</s:v>
      </s:c>
      <s:c r="AA1784" s="93" t="str">
        <s:f>IF(B1784="","",IF(S1784&gt;1,"Проверить и объединить дубли",IF(W1784&lt;'04_Настройки'!$B$26,"Дополнить исходные данные",IF(AND(M1784&lt;&gt;"",M1784&lt;=2),"Проверить соответствие запросу и бизнесу",IF(AND(G1784&lt;&gt;"",G1784&lt;=IF(J1784="",'04_Настройки'!$B$14,J1784)),"Удерживать позицию и обновлять контент",IF(Y1784="Высокий",IF(O1784="","Создать или назначить посадочную страницу","Оптимизировать страницу и усилить содержание"),IF(Y1784="Средний","Включить в контент-план","Наблюдать или отложить")))))))</s:f>
        <s:v/>
      </s:c>
    </s:row>
    <s:row r="1785" ht="22.5" customHeight="1">
      <s:c r="A1785" s="70" t="str">
        <s:f t="shared" si="1"/>
        <s:v/>
      </s:c>
      <s:c r="B1785" s="71"/>
      <s:c r="C1785" s="71"/>
      <s:c r="D1785" s="71"/>
      <s:c r="E1785" s="95"/>
      <s:c r="F1785" s="77" t="str">
        <s:f>IF(ISBLANK(E1785),"",IF(E1785&gt;='04_Настройки'!$B$11,"ВЧ",IF(E1785&gt;='04_Настройки'!$B$12,"СЧ","НЧ")))</s:f>
      </s:c>
      <s:c r="G1785" s="78"/>
      <s:c r="H1785" s="78"/>
      <s:c r="I1785" s="80" t="str">
        <s:f t="shared" si="2"/>
        <s:v/>
      </s:c>
      <s:c r="J1785" s="78"/>
      <s:c r="K1785" s="81"/>
      <s:c r="L1785" s="78"/>
      <s:c r="M1785" s="78"/>
      <s:c r="N1785" s="78"/>
      <s:c r="O1785" s="83"/>
      <s:c r="P1785" s="84"/>
      <s:c r="Q1785" s="84"/>
      <s:c r="R1785" s="77" t="str">
        <s:f t="shared" si="3"/>
        <s:v/>
      </s:c>
      <s:c r="S1785" s="85" t="str">
        <s:f t="shared" si="4"/>
        <s:v/>
      </s:c>
      <s:c r="T1785" s="85" t="str">
        <s:f t="shared" si="5"/>
        <s:v/>
      </s:c>
      <s:c r="U1785" s="85" t="str">
        <s:f>IF(OR(B1785="",G1785=""),"",ROUND(MAX(0,MIN(100,(G1785-IF(J1785="",'04_Настройки'!$B$14,J1785))/(100-IF(J1785="",'04_Настройки'!$B$14,J1785))*100)),1))</s:f>
        <s:v/>
      </s:c>
      <s:c r="V1785" s="85" t="str">
        <s:f t="shared" si="6"/>
        <s:v/>
      </s:c>
      <s:c r="W1785" s="88" t="str">
        <s:f t="shared" si="7"/>
        <s:v/>
      </s:c>
      <s:c r="X1785" s="85" t="str">
        <s:f>IF(B1785="","",IF(W1785&lt;'04_Настройки'!$B$26,"",ROUND((IF(ISBLANK(T1785),0,T1785*'04_Настройки'!$B$16)+IF(ISBLANK(U1785),0,U1785*'04_Настройки'!$B$17)+IF(ISBLANK(V1785),0,V1785*'04_Настройки'!$B$18)+IF(ISBLANK(M1785),0,M1785/5*100*'04_Настройки'!$B$19)+IF(ISBLANK(N1785),0,N1785/5*100*'04_Настройки'!$B$20))/(IF(ISBLANK(T1785),0,'04_Настройки'!$B$16)+IF(ISBLANK(U1785),0,'04_Настройки'!$B$17)+IF(ISBLANK(V1785),0,'04_Настройки'!$B$18)+IF(ISBLANK(M1785),0,'04_Настройки'!$B$19)+IF(ISBLANK(N1785),0,'04_Настройки'!$B$20)),1)))</s:f>
        <s:v/>
      </s:c>
      <s:c r="Y1785" s="77" t="str">
        <s:f>IF(B1785="","",IF(ISBLANK(X1785),"Недостаточно данных",IF(X1785&gt;='04_Настройки'!$B$24,"Высокий",IF(X1785&gt;='04_Настройки'!$B$25,"Средний","Низкий"))))</s:f>
        <s:v/>
      </s:c>
      <s:c r="Z1785" s="80">
        <s:f t="shared" si="8"/>
        <s:v>1775</s:v>
      </s:c>
      <s:c r="AA1785" s="93" t="str">
        <s:f>IF(B1785="","",IF(S1785&gt;1,"Проверить и объединить дубли",IF(W1785&lt;'04_Настройки'!$B$26,"Дополнить исходные данные",IF(AND(M1785&lt;&gt;"",M1785&lt;=2),"Проверить соответствие запросу и бизнесу",IF(AND(G1785&lt;&gt;"",G1785&lt;=IF(J1785="",'04_Настройки'!$B$14,J1785)),"Удерживать позицию и обновлять контент",IF(Y1785="Высокий",IF(O1785="","Создать или назначить посадочную страницу","Оптимизировать страницу и усилить содержание"),IF(Y1785="Средний","Включить в контент-план","Наблюдать или отложить")))))))</s:f>
        <s:v/>
      </s:c>
    </s:row>
    <s:row r="1786" ht="22.5" customHeight="1">
      <s:c r="A1786" s="70" t="str">
        <s:f t="shared" si="1"/>
        <s:v/>
      </s:c>
      <s:c r="B1786" s="71"/>
      <s:c r="C1786" s="71"/>
      <s:c r="D1786" s="71"/>
      <s:c r="E1786" s="95"/>
      <s:c r="F1786" s="77" t="str">
        <s:f>IF(ISBLANK(E1786),"",IF(E1786&gt;='04_Настройки'!$B$11,"ВЧ",IF(E1786&gt;='04_Настройки'!$B$12,"СЧ","НЧ")))</s:f>
      </s:c>
      <s:c r="G1786" s="78"/>
      <s:c r="H1786" s="78"/>
      <s:c r="I1786" s="80" t="str">
        <s:f t="shared" si="2"/>
        <s:v/>
      </s:c>
      <s:c r="J1786" s="78"/>
      <s:c r="K1786" s="81"/>
      <s:c r="L1786" s="78"/>
      <s:c r="M1786" s="78"/>
      <s:c r="N1786" s="78"/>
      <s:c r="O1786" s="83"/>
      <s:c r="P1786" s="84"/>
      <s:c r="Q1786" s="84"/>
      <s:c r="R1786" s="77" t="str">
        <s:f t="shared" si="3"/>
        <s:v/>
      </s:c>
      <s:c r="S1786" s="85" t="str">
        <s:f t="shared" si="4"/>
        <s:v/>
      </s:c>
      <s:c r="T1786" s="85" t="str">
        <s:f t="shared" si="5"/>
        <s:v/>
      </s:c>
      <s:c r="U1786" s="85" t="str">
        <s:f>IF(OR(B1786="",G1786=""),"",ROUND(MAX(0,MIN(100,(G1786-IF(J1786="",'04_Настройки'!$B$14,J1786))/(100-IF(J1786="",'04_Настройки'!$B$14,J1786))*100)),1))</s:f>
        <s:v/>
      </s:c>
      <s:c r="V1786" s="85" t="str">
        <s:f t="shared" si="6"/>
        <s:v/>
      </s:c>
      <s:c r="W1786" s="88" t="str">
        <s:f t="shared" si="7"/>
        <s:v/>
      </s:c>
      <s:c r="X1786" s="85" t="str">
        <s:f>IF(B1786="","",IF(W1786&lt;'04_Настройки'!$B$26,"",ROUND((IF(ISBLANK(T1786),0,T1786*'04_Настройки'!$B$16)+IF(ISBLANK(U1786),0,U1786*'04_Настройки'!$B$17)+IF(ISBLANK(V1786),0,V1786*'04_Настройки'!$B$18)+IF(ISBLANK(M1786),0,M1786/5*100*'04_Настройки'!$B$19)+IF(ISBLANK(N1786),0,N1786/5*100*'04_Настройки'!$B$20))/(IF(ISBLANK(T1786),0,'04_Настройки'!$B$16)+IF(ISBLANK(U1786),0,'04_Настройки'!$B$17)+IF(ISBLANK(V1786),0,'04_Настройки'!$B$18)+IF(ISBLANK(M1786),0,'04_Настройки'!$B$19)+IF(ISBLANK(N1786),0,'04_Настройки'!$B$20)),1)))</s:f>
        <s:v/>
      </s:c>
      <s:c r="Y1786" s="77" t="str">
        <s:f>IF(B1786="","",IF(ISBLANK(X1786),"Недостаточно данных",IF(X1786&gt;='04_Настройки'!$B$24,"Высокий",IF(X1786&gt;='04_Настройки'!$B$25,"Средний","Низкий"))))</s:f>
        <s:v/>
      </s:c>
      <s:c r="Z1786" s="80">
        <s:f t="shared" si="8"/>
        <s:v>1776</s:v>
      </s:c>
      <s:c r="AA1786" s="93" t="str">
        <s:f>IF(B1786="","",IF(S1786&gt;1,"Проверить и объединить дубли",IF(W1786&lt;'04_Настройки'!$B$26,"Дополнить исходные данные",IF(AND(M1786&lt;&gt;"",M1786&lt;=2),"Проверить соответствие запросу и бизнесу",IF(AND(G1786&lt;&gt;"",G1786&lt;=IF(J1786="",'04_Настройки'!$B$14,J1786)),"Удерживать позицию и обновлять контент",IF(Y1786="Высокий",IF(O1786="","Создать или назначить посадочную страницу","Оптимизировать страницу и усилить содержание"),IF(Y1786="Средний","Включить в контент-план","Наблюдать или отложить")))))))</s:f>
        <s:v/>
      </s:c>
    </s:row>
    <s:row r="1787" ht="22.5" customHeight="1">
      <s:c r="A1787" s="70" t="str">
        <s:f t="shared" si="1"/>
        <s:v/>
      </s:c>
      <s:c r="B1787" s="71"/>
      <s:c r="C1787" s="71"/>
      <s:c r="D1787" s="71"/>
      <s:c r="E1787" s="95"/>
      <s:c r="F1787" s="77" t="str">
        <s:f>IF(ISBLANK(E1787),"",IF(E1787&gt;='04_Настройки'!$B$11,"ВЧ",IF(E1787&gt;='04_Настройки'!$B$12,"СЧ","НЧ")))</s:f>
      </s:c>
      <s:c r="G1787" s="78"/>
      <s:c r="H1787" s="78"/>
      <s:c r="I1787" s="80" t="str">
        <s:f t="shared" si="2"/>
        <s:v/>
      </s:c>
      <s:c r="J1787" s="78"/>
      <s:c r="K1787" s="81"/>
      <s:c r="L1787" s="78"/>
      <s:c r="M1787" s="78"/>
      <s:c r="N1787" s="78"/>
      <s:c r="O1787" s="83"/>
      <s:c r="P1787" s="84"/>
      <s:c r="Q1787" s="84"/>
      <s:c r="R1787" s="77" t="str">
        <s:f t="shared" si="3"/>
        <s:v/>
      </s:c>
      <s:c r="S1787" s="85" t="str">
        <s:f t="shared" si="4"/>
        <s:v/>
      </s:c>
      <s:c r="T1787" s="85" t="str">
        <s:f t="shared" si="5"/>
        <s:v/>
      </s:c>
      <s:c r="U1787" s="85" t="str">
        <s:f>IF(OR(B1787="",G1787=""),"",ROUND(MAX(0,MIN(100,(G1787-IF(J1787="",'04_Настройки'!$B$14,J1787))/(100-IF(J1787="",'04_Настройки'!$B$14,J1787))*100)),1))</s:f>
        <s:v/>
      </s:c>
      <s:c r="V1787" s="85" t="str">
        <s:f t="shared" si="6"/>
        <s:v/>
      </s:c>
      <s:c r="W1787" s="88" t="str">
        <s:f t="shared" si="7"/>
        <s:v/>
      </s:c>
      <s:c r="X1787" s="85" t="str">
        <s:f>IF(B1787="","",IF(W1787&lt;'04_Настройки'!$B$26,"",ROUND((IF(ISBLANK(T1787),0,T1787*'04_Настройки'!$B$16)+IF(ISBLANK(U1787),0,U1787*'04_Настройки'!$B$17)+IF(ISBLANK(V1787),0,V1787*'04_Настройки'!$B$18)+IF(ISBLANK(M1787),0,M1787/5*100*'04_Настройки'!$B$19)+IF(ISBLANK(N1787),0,N1787/5*100*'04_Настройки'!$B$20))/(IF(ISBLANK(T1787),0,'04_Настройки'!$B$16)+IF(ISBLANK(U1787),0,'04_Настройки'!$B$17)+IF(ISBLANK(V1787),0,'04_Настройки'!$B$18)+IF(ISBLANK(M1787),0,'04_Настройки'!$B$19)+IF(ISBLANK(N1787),0,'04_Настройки'!$B$20)),1)))</s:f>
        <s:v/>
      </s:c>
      <s:c r="Y1787" s="77" t="str">
        <s:f>IF(B1787="","",IF(ISBLANK(X1787),"Недостаточно данных",IF(X1787&gt;='04_Настройки'!$B$24,"Высокий",IF(X1787&gt;='04_Настройки'!$B$25,"Средний","Низкий"))))</s:f>
        <s:v/>
      </s:c>
      <s:c r="Z1787" s="80">
        <s:f t="shared" si="8"/>
        <s:v>1777</s:v>
      </s:c>
      <s:c r="AA1787" s="93" t="str">
        <s:f>IF(B1787="","",IF(S1787&gt;1,"Проверить и объединить дубли",IF(W1787&lt;'04_Настройки'!$B$26,"Дополнить исходные данные",IF(AND(M1787&lt;&gt;"",M1787&lt;=2),"Проверить соответствие запросу и бизнесу",IF(AND(G1787&lt;&gt;"",G1787&lt;=IF(J1787="",'04_Настройки'!$B$14,J1787)),"Удерживать позицию и обновлять контент",IF(Y1787="Высокий",IF(O1787="","Создать или назначить посадочную страницу","Оптимизировать страницу и усилить содержание"),IF(Y1787="Средний","Включить в контент-план","Наблюдать или отложить")))))))</s:f>
        <s:v/>
      </s:c>
    </s:row>
    <s:row r="1788" ht="22.5" customHeight="1">
      <s:c r="A1788" s="70" t="str">
        <s:f t="shared" si="1"/>
        <s:v/>
      </s:c>
      <s:c r="B1788" s="71"/>
      <s:c r="C1788" s="71"/>
      <s:c r="D1788" s="71"/>
      <s:c r="E1788" s="95"/>
      <s:c r="F1788" s="77" t="str">
        <s:f>IF(ISBLANK(E1788),"",IF(E1788&gt;='04_Настройки'!$B$11,"ВЧ",IF(E1788&gt;='04_Настройки'!$B$12,"СЧ","НЧ")))</s:f>
      </s:c>
      <s:c r="G1788" s="78"/>
      <s:c r="H1788" s="78"/>
      <s:c r="I1788" s="80" t="str">
        <s:f t="shared" si="2"/>
        <s:v/>
      </s:c>
      <s:c r="J1788" s="78"/>
      <s:c r="K1788" s="81"/>
      <s:c r="L1788" s="78"/>
      <s:c r="M1788" s="78"/>
      <s:c r="N1788" s="78"/>
      <s:c r="O1788" s="83"/>
      <s:c r="P1788" s="84"/>
      <s:c r="Q1788" s="84"/>
      <s:c r="R1788" s="77" t="str">
        <s:f t="shared" si="3"/>
        <s:v/>
      </s:c>
      <s:c r="S1788" s="85" t="str">
        <s:f t="shared" si="4"/>
        <s:v/>
      </s:c>
      <s:c r="T1788" s="85" t="str">
        <s:f t="shared" si="5"/>
        <s:v/>
      </s:c>
      <s:c r="U1788" s="85" t="str">
        <s:f>IF(OR(B1788="",G1788=""),"",ROUND(MAX(0,MIN(100,(G1788-IF(J1788="",'04_Настройки'!$B$14,J1788))/(100-IF(J1788="",'04_Настройки'!$B$14,J1788))*100)),1))</s:f>
        <s:v/>
      </s:c>
      <s:c r="V1788" s="85" t="str">
        <s:f t="shared" si="6"/>
        <s:v/>
      </s:c>
      <s:c r="W1788" s="88" t="str">
        <s:f t="shared" si="7"/>
        <s:v/>
      </s:c>
      <s:c r="X1788" s="85" t="str">
        <s:f>IF(B1788="","",IF(W1788&lt;'04_Настройки'!$B$26,"",ROUND((IF(ISBLANK(T1788),0,T1788*'04_Настройки'!$B$16)+IF(ISBLANK(U1788),0,U1788*'04_Настройки'!$B$17)+IF(ISBLANK(V1788),0,V1788*'04_Настройки'!$B$18)+IF(ISBLANK(M1788),0,M1788/5*100*'04_Настройки'!$B$19)+IF(ISBLANK(N1788),0,N1788/5*100*'04_Настройки'!$B$20))/(IF(ISBLANK(T1788),0,'04_Настройки'!$B$16)+IF(ISBLANK(U1788),0,'04_Настройки'!$B$17)+IF(ISBLANK(V1788),0,'04_Настройки'!$B$18)+IF(ISBLANK(M1788),0,'04_Настройки'!$B$19)+IF(ISBLANK(N1788),0,'04_Настройки'!$B$20)),1)))</s:f>
        <s:v/>
      </s:c>
      <s:c r="Y1788" s="77" t="str">
        <s:f>IF(B1788="","",IF(ISBLANK(X1788),"Недостаточно данных",IF(X1788&gt;='04_Настройки'!$B$24,"Высокий",IF(X1788&gt;='04_Настройки'!$B$25,"Средний","Низкий"))))</s:f>
        <s:v/>
      </s:c>
      <s:c r="Z1788" s="80">
        <s:f t="shared" si="8"/>
        <s:v>1778</s:v>
      </s:c>
      <s:c r="AA1788" s="93" t="str">
        <s:f>IF(B1788="","",IF(S1788&gt;1,"Проверить и объединить дубли",IF(W1788&lt;'04_Настройки'!$B$26,"Дополнить исходные данные",IF(AND(M1788&lt;&gt;"",M1788&lt;=2),"Проверить соответствие запросу и бизнесу",IF(AND(G1788&lt;&gt;"",G1788&lt;=IF(J1788="",'04_Настройки'!$B$14,J1788)),"Удерживать позицию и обновлять контент",IF(Y1788="Высокий",IF(O1788="","Создать или назначить посадочную страницу","Оптимизировать страницу и усилить содержание"),IF(Y1788="Средний","Включить в контент-план","Наблюдать или отложить")))))))</s:f>
        <s:v/>
      </s:c>
    </s:row>
    <s:row r="1789" ht="22.5" customHeight="1">
      <s:c r="A1789" s="70" t="str">
        <s:f t="shared" si="1"/>
        <s:v/>
      </s:c>
      <s:c r="B1789" s="71"/>
      <s:c r="C1789" s="71"/>
      <s:c r="D1789" s="71"/>
      <s:c r="E1789" s="95"/>
      <s:c r="F1789" s="77" t="str">
        <s:f>IF(ISBLANK(E1789),"",IF(E1789&gt;='04_Настройки'!$B$11,"ВЧ",IF(E1789&gt;='04_Настройки'!$B$12,"СЧ","НЧ")))</s:f>
      </s:c>
      <s:c r="G1789" s="78"/>
      <s:c r="H1789" s="78"/>
      <s:c r="I1789" s="80" t="str">
        <s:f t="shared" si="2"/>
        <s:v/>
      </s:c>
      <s:c r="J1789" s="78"/>
      <s:c r="K1789" s="81"/>
      <s:c r="L1789" s="78"/>
      <s:c r="M1789" s="78"/>
      <s:c r="N1789" s="78"/>
      <s:c r="O1789" s="83"/>
      <s:c r="P1789" s="84"/>
      <s:c r="Q1789" s="84"/>
      <s:c r="R1789" s="77" t="str">
        <s:f t="shared" si="3"/>
        <s:v/>
      </s:c>
      <s:c r="S1789" s="85" t="str">
        <s:f t="shared" si="4"/>
        <s:v/>
      </s:c>
      <s:c r="T1789" s="85" t="str">
        <s:f t="shared" si="5"/>
        <s:v/>
      </s:c>
      <s:c r="U1789" s="85" t="str">
        <s:f>IF(OR(B1789="",G1789=""),"",ROUND(MAX(0,MIN(100,(G1789-IF(J1789="",'04_Настройки'!$B$14,J1789))/(100-IF(J1789="",'04_Настройки'!$B$14,J1789))*100)),1))</s:f>
        <s:v/>
      </s:c>
      <s:c r="V1789" s="85" t="str">
        <s:f t="shared" si="6"/>
        <s:v/>
      </s:c>
      <s:c r="W1789" s="88" t="str">
        <s:f t="shared" si="7"/>
        <s:v/>
      </s:c>
      <s:c r="X1789" s="85" t="str">
        <s:f>IF(B1789="","",IF(W1789&lt;'04_Настройки'!$B$26,"",ROUND((IF(ISBLANK(T1789),0,T1789*'04_Настройки'!$B$16)+IF(ISBLANK(U1789),0,U1789*'04_Настройки'!$B$17)+IF(ISBLANK(V1789),0,V1789*'04_Настройки'!$B$18)+IF(ISBLANK(M1789),0,M1789/5*100*'04_Настройки'!$B$19)+IF(ISBLANK(N1789),0,N1789/5*100*'04_Настройки'!$B$20))/(IF(ISBLANK(T1789),0,'04_Настройки'!$B$16)+IF(ISBLANK(U1789),0,'04_Настройки'!$B$17)+IF(ISBLANK(V1789),0,'04_Настройки'!$B$18)+IF(ISBLANK(M1789),0,'04_Настройки'!$B$19)+IF(ISBLANK(N1789),0,'04_Настройки'!$B$20)),1)))</s:f>
        <s:v/>
      </s:c>
      <s:c r="Y1789" s="77" t="str">
        <s:f>IF(B1789="","",IF(ISBLANK(X1789),"Недостаточно данных",IF(X1789&gt;='04_Настройки'!$B$24,"Высокий",IF(X1789&gt;='04_Настройки'!$B$25,"Средний","Низкий"))))</s:f>
        <s:v/>
      </s:c>
      <s:c r="Z1789" s="80">
        <s:f t="shared" si="8"/>
        <s:v>1779</s:v>
      </s:c>
      <s:c r="AA1789" s="93" t="str">
        <s:f>IF(B1789="","",IF(S1789&gt;1,"Проверить и объединить дубли",IF(W1789&lt;'04_Настройки'!$B$26,"Дополнить исходные данные",IF(AND(M1789&lt;&gt;"",M1789&lt;=2),"Проверить соответствие запросу и бизнесу",IF(AND(G1789&lt;&gt;"",G1789&lt;=IF(J1789="",'04_Настройки'!$B$14,J1789)),"Удерживать позицию и обновлять контент",IF(Y1789="Высокий",IF(O1789="","Создать или назначить посадочную страницу","Оптимизировать страницу и усилить содержание"),IF(Y1789="Средний","Включить в контент-план","Наблюдать или отложить")))))))</s:f>
        <s:v/>
      </s:c>
    </s:row>
    <s:row r="1790" ht="22.5" customHeight="1">
      <s:c r="A1790" s="70" t="str">
        <s:f t="shared" si="1"/>
        <s:v/>
      </s:c>
      <s:c r="B1790" s="71"/>
      <s:c r="C1790" s="71"/>
      <s:c r="D1790" s="71"/>
      <s:c r="E1790" s="95"/>
      <s:c r="F1790" s="77" t="str">
        <s:f>IF(ISBLANK(E1790),"",IF(E1790&gt;='04_Настройки'!$B$11,"ВЧ",IF(E1790&gt;='04_Настройки'!$B$12,"СЧ","НЧ")))</s:f>
      </s:c>
      <s:c r="G1790" s="78"/>
      <s:c r="H1790" s="78"/>
      <s:c r="I1790" s="80" t="str">
        <s:f t="shared" si="2"/>
        <s:v/>
      </s:c>
      <s:c r="J1790" s="78"/>
      <s:c r="K1790" s="81"/>
      <s:c r="L1790" s="78"/>
      <s:c r="M1790" s="78"/>
      <s:c r="N1790" s="78"/>
      <s:c r="O1790" s="83"/>
      <s:c r="P1790" s="84"/>
      <s:c r="Q1790" s="84"/>
      <s:c r="R1790" s="77" t="str">
        <s:f t="shared" si="3"/>
        <s:v/>
      </s:c>
      <s:c r="S1790" s="85" t="str">
        <s:f t="shared" si="4"/>
        <s:v/>
      </s:c>
      <s:c r="T1790" s="85" t="str">
        <s:f t="shared" si="5"/>
        <s:v/>
      </s:c>
      <s:c r="U1790" s="85" t="str">
        <s:f>IF(OR(B1790="",G1790=""),"",ROUND(MAX(0,MIN(100,(G1790-IF(J1790="",'04_Настройки'!$B$14,J1790))/(100-IF(J1790="",'04_Настройки'!$B$14,J1790))*100)),1))</s:f>
        <s:v/>
      </s:c>
      <s:c r="V1790" s="85" t="str">
        <s:f t="shared" si="6"/>
        <s:v/>
      </s:c>
      <s:c r="W1790" s="88" t="str">
        <s:f t="shared" si="7"/>
        <s:v/>
      </s:c>
      <s:c r="X1790" s="85" t="str">
        <s:f>IF(B1790="","",IF(W1790&lt;'04_Настройки'!$B$26,"",ROUND((IF(ISBLANK(T1790),0,T1790*'04_Настройки'!$B$16)+IF(ISBLANK(U1790),0,U1790*'04_Настройки'!$B$17)+IF(ISBLANK(V1790),0,V1790*'04_Настройки'!$B$18)+IF(ISBLANK(M1790),0,M1790/5*100*'04_Настройки'!$B$19)+IF(ISBLANK(N1790),0,N1790/5*100*'04_Настройки'!$B$20))/(IF(ISBLANK(T1790),0,'04_Настройки'!$B$16)+IF(ISBLANK(U1790),0,'04_Настройки'!$B$17)+IF(ISBLANK(V1790),0,'04_Настройки'!$B$18)+IF(ISBLANK(M1790),0,'04_Настройки'!$B$19)+IF(ISBLANK(N1790),0,'04_Настройки'!$B$20)),1)))</s:f>
        <s:v/>
      </s:c>
      <s:c r="Y1790" s="77" t="str">
        <s:f>IF(B1790="","",IF(ISBLANK(X1790),"Недостаточно данных",IF(X1790&gt;='04_Настройки'!$B$24,"Высокий",IF(X1790&gt;='04_Настройки'!$B$25,"Средний","Низкий"))))</s:f>
        <s:v/>
      </s:c>
      <s:c r="Z1790" s="80">
        <s:f t="shared" si="8"/>
        <s:v>1780</s:v>
      </s:c>
      <s:c r="AA1790" s="93" t="str">
        <s:f>IF(B1790="","",IF(S1790&gt;1,"Проверить и объединить дубли",IF(W1790&lt;'04_Настройки'!$B$26,"Дополнить исходные данные",IF(AND(M1790&lt;&gt;"",M1790&lt;=2),"Проверить соответствие запросу и бизнесу",IF(AND(G1790&lt;&gt;"",G1790&lt;=IF(J1790="",'04_Настройки'!$B$14,J1790)),"Удерживать позицию и обновлять контент",IF(Y1790="Высокий",IF(O1790="","Создать или назначить посадочную страницу","Оптимизировать страницу и усилить содержание"),IF(Y1790="Средний","Включить в контент-план","Наблюдать или отложить")))))))</s:f>
        <s:v/>
      </s:c>
    </s:row>
    <s:row r="1791" ht="22.5" customHeight="1">
      <s:c r="A1791" s="70" t="str">
        <s:f t="shared" si="1"/>
        <s:v/>
      </s:c>
      <s:c r="B1791" s="71"/>
      <s:c r="C1791" s="71"/>
      <s:c r="D1791" s="71"/>
      <s:c r="E1791" s="95"/>
      <s:c r="F1791" s="77" t="str">
        <s:f>IF(ISBLANK(E1791),"",IF(E1791&gt;='04_Настройки'!$B$11,"ВЧ",IF(E1791&gt;='04_Настройки'!$B$12,"СЧ","НЧ")))</s:f>
      </s:c>
      <s:c r="G1791" s="78"/>
      <s:c r="H1791" s="78"/>
      <s:c r="I1791" s="80" t="str">
        <s:f t="shared" si="2"/>
        <s:v/>
      </s:c>
      <s:c r="J1791" s="78"/>
      <s:c r="K1791" s="81"/>
      <s:c r="L1791" s="78"/>
      <s:c r="M1791" s="78"/>
      <s:c r="N1791" s="78"/>
      <s:c r="O1791" s="83"/>
      <s:c r="P1791" s="84"/>
      <s:c r="Q1791" s="84"/>
      <s:c r="R1791" s="77" t="str">
        <s:f t="shared" si="3"/>
        <s:v/>
      </s:c>
      <s:c r="S1791" s="85" t="str">
        <s:f t="shared" si="4"/>
        <s:v/>
      </s:c>
      <s:c r="T1791" s="85" t="str">
        <s:f t="shared" si="5"/>
        <s:v/>
      </s:c>
      <s:c r="U1791" s="85" t="str">
        <s:f>IF(OR(B1791="",G1791=""),"",ROUND(MAX(0,MIN(100,(G1791-IF(J1791="",'04_Настройки'!$B$14,J1791))/(100-IF(J1791="",'04_Настройки'!$B$14,J1791))*100)),1))</s:f>
        <s:v/>
      </s:c>
      <s:c r="V1791" s="85" t="str">
        <s:f t="shared" si="6"/>
        <s:v/>
      </s:c>
      <s:c r="W1791" s="88" t="str">
        <s:f t="shared" si="7"/>
        <s:v/>
      </s:c>
      <s:c r="X1791" s="85" t="str">
        <s:f>IF(B1791="","",IF(W1791&lt;'04_Настройки'!$B$26,"",ROUND((IF(ISBLANK(T1791),0,T1791*'04_Настройки'!$B$16)+IF(ISBLANK(U1791),0,U1791*'04_Настройки'!$B$17)+IF(ISBLANK(V1791),0,V1791*'04_Настройки'!$B$18)+IF(ISBLANK(M1791),0,M1791/5*100*'04_Настройки'!$B$19)+IF(ISBLANK(N1791),0,N1791/5*100*'04_Настройки'!$B$20))/(IF(ISBLANK(T1791),0,'04_Настройки'!$B$16)+IF(ISBLANK(U1791),0,'04_Настройки'!$B$17)+IF(ISBLANK(V1791),0,'04_Настройки'!$B$18)+IF(ISBLANK(M1791),0,'04_Настройки'!$B$19)+IF(ISBLANK(N1791),0,'04_Настройки'!$B$20)),1)))</s:f>
        <s:v/>
      </s:c>
      <s:c r="Y1791" s="77" t="str">
        <s:f>IF(B1791="","",IF(ISBLANK(X1791),"Недостаточно данных",IF(X1791&gt;='04_Настройки'!$B$24,"Высокий",IF(X1791&gt;='04_Настройки'!$B$25,"Средний","Низкий"))))</s:f>
        <s:v/>
      </s:c>
      <s:c r="Z1791" s="80">
        <s:f t="shared" si="8"/>
        <s:v>1781</s:v>
      </s:c>
      <s:c r="AA1791" s="93" t="str">
        <s:f>IF(B1791="","",IF(S1791&gt;1,"Проверить и объединить дубли",IF(W1791&lt;'04_Настройки'!$B$26,"Дополнить исходные данные",IF(AND(M1791&lt;&gt;"",M1791&lt;=2),"Проверить соответствие запросу и бизнесу",IF(AND(G1791&lt;&gt;"",G1791&lt;=IF(J1791="",'04_Настройки'!$B$14,J1791)),"Удерживать позицию и обновлять контент",IF(Y1791="Высокий",IF(O1791="","Создать или назначить посадочную страницу","Оптимизировать страницу и усилить содержание"),IF(Y1791="Средний","Включить в контент-план","Наблюдать или отложить")))))))</s:f>
        <s:v/>
      </s:c>
    </s:row>
    <s:row r="1792" ht="22.5" customHeight="1">
      <s:c r="A1792" s="70" t="str">
        <s:f t="shared" si="1"/>
        <s:v/>
      </s:c>
      <s:c r="B1792" s="71"/>
      <s:c r="C1792" s="71"/>
      <s:c r="D1792" s="71"/>
      <s:c r="E1792" s="95"/>
      <s:c r="F1792" s="77" t="str">
        <s:f>IF(ISBLANK(E1792),"",IF(E1792&gt;='04_Настройки'!$B$11,"ВЧ",IF(E1792&gt;='04_Настройки'!$B$12,"СЧ","НЧ")))</s:f>
      </s:c>
      <s:c r="G1792" s="78"/>
      <s:c r="H1792" s="78"/>
      <s:c r="I1792" s="80" t="str">
        <s:f t="shared" si="2"/>
        <s:v/>
      </s:c>
      <s:c r="J1792" s="78"/>
      <s:c r="K1792" s="81"/>
      <s:c r="L1792" s="78"/>
      <s:c r="M1792" s="78"/>
      <s:c r="N1792" s="78"/>
      <s:c r="O1792" s="83"/>
      <s:c r="P1792" s="84"/>
      <s:c r="Q1792" s="84"/>
      <s:c r="R1792" s="77" t="str">
        <s:f t="shared" si="3"/>
        <s:v/>
      </s:c>
      <s:c r="S1792" s="85" t="str">
        <s:f t="shared" si="4"/>
        <s:v/>
      </s:c>
      <s:c r="T1792" s="85" t="str">
        <s:f t="shared" si="5"/>
        <s:v/>
      </s:c>
      <s:c r="U1792" s="85" t="str">
        <s:f>IF(OR(B1792="",G1792=""),"",ROUND(MAX(0,MIN(100,(G1792-IF(J1792="",'04_Настройки'!$B$14,J1792))/(100-IF(J1792="",'04_Настройки'!$B$14,J1792))*100)),1))</s:f>
        <s:v/>
      </s:c>
      <s:c r="V1792" s="85" t="str">
        <s:f t="shared" si="6"/>
        <s:v/>
      </s:c>
      <s:c r="W1792" s="88" t="str">
        <s:f t="shared" si="7"/>
        <s:v/>
      </s:c>
      <s:c r="X1792" s="85" t="str">
        <s:f>IF(B1792="","",IF(W1792&lt;'04_Настройки'!$B$26,"",ROUND((IF(ISBLANK(T1792),0,T1792*'04_Настройки'!$B$16)+IF(ISBLANK(U1792),0,U1792*'04_Настройки'!$B$17)+IF(ISBLANK(V1792),0,V1792*'04_Настройки'!$B$18)+IF(ISBLANK(M1792),0,M1792/5*100*'04_Настройки'!$B$19)+IF(ISBLANK(N1792),0,N1792/5*100*'04_Настройки'!$B$20))/(IF(ISBLANK(T1792),0,'04_Настройки'!$B$16)+IF(ISBLANK(U1792),0,'04_Настройки'!$B$17)+IF(ISBLANK(V1792),0,'04_Настройки'!$B$18)+IF(ISBLANK(M1792),0,'04_Настройки'!$B$19)+IF(ISBLANK(N1792),0,'04_Настройки'!$B$20)),1)))</s:f>
        <s:v/>
      </s:c>
      <s:c r="Y1792" s="77" t="str">
        <s:f>IF(B1792="","",IF(ISBLANK(X1792),"Недостаточно данных",IF(X1792&gt;='04_Настройки'!$B$24,"Высокий",IF(X1792&gt;='04_Настройки'!$B$25,"Средний","Низкий"))))</s:f>
        <s:v/>
      </s:c>
      <s:c r="Z1792" s="80">
        <s:f t="shared" si="8"/>
        <s:v>1782</s:v>
      </s:c>
      <s:c r="AA1792" s="93" t="str">
        <s:f>IF(B1792="","",IF(S1792&gt;1,"Проверить и объединить дубли",IF(W1792&lt;'04_Настройки'!$B$26,"Дополнить исходные данные",IF(AND(M1792&lt;&gt;"",M1792&lt;=2),"Проверить соответствие запросу и бизнесу",IF(AND(G1792&lt;&gt;"",G1792&lt;=IF(J1792="",'04_Настройки'!$B$14,J1792)),"Удерживать позицию и обновлять контент",IF(Y1792="Высокий",IF(O1792="","Создать или назначить посадочную страницу","Оптимизировать страницу и усилить содержание"),IF(Y1792="Средний","Включить в контент-план","Наблюдать или отложить")))))))</s:f>
        <s:v/>
      </s:c>
    </s:row>
    <s:row r="1793" ht="22.5" customHeight="1">
      <s:c r="A1793" s="70" t="str">
        <s:f t="shared" si="1"/>
        <s:v/>
      </s:c>
      <s:c r="B1793" s="71"/>
      <s:c r="C1793" s="71"/>
      <s:c r="D1793" s="71"/>
      <s:c r="E1793" s="95"/>
      <s:c r="F1793" s="77" t="str">
        <s:f>IF(ISBLANK(E1793),"",IF(E1793&gt;='04_Настройки'!$B$11,"ВЧ",IF(E1793&gt;='04_Настройки'!$B$12,"СЧ","НЧ")))</s:f>
      </s:c>
      <s:c r="G1793" s="78"/>
      <s:c r="H1793" s="78"/>
      <s:c r="I1793" s="80" t="str">
        <s:f t="shared" si="2"/>
        <s:v/>
      </s:c>
      <s:c r="J1793" s="78"/>
      <s:c r="K1793" s="81"/>
      <s:c r="L1793" s="78"/>
      <s:c r="M1793" s="78"/>
      <s:c r="N1793" s="78"/>
      <s:c r="O1793" s="83"/>
      <s:c r="P1793" s="84"/>
      <s:c r="Q1793" s="84"/>
      <s:c r="R1793" s="77" t="str">
        <s:f t="shared" si="3"/>
        <s:v/>
      </s:c>
      <s:c r="S1793" s="85" t="str">
        <s:f t="shared" si="4"/>
        <s:v/>
      </s:c>
      <s:c r="T1793" s="85" t="str">
        <s:f t="shared" si="5"/>
        <s:v/>
      </s:c>
      <s:c r="U1793" s="85" t="str">
        <s:f>IF(OR(B1793="",G1793=""),"",ROUND(MAX(0,MIN(100,(G1793-IF(J1793="",'04_Настройки'!$B$14,J1793))/(100-IF(J1793="",'04_Настройки'!$B$14,J1793))*100)),1))</s:f>
        <s:v/>
      </s:c>
      <s:c r="V1793" s="85" t="str">
        <s:f t="shared" si="6"/>
        <s:v/>
      </s:c>
      <s:c r="W1793" s="88" t="str">
        <s:f t="shared" si="7"/>
        <s:v/>
      </s:c>
      <s:c r="X1793" s="85" t="str">
        <s:f>IF(B1793="","",IF(W1793&lt;'04_Настройки'!$B$26,"",ROUND((IF(ISBLANK(T1793),0,T1793*'04_Настройки'!$B$16)+IF(ISBLANK(U1793),0,U1793*'04_Настройки'!$B$17)+IF(ISBLANK(V1793),0,V1793*'04_Настройки'!$B$18)+IF(ISBLANK(M1793),0,M1793/5*100*'04_Настройки'!$B$19)+IF(ISBLANK(N1793),0,N1793/5*100*'04_Настройки'!$B$20))/(IF(ISBLANK(T1793),0,'04_Настройки'!$B$16)+IF(ISBLANK(U1793),0,'04_Настройки'!$B$17)+IF(ISBLANK(V1793),0,'04_Настройки'!$B$18)+IF(ISBLANK(M1793),0,'04_Настройки'!$B$19)+IF(ISBLANK(N1793),0,'04_Настройки'!$B$20)),1)))</s:f>
        <s:v/>
      </s:c>
      <s:c r="Y1793" s="77" t="str">
        <s:f>IF(B1793="","",IF(ISBLANK(X1793),"Недостаточно данных",IF(X1793&gt;='04_Настройки'!$B$24,"Высокий",IF(X1793&gt;='04_Настройки'!$B$25,"Средний","Низкий"))))</s:f>
        <s:v/>
      </s:c>
      <s:c r="Z1793" s="80">
        <s:f t="shared" si="8"/>
        <s:v>1783</s:v>
      </s:c>
      <s:c r="AA1793" s="93" t="str">
        <s:f>IF(B1793="","",IF(S1793&gt;1,"Проверить и объединить дубли",IF(W1793&lt;'04_Настройки'!$B$26,"Дополнить исходные данные",IF(AND(M1793&lt;&gt;"",M1793&lt;=2),"Проверить соответствие запросу и бизнесу",IF(AND(G1793&lt;&gt;"",G1793&lt;=IF(J1793="",'04_Настройки'!$B$14,J1793)),"Удерживать позицию и обновлять контент",IF(Y1793="Высокий",IF(O1793="","Создать или назначить посадочную страницу","Оптимизировать страницу и усилить содержание"),IF(Y1793="Средний","Включить в контент-план","Наблюдать или отложить")))))))</s:f>
        <s:v/>
      </s:c>
    </s:row>
    <s:row r="1794" ht="22.5" customHeight="1">
      <s:c r="A1794" s="70" t="str">
        <s:f t="shared" si="1"/>
        <s:v/>
      </s:c>
      <s:c r="B1794" s="71"/>
      <s:c r="C1794" s="71"/>
      <s:c r="D1794" s="71"/>
      <s:c r="E1794" s="95"/>
      <s:c r="F1794" s="77" t="str">
        <s:f>IF(ISBLANK(E1794),"",IF(E1794&gt;='04_Настройки'!$B$11,"ВЧ",IF(E1794&gt;='04_Настройки'!$B$12,"СЧ","НЧ")))</s:f>
      </s:c>
      <s:c r="G1794" s="78"/>
      <s:c r="H1794" s="78"/>
      <s:c r="I1794" s="80" t="str">
        <s:f t="shared" si="2"/>
        <s:v/>
      </s:c>
      <s:c r="J1794" s="78"/>
      <s:c r="K1794" s="81"/>
      <s:c r="L1794" s="78"/>
      <s:c r="M1794" s="78"/>
      <s:c r="N1794" s="78"/>
      <s:c r="O1794" s="83"/>
      <s:c r="P1794" s="84"/>
      <s:c r="Q1794" s="84"/>
      <s:c r="R1794" s="77" t="str">
        <s:f t="shared" si="3"/>
        <s:v/>
      </s:c>
      <s:c r="S1794" s="85" t="str">
        <s:f t="shared" si="4"/>
        <s:v/>
      </s:c>
      <s:c r="T1794" s="85" t="str">
        <s:f t="shared" si="5"/>
        <s:v/>
      </s:c>
      <s:c r="U1794" s="85" t="str">
        <s:f>IF(OR(B1794="",G1794=""),"",ROUND(MAX(0,MIN(100,(G1794-IF(J1794="",'04_Настройки'!$B$14,J1794))/(100-IF(J1794="",'04_Настройки'!$B$14,J1794))*100)),1))</s:f>
        <s:v/>
      </s:c>
      <s:c r="V1794" s="85" t="str">
        <s:f t="shared" si="6"/>
        <s:v/>
      </s:c>
      <s:c r="W1794" s="88" t="str">
        <s:f t="shared" si="7"/>
        <s:v/>
      </s:c>
      <s:c r="X1794" s="85" t="str">
        <s:f>IF(B1794="","",IF(W1794&lt;'04_Настройки'!$B$26,"",ROUND((IF(ISBLANK(T1794),0,T1794*'04_Настройки'!$B$16)+IF(ISBLANK(U1794),0,U1794*'04_Настройки'!$B$17)+IF(ISBLANK(V1794),0,V1794*'04_Настройки'!$B$18)+IF(ISBLANK(M1794),0,M1794/5*100*'04_Настройки'!$B$19)+IF(ISBLANK(N1794),0,N1794/5*100*'04_Настройки'!$B$20))/(IF(ISBLANK(T1794),0,'04_Настройки'!$B$16)+IF(ISBLANK(U1794),0,'04_Настройки'!$B$17)+IF(ISBLANK(V1794),0,'04_Настройки'!$B$18)+IF(ISBLANK(M1794),0,'04_Настройки'!$B$19)+IF(ISBLANK(N1794),0,'04_Настройки'!$B$20)),1)))</s:f>
        <s:v/>
      </s:c>
      <s:c r="Y1794" s="77" t="str">
        <s:f>IF(B1794="","",IF(ISBLANK(X1794),"Недостаточно данных",IF(X1794&gt;='04_Настройки'!$B$24,"Высокий",IF(X1794&gt;='04_Настройки'!$B$25,"Средний","Низкий"))))</s:f>
        <s:v/>
      </s:c>
      <s:c r="Z1794" s="80">
        <s:f t="shared" si="8"/>
        <s:v>1784</s:v>
      </s:c>
      <s:c r="AA1794" s="93" t="str">
        <s:f>IF(B1794="","",IF(S1794&gt;1,"Проверить и объединить дубли",IF(W1794&lt;'04_Настройки'!$B$26,"Дополнить исходные данные",IF(AND(M1794&lt;&gt;"",M1794&lt;=2),"Проверить соответствие запросу и бизнесу",IF(AND(G1794&lt;&gt;"",G1794&lt;=IF(J1794="",'04_Настройки'!$B$14,J1794)),"Удерживать позицию и обновлять контент",IF(Y1794="Высокий",IF(O1794="","Создать или назначить посадочную страницу","Оптимизировать страницу и усилить содержание"),IF(Y1794="Средний","Включить в контент-план","Наблюдать или отложить")))))))</s:f>
        <s:v/>
      </s:c>
    </s:row>
    <s:row r="1795" ht="22.5" customHeight="1">
      <s:c r="A1795" s="70" t="str">
        <s:f t="shared" si="1"/>
        <s:v/>
      </s:c>
      <s:c r="B1795" s="71"/>
      <s:c r="C1795" s="71"/>
      <s:c r="D1795" s="71"/>
      <s:c r="E1795" s="95"/>
      <s:c r="F1795" s="77" t="str">
        <s:f>IF(ISBLANK(E1795),"",IF(E1795&gt;='04_Настройки'!$B$11,"ВЧ",IF(E1795&gt;='04_Настройки'!$B$12,"СЧ","НЧ")))</s:f>
      </s:c>
      <s:c r="G1795" s="78"/>
      <s:c r="H1795" s="78"/>
      <s:c r="I1795" s="80" t="str">
        <s:f t="shared" si="2"/>
        <s:v/>
      </s:c>
      <s:c r="J1795" s="78"/>
      <s:c r="K1795" s="81"/>
      <s:c r="L1795" s="78"/>
      <s:c r="M1795" s="78"/>
      <s:c r="N1795" s="78"/>
      <s:c r="O1795" s="83"/>
      <s:c r="P1795" s="84"/>
      <s:c r="Q1795" s="84"/>
      <s:c r="R1795" s="77" t="str">
        <s:f t="shared" si="3"/>
        <s:v/>
      </s:c>
      <s:c r="S1795" s="85" t="str">
        <s:f t="shared" si="4"/>
        <s:v/>
      </s:c>
      <s:c r="T1795" s="85" t="str">
        <s:f t="shared" si="5"/>
        <s:v/>
      </s:c>
      <s:c r="U1795" s="85" t="str">
        <s:f>IF(OR(B1795="",G1795=""),"",ROUND(MAX(0,MIN(100,(G1795-IF(J1795="",'04_Настройки'!$B$14,J1795))/(100-IF(J1795="",'04_Настройки'!$B$14,J1795))*100)),1))</s:f>
        <s:v/>
      </s:c>
      <s:c r="V1795" s="85" t="str">
        <s:f t="shared" si="6"/>
        <s:v/>
      </s:c>
      <s:c r="W1795" s="88" t="str">
        <s:f t="shared" si="7"/>
        <s:v/>
      </s:c>
      <s:c r="X1795" s="85" t="str">
        <s:f>IF(B1795="","",IF(W1795&lt;'04_Настройки'!$B$26,"",ROUND((IF(ISBLANK(T1795),0,T1795*'04_Настройки'!$B$16)+IF(ISBLANK(U1795),0,U1795*'04_Настройки'!$B$17)+IF(ISBLANK(V1795),0,V1795*'04_Настройки'!$B$18)+IF(ISBLANK(M1795),0,M1795/5*100*'04_Настройки'!$B$19)+IF(ISBLANK(N1795),0,N1795/5*100*'04_Настройки'!$B$20))/(IF(ISBLANK(T1795),0,'04_Настройки'!$B$16)+IF(ISBLANK(U1795),0,'04_Настройки'!$B$17)+IF(ISBLANK(V1795),0,'04_Настройки'!$B$18)+IF(ISBLANK(M1795),0,'04_Настройки'!$B$19)+IF(ISBLANK(N1795),0,'04_Настройки'!$B$20)),1)))</s:f>
        <s:v/>
      </s:c>
      <s:c r="Y1795" s="77" t="str">
        <s:f>IF(B1795="","",IF(ISBLANK(X1795),"Недостаточно данных",IF(X1795&gt;='04_Настройки'!$B$24,"Высокий",IF(X1795&gt;='04_Настройки'!$B$25,"Средний","Низкий"))))</s:f>
        <s:v/>
      </s:c>
      <s:c r="Z1795" s="80">
        <s:f t="shared" si="8"/>
        <s:v>1785</s:v>
      </s:c>
      <s:c r="AA1795" s="93" t="str">
        <s:f>IF(B1795="","",IF(S1795&gt;1,"Проверить и объединить дубли",IF(W1795&lt;'04_Настройки'!$B$26,"Дополнить исходные данные",IF(AND(M1795&lt;&gt;"",M1795&lt;=2),"Проверить соответствие запросу и бизнесу",IF(AND(G1795&lt;&gt;"",G1795&lt;=IF(J1795="",'04_Настройки'!$B$14,J1795)),"Удерживать позицию и обновлять контент",IF(Y1795="Высокий",IF(O1795="","Создать или назначить посадочную страницу","Оптимизировать страницу и усилить содержание"),IF(Y1795="Средний","Включить в контент-план","Наблюдать или отложить")))))))</s:f>
        <s:v/>
      </s:c>
    </s:row>
    <s:row r="1796" ht="22.5" customHeight="1">
      <s:c r="A1796" s="70" t="str">
        <s:f t="shared" si="1"/>
        <s:v/>
      </s:c>
      <s:c r="B1796" s="71"/>
      <s:c r="C1796" s="71"/>
      <s:c r="D1796" s="71"/>
      <s:c r="E1796" s="95"/>
      <s:c r="F1796" s="77" t="str">
        <s:f>IF(ISBLANK(E1796),"",IF(E1796&gt;='04_Настройки'!$B$11,"ВЧ",IF(E1796&gt;='04_Настройки'!$B$12,"СЧ","НЧ")))</s:f>
      </s:c>
      <s:c r="G1796" s="78"/>
      <s:c r="H1796" s="78"/>
      <s:c r="I1796" s="80" t="str">
        <s:f t="shared" si="2"/>
        <s:v/>
      </s:c>
      <s:c r="J1796" s="78"/>
      <s:c r="K1796" s="81"/>
      <s:c r="L1796" s="78"/>
      <s:c r="M1796" s="78"/>
      <s:c r="N1796" s="78"/>
      <s:c r="O1796" s="83"/>
      <s:c r="P1796" s="84"/>
      <s:c r="Q1796" s="84"/>
      <s:c r="R1796" s="77" t="str">
        <s:f t="shared" si="3"/>
        <s:v/>
      </s:c>
      <s:c r="S1796" s="85" t="str">
        <s:f t="shared" si="4"/>
        <s:v/>
      </s:c>
      <s:c r="T1796" s="85" t="str">
        <s:f t="shared" si="5"/>
        <s:v/>
      </s:c>
      <s:c r="U1796" s="85" t="str">
        <s:f>IF(OR(B1796="",G1796=""),"",ROUND(MAX(0,MIN(100,(G1796-IF(J1796="",'04_Настройки'!$B$14,J1796))/(100-IF(J1796="",'04_Настройки'!$B$14,J1796))*100)),1))</s:f>
        <s:v/>
      </s:c>
      <s:c r="V1796" s="85" t="str">
        <s:f t="shared" si="6"/>
        <s:v/>
      </s:c>
      <s:c r="W1796" s="88" t="str">
        <s:f t="shared" si="7"/>
        <s:v/>
      </s:c>
      <s:c r="X1796" s="85" t="str">
        <s:f>IF(B1796="","",IF(W1796&lt;'04_Настройки'!$B$26,"",ROUND((IF(ISBLANK(T1796),0,T1796*'04_Настройки'!$B$16)+IF(ISBLANK(U1796),0,U1796*'04_Настройки'!$B$17)+IF(ISBLANK(V1796),0,V1796*'04_Настройки'!$B$18)+IF(ISBLANK(M1796),0,M1796/5*100*'04_Настройки'!$B$19)+IF(ISBLANK(N1796),0,N1796/5*100*'04_Настройки'!$B$20))/(IF(ISBLANK(T1796),0,'04_Настройки'!$B$16)+IF(ISBLANK(U1796),0,'04_Настройки'!$B$17)+IF(ISBLANK(V1796),0,'04_Настройки'!$B$18)+IF(ISBLANK(M1796),0,'04_Настройки'!$B$19)+IF(ISBLANK(N1796),0,'04_Настройки'!$B$20)),1)))</s:f>
        <s:v/>
      </s:c>
      <s:c r="Y1796" s="77" t="str">
        <s:f>IF(B1796="","",IF(ISBLANK(X1796),"Недостаточно данных",IF(X1796&gt;='04_Настройки'!$B$24,"Высокий",IF(X1796&gt;='04_Настройки'!$B$25,"Средний","Низкий"))))</s:f>
        <s:v/>
      </s:c>
      <s:c r="Z1796" s="80">
        <s:f t="shared" si="8"/>
        <s:v>1786</s:v>
      </s:c>
      <s:c r="AA1796" s="93" t="str">
        <s:f>IF(B1796="","",IF(S1796&gt;1,"Проверить и объединить дубли",IF(W1796&lt;'04_Настройки'!$B$26,"Дополнить исходные данные",IF(AND(M1796&lt;&gt;"",M1796&lt;=2),"Проверить соответствие запросу и бизнесу",IF(AND(G1796&lt;&gt;"",G1796&lt;=IF(J1796="",'04_Настройки'!$B$14,J1796)),"Удерживать позицию и обновлять контент",IF(Y1796="Высокий",IF(O1796="","Создать или назначить посадочную страницу","Оптимизировать страницу и усилить содержание"),IF(Y1796="Средний","Включить в контент-план","Наблюдать или отложить")))))))</s:f>
        <s:v/>
      </s:c>
    </s:row>
    <s:row r="1797" ht="22.5" customHeight="1">
      <s:c r="A1797" s="70" t="str">
        <s:f t="shared" si="1"/>
        <s:v/>
      </s:c>
      <s:c r="B1797" s="71"/>
      <s:c r="C1797" s="71"/>
      <s:c r="D1797" s="71"/>
      <s:c r="E1797" s="95"/>
      <s:c r="F1797" s="77" t="str">
        <s:f>IF(ISBLANK(E1797),"",IF(E1797&gt;='04_Настройки'!$B$11,"ВЧ",IF(E1797&gt;='04_Настройки'!$B$12,"СЧ","НЧ")))</s:f>
      </s:c>
      <s:c r="G1797" s="78"/>
      <s:c r="H1797" s="78"/>
      <s:c r="I1797" s="80" t="str">
        <s:f t="shared" si="2"/>
        <s:v/>
      </s:c>
      <s:c r="J1797" s="78"/>
      <s:c r="K1797" s="81"/>
      <s:c r="L1797" s="78"/>
      <s:c r="M1797" s="78"/>
      <s:c r="N1797" s="78"/>
      <s:c r="O1797" s="83"/>
      <s:c r="P1797" s="84"/>
      <s:c r="Q1797" s="84"/>
      <s:c r="R1797" s="77" t="str">
        <s:f t="shared" si="3"/>
        <s:v/>
      </s:c>
      <s:c r="S1797" s="85" t="str">
        <s:f t="shared" si="4"/>
        <s:v/>
      </s:c>
      <s:c r="T1797" s="85" t="str">
        <s:f t="shared" si="5"/>
        <s:v/>
      </s:c>
      <s:c r="U1797" s="85" t="str">
        <s:f>IF(OR(B1797="",G1797=""),"",ROUND(MAX(0,MIN(100,(G1797-IF(J1797="",'04_Настройки'!$B$14,J1797))/(100-IF(J1797="",'04_Настройки'!$B$14,J1797))*100)),1))</s:f>
        <s:v/>
      </s:c>
      <s:c r="V1797" s="85" t="str">
        <s:f t="shared" si="6"/>
        <s:v/>
      </s:c>
      <s:c r="W1797" s="88" t="str">
        <s:f t="shared" si="7"/>
        <s:v/>
      </s:c>
      <s:c r="X1797" s="85" t="str">
        <s:f>IF(B1797="","",IF(W1797&lt;'04_Настройки'!$B$26,"",ROUND((IF(ISBLANK(T1797),0,T1797*'04_Настройки'!$B$16)+IF(ISBLANK(U1797),0,U1797*'04_Настройки'!$B$17)+IF(ISBLANK(V1797),0,V1797*'04_Настройки'!$B$18)+IF(ISBLANK(M1797),0,M1797/5*100*'04_Настройки'!$B$19)+IF(ISBLANK(N1797),0,N1797/5*100*'04_Настройки'!$B$20))/(IF(ISBLANK(T1797),0,'04_Настройки'!$B$16)+IF(ISBLANK(U1797),0,'04_Настройки'!$B$17)+IF(ISBLANK(V1797),0,'04_Настройки'!$B$18)+IF(ISBLANK(M1797),0,'04_Настройки'!$B$19)+IF(ISBLANK(N1797),0,'04_Настройки'!$B$20)),1)))</s:f>
        <s:v/>
      </s:c>
      <s:c r="Y1797" s="77" t="str">
        <s:f>IF(B1797="","",IF(ISBLANK(X1797),"Недостаточно данных",IF(X1797&gt;='04_Настройки'!$B$24,"Высокий",IF(X1797&gt;='04_Настройки'!$B$25,"Средний","Низкий"))))</s:f>
        <s:v/>
      </s:c>
      <s:c r="Z1797" s="80">
        <s:f t="shared" si="8"/>
        <s:v>1787</s:v>
      </s:c>
      <s:c r="AA1797" s="93" t="str">
        <s:f>IF(B1797="","",IF(S1797&gt;1,"Проверить и объединить дубли",IF(W1797&lt;'04_Настройки'!$B$26,"Дополнить исходные данные",IF(AND(M1797&lt;&gt;"",M1797&lt;=2),"Проверить соответствие запросу и бизнесу",IF(AND(G1797&lt;&gt;"",G1797&lt;=IF(J1797="",'04_Настройки'!$B$14,J1797)),"Удерживать позицию и обновлять контент",IF(Y1797="Высокий",IF(O1797="","Создать или назначить посадочную страницу","Оптимизировать страницу и усилить содержание"),IF(Y1797="Средний","Включить в контент-план","Наблюдать или отложить")))))))</s:f>
        <s:v/>
      </s:c>
    </s:row>
    <s:row r="1798" ht="22.5" customHeight="1">
      <s:c r="A1798" s="70" t="str">
        <s:f t="shared" si="1"/>
        <s:v/>
      </s:c>
      <s:c r="B1798" s="71"/>
      <s:c r="C1798" s="71"/>
      <s:c r="D1798" s="71"/>
      <s:c r="E1798" s="95"/>
      <s:c r="F1798" s="77" t="str">
        <s:f>IF(ISBLANK(E1798),"",IF(E1798&gt;='04_Настройки'!$B$11,"ВЧ",IF(E1798&gt;='04_Настройки'!$B$12,"СЧ","НЧ")))</s:f>
      </s:c>
      <s:c r="G1798" s="78"/>
      <s:c r="H1798" s="78"/>
      <s:c r="I1798" s="80" t="str">
        <s:f t="shared" si="2"/>
        <s:v/>
      </s:c>
      <s:c r="J1798" s="78"/>
      <s:c r="K1798" s="81"/>
      <s:c r="L1798" s="78"/>
      <s:c r="M1798" s="78"/>
      <s:c r="N1798" s="78"/>
      <s:c r="O1798" s="83"/>
      <s:c r="P1798" s="84"/>
      <s:c r="Q1798" s="84"/>
      <s:c r="R1798" s="77" t="str">
        <s:f t="shared" si="3"/>
        <s:v/>
      </s:c>
      <s:c r="S1798" s="85" t="str">
        <s:f t="shared" si="4"/>
        <s:v/>
      </s:c>
      <s:c r="T1798" s="85" t="str">
        <s:f t="shared" si="5"/>
        <s:v/>
      </s:c>
      <s:c r="U1798" s="85" t="str">
        <s:f>IF(OR(B1798="",G1798=""),"",ROUND(MAX(0,MIN(100,(G1798-IF(J1798="",'04_Настройки'!$B$14,J1798))/(100-IF(J1798="",'04_Настройки'!$B$14,J1798))*100)),1))</s:f>
        <s:v/>
      </s:c>
      <s:c r="V1798" s="85" t="str">
        <s:f t="shared" si="6"/>
        <s:v/>
      </s:c>
      <s:c r="W1798" s="88" t="str">
        <s:f t="shared" si="7"/>
        <s:v/>
      </s:c>
      <s:c r="X1798" s="85" t="str">
        <s:f>IF(B1798="","",IF(W1798&lt;'04_Настройки'!$B$26,"",ROUND((IF(ISBLANK(T1798),0,T1798*'04_Настройки'!$B$16)+IF(ISBLANK(U1798),0,U1798*'04_Настройки'!$B$17)+IF(ISBLANK(V1798),0,V1798*'04_Настройки'!$B$18)+IF(ISBLANK(M1798),0,M1798/5*100*'04_Настройки'!$B$19)+IF(ISBLANK(N1798),0,N1798/5*100*'04_Настройки'!$B$20))/(IF(ISBLANK(T1798),0,'04_Настройки'!$B$16)+IF(ISBLANK(U1798),0,'04_Настройки'!$B$17)+IF(ISBLANK(V1798),0,'04_Настройки'!$B$18)+IF(ISBLANK(M1798),0,'04_Настройки'!$B$19)+IF(ISBLANK(N1798),0,'04_Настройки'!$B$20)),1)))</s:f>
        <s:v/>
      </s:c>
      <s:c r="Y1798" s="77" t="str">
        <s:f>IF(B1798="","",IF(ISBLANK(X1798),"Недостаточно данных",IF(X1798&gt;='04_Настройки'!$B$24,"Высокий",IF(X1798&gt;='04_Настройки'!$B$25,"Средний","Низкий"))))</s:f>
        <s:v/>
      </s:c>
      <s:c r="Z1798" s="80">
        <s:f t="shared" si="8"/>
        <s:v>1788</s:v>
      </s:c>
      <s:c r="AA1798" s="93" t="str">
        <s:f>IF(B1798="","",IF(S1798&gt;1,"Проверить и объединить дубли",IF(W1798&lt;'04_Настройки'!$B$26,"Дополнить исходные данные",IF(AND(M1798&lt;&gt;"",M1798&lt;=2),"Проверить соответствие запросу и бизнесу",IF(AND(G1798&lt;&gt;"",G1798&lt;=IF(J1798="",'04_Настройки'!$B$14,J1798)),"Удерживать позицию и обновлять контент",IF(Y1798="Высокий",IF(O1798="","Создать или назначить посадочную страницу","Оптимизировать страницу и усилить содержание"),IF(Y1798="Средний","Включить в контент-план","Наблюдать или отложить")))))))</s:f>
        <s:v/>
      </s:c>
    </s:row>
    <s:row r="1799" ht="22.5" customHeight="1">
      <s:c r="A1799" s="70" t="str">
        <s:f t="shared" si="1"/>
        <s:v/>
      </s:c>
      <s:c r="B1799" s="71"/>
      <s:c r="C1799" s="71"/>
      <s:c r="D1799" s="71"/>
      <s:c r="E1799" s="95"/>
      <s:c r="F1799" s="77" t="str">
        <s:f>IF(ISBLANK(E1799),"",IF(E1799&gt;='04_Настройки'!$B$11,"ВЧ",IF(E1799&gt;='04_Настройки'!$B$12,"СЧ","НЧ")))</s:f>
      </s:c>
      <s:c r="G1799" s="78"/>
      <s:c r="H1799" s="78"/>
      <s:c r="I1799" s="80" t="str">
        <s:f t="shared" si="2"/>
        <s:v/>
      </s:c>
      <s:c r="J1799" s="78"/>
      <s:c r="K1799" s="81"/>
      <s:c r="L1799" s="78"/>
      <s:c r="M1799" s="78"/>
      <s:c r="N1799" s="78"/>
      <s:c r="O1799" s="83"/>
      <s:c r="P1799" s="84"/>
      <s:c r="Q1799" s="84"/>
      <s:c r="R1799" s="77" t="str">
        <s:f t="shared" si="3"/>
        <s:v/>
      </s:c>
      <s:c r="S1799" s="85" t="str">
        <s:f t="shared" si="4"/>
        <s:v/>
      </s:c>
      <s:c r="T1799" s="85" t="str">
        <s:f t="shared" si="5"/>
        <s:v/>
      </s:c>
      <s:c r="U1799" s="85" t="str">
        <s:f>IF(OR(B1799="",G1799=""),"",ROUND(MAX(0,MIN(100,(G1799-IF(J1799="",'04_Настройки'!$B$14,J1799))/(100-IF(J1799="",'04_Настройки'!$B$14,J1799))*100)),1))</s:f>
        <s:v/>
      </s:c>
      <s:c r="V1799" s="85" t="str">
        <s:f t="shared" si="6"/>
        <s:v/>
      </s:c>
      <s:c r="W1799" s="88" t="str">
        <s:f t="shared" si="7"/>
        <s:v/>
      </s:c>
      <s:c r="X1799" s="85" t="str">
        <s:f>IF(B1799="","",IF(W1799&lt;'04_Настройки'!$B$26,"",ROUND((IF(ISBLANK(T1799),0,T1799*'04_Настройки'!$B$16)+IF(ISBLANK(U1799),0,U1799*'04_Настройки'!$B$17)+IF(ISBLANK(V1799),0,V1799*'04_Настройки'!$B$18)+IF(ISBLANK(M1799),0,M1799/5*100*'04_Настройки'!$B$19)+IF(ISBLANK(N1799),0,N1799/5*100*'04_Настройки'!$B$20))/(IF(ISBLANK(T1799),0,'04_Настройки'!$B$16)+IF(ISBLANK(U1799),0,'04_Настройки'!$B$17)+IF(ISBLANK(V1799),0,'04_Настройки'!$B$18)+IF(ISBLANK(M1799),0,'04_Настройки'!$B$19)+IF(ISBLANK(N1799),0,'04_Настройки'!$B$20)),1)))</s:f>
        <s:v/>
      </s:c>
      <s:c r="Y1799" s="77" t="str">
        <s:f>IF(B1799="","",IF(ISBLANK(X1799),"Недостаточно данных",IF(X1799&gt;='04_Настройки'!$B$24,"Высокий",IF(X1799&gt;='04_Настройки'!$B$25,"Средний","Низкий"))))</s:f>
        <s:v/>
      </s:c>
      <s:c r="Z1799" s="80">
        <s:f t="shared" si="8"/>
        <s:v>1789</s:v>
      </s:c>
      <s:c r="AA1799" s="93" t="str">
        <s:f>IF(B1799="","",IF(S1799&gt;1,"Проверить и объединить дубли",IF(W1799&lt;'04_Настройки'!$B$26,"Дополнить исходные данные",IF(AND(M1799&lt;&gt;"",M1799&lt;=2),"Проверить соответствие запросу и бизнесу",IF(AND(G1799&lt;&gt;"",G1799&lt;=IF(J1799="",'04_Настройки'!$B$14,J1799)),"Удерживать позицию и обновлять контент",IF(Y1799="Высокий",IF(O1799="","Создать или назначить посадочную страницу","Оптимизировать страницу и усилить содержание"),IF(Y1799="Средний","Включить в контент-план","Наблюдать или отложить")))))))</s:f>
        <s:v/>
      </s:c>
    </s:row>
    <s:row r="1800" ht="22.5" customHeight="1">
      <s:c r="A1800" s="70" t="str">
        <s:f t="shared" si="1"/>
        <s:v/>
      </s:c>
      <s:c r="B1800" s="71"/>
      <s:c r="C1800" s="71"/>
      <s:c r="D1800" s="71"/>
      <s:c r="E1800" s="95"/>
      <s:c r="F1800" s="77" t="str">
        <s:f>IF(ISBLANK(E1800),"",IF(E1800&gt;='04_Настройки'!$B$11,"ВЧ",IF(E1800&gt;='04_Настройки'!$B$12,"СЧ","НЧ")))</s:f>
      </s:c>
      <s:c r="G1800" s="78"/>
      <s:c r="H1800" s="78"/>
      <s:c r="I1800" s="80" t="str">
        <s:f t="shared" si="2"/>
        <s:v/>
      </s:c>
      <s:c r="J1800" s="78"/>
      <s:c r="K1800" s="81"/>
      <s:c r="L1800" s="78"/>
      <s:c r="M1800" s="78"/>
      <s:c r="N1800" s="78"/>
      <s:c r="O1800" s="83"/>
      <s:c r="P1800" s="84"/>
      <s:c r="Q1800" s="84"/>
      <s:c r="R1800" s="77" t="str">
        <s:f t="shared" si="3"/>
        <s:v/>
      </s:c>
      <s:c r="S1800" s="85" t="str">
        <s:f t="shared" si="4"/>
        <s:v/>
      </s:c>
      <s:c r="T1800" s="85" t="str">
        <s:f t="shared" si="5"/>
        <s:v/>
      </s:c>
      <s:c r="U1800" s="85" t="str">
        <s:f>IF(OR(B1800="",G1800=""),"",ROUND(MAX(0,MIN(100,(G1800-IF(J1800="",'04_Настройки'!$B$14,J1800))/(100-IF(J1800="",'04_Настройки'!$B$14,J1800))*100)),1))</s:f>
        <s:v/>
      </s:c>
      <s:c r="V1800" s="85" t="str">
        <s:f t="shared" si="6"/>
        <s:v/>
      </s:c>
      <s:c r="W1800" s="88" t="str">
        <s:f t="shared" si="7"/>
        <s:v/>
      </s:c>
      <s:c r="X1800" s="85" t="str">
        <s:f>IF(B1800="","",IF(W1800&lt;'04_Настройки'!$B$26,"",ROUND((IF(ISBLANK(T1800),0,T1800*'04_Настройки'!$B$16)+IF(ISBLANK(U1800),0,U1800*'04_Настройки'!$B$17)+IF(ISBLANK(V1800),0,V1800*'04_Настройки'!$B$18)+IF(ISBLANK(M1800),0,M1800/5*100*'04_Настройки'!$B$19)+IF(ISBLANK(N1800),0,N1800/5*100*'04_Настройки'!$B$20))/(IF(ISBLANK(T1800),0,'04_Настройки'!$B$16)+IF(ISBLANK(U1800),0,'04_Настройки'!$B$17)+IF(ISBLANK(V1800),0,'04_Настройки'!$B$18)+IF(ISBLANK(M1800),0,'04_Настройки'!$B$19)+IF(ISBLANK(N1800),0,'04_Настройки'!$B$20)),1)))</s:f>
        <s:v/>
      </s:c>
      <s:c r="Y1800" s="77" t="str">
        <s:f>IF(B1800="","",IF(ISBLANK(X1800),"Недостаточно данных",IF(X1800&gt;='04_Настройки'!$B$24,"Высокий",IF(X1800&gt;='04_Настройки'!$B$25,"Средний","Низкий"))))</s:f>
        <s:v/>
      </s:c>
      <s:c r="Z1800" s="80">
        <s:f t="shared" si="8"/>
        <s:v>1790</s:v>
      </s:c>
      <s:c r="AA1800" s="93" t="str">
        <s:f>IF(B1800="","",IF(S1800&gt;1,"Проверить и объединить дубли",IF(W1800&lt;'04_Настройки'!$B$26,"Дополнить исходные данные",IF(AND(M1800&lt;&gt;"",M1800&lt;=2),"Проверить соответствие запросу и бизнесу",IF(AND(G1800&lt;&gt;"",G1800&lt;=IF(J1800="",'04_Настройки'!$B$14,J1800)),"Удерживать позицию и обновлять контент",IF(Y1800="Высокий",IF(O1800="","Создать или назначить посадочную страницу","Оптимизировать страницу и усилить содержание"),IF(Y1800="Средний","Включить в контент-план","Наблюдать или отложить")))))))</s:f>
        <s:v/>
      </s:c>
    </s:row>
    <s:row r="1801" ht="22.5" customHeight="1">
      <s:c r="A1801" s="70" t="str">
        <s:f t="shared" si="1"/>
        <s:v/>
      </s:c>
      <s:c r="B1801" s="71"/>
      <s:c r="C1801" s="71"/>
      <s:c r="D1801" s="71"/>
      <s:c r="E1801" s="95"/>
      <s:c r="F1801" s="77" t="str">
        <s:f>IF(ISBLANK(E1801),"",IF(E1801&gt;='04_Настройки'!$B$11,"ВЧ",IF(E1801&gt;='04_Настройки'!$B$12,"СЧ","НЧ")))</s:f>
      </s:c>
      <s:c r="G1801" s="78"/>
      <s:c r="H1801" s="78"/>
      <s:c r="I1801" s="80" t="str">
        <s:f t="shared" si="2"/>
        <s:v/>
      </s:c>
      <s:c r="J1801" s="78"/>
      <s:c r="K1801" s="81"/>
      <s:c r="L1801" s="78"/>
      <s:c r="M1801" s="78"/>
      <s:c r="N1801" s="78"/>
      <s:c r="O1801" s="83"/>
      <s:c r="P1801" s="84"/>
      <s:c r="Q1801" s="84"/>
      <s:c r="R1801" s="77" t="str">
        <s:f t="shared" si="3"/>
        <s:v/>
      </s:c>
      <s:c r="S1801" s="85" t="str">
        <s:f t="shared" si="4"/>
        <s:v/>
      </s:c>
      <s:c r="T1801" s="85" t="str">
        <s:f t="shared" si="5"/>
        <s:v/>
      </s:c>
      <s:c r="U1801" s="85" t="str">
        <s:f>IF(OR(B1801="",G1801=""),"",ROUND(MAX(0,MIN(100,(G1801-IF(J1801="",'04_Настройки'!$B$14,J1801))/(100-IF(J1801="",'04_Настройки'!$B$14,J1801))*100)),1))</s:f>
        <s:v/>
      </s:c>
      <s:c r="V1801" s="85" t="str">
        <s:f t="shared" si="6"/>
        <s:v/>
      </s:c>
      <s:c r="W1801" s="88" t="str">
        <s:f t="shared" si="7"/>
        <s:v/>
      </s:c>
      <s:c r="X1801" s="85" t="str">
        <s:f>IF(B1801="","",IF(W1801&lt;'04_Настройки'!$B$26,"",ROUND((IF(ISBLANK(T1801),0,T1801*'04_Настройки'!$B$16)+IF(ISBLANK(U1801),0,U1801*'04_Настройки'!$B$17)+IF(ISBLANK(V1801),0,V1801*'04_Настройки'!$B$18)+IF(ISBLANK(M1801),0,M1801/5*100*'04_Настройки'!$B$19)+IF(ISBLANK(N1801),0,N1801/5*100*'04_Настройки'!$B$20))/(IF(ISBLANK(T1801),0,'04_Настройки'!$B$16)+IF(ISBLANK(U1801),0,'04_Настройки'!$B$17)+IF(ISBLANK(V1801),0,'04_Настройки'!$B$18)+IF(ISBLANK(M1801),0,'04_Настройки'!$B$19)+IF(ISBLANK(N1801),0,'04_Настройки'!$B$20)),1)))</s:f>
        <s:v/>
      </s:c>
      <s:c r="Y1801" s="77" t="str">
        <s:f>IF(B1801="","",IF(ISBLANK(X1801),"Недостаточно данных",IF(X1801&gt;='04_Настройки'!$B$24,"Высокий",IF(X1801&gt;='04_Настройки'!$B$25,"Средний","Низкий"))))</s:f>
        <s:v/>
      </s:c>
      <s:c r="Z1801" s="80">
        <s:f t="shared" si="8"/>
        <s:v>1791</s:v>
      </s:c>
      <s:c r="AA1801" s="93" t="str">
        <s:f>IF(B1801="","",IF(S1801&gt;1,"Проверить и объединить дубли",IF(W1801&lt;'04_Настройки'!$B$26,"Дополнить исходные данные",IF(AND(M1801&lt;&gt;"",M1801&lt;=2),"Проверить соответствие запросу и бизнесу",IF(AND(G1801&lt;&gt;"",G1801&lt;=IF(J1801="",'04_Настройки'!$B$14,J1801)),"Удерживать позицию и обновлять контент",IF(Y1801="Высокий",IF(O1801="","Создать или назначить посадочную страницу","Оптимизировать страницу и усилить содержание"),IF(Y1801="Средний","Включить в контент-план","Наблюдать или отложить")))))))</s:f>
        <s:v/>
      </s:c>
    </s:row>
    <s:row r="1802" ht="22.5" customHeight="1">
      <s:c r="A1802" s="70" t="str">
        <s:f t="shared" si="1"/>
        <s:v/>
      </s:c>
      <s:c r="B1802" s="71"/>
      <s:c r="C1802" s="71"/>
      <s:c r="D1802" s="71"/>
      <s:c r="E1802" s="95"/>
      <s:c r="F1802" s="77" t="str">
        <s:f>IF(ISBLANK(E1802),"",IF(E1802&gt;='04_Настройки'!$B$11,"ВЧ",IF(E1802&gt;='04_Настройки'!$B$12,"СЧ","НЧ")))</s:f>
      </s:c>
      <s:c r="G1802" s="78"/>
      <s:c r="H1802" s="78"/>
      <s:c r="I1802" s="80" t="str">
        <s:f t="shared" si="2"/>
        <s:v/>
      </s:c>
      <s:c r="J1802" s="78"/>
      <s:c r="K1802" s="81"/>
      <s:c r="L1802" s="78"/>
      <s:c r="M1802" s="78"/>
      <s:c r="N1802" s="78"/>
      <s:c r="O1802" s="83"/>
      <s:c r="P1802" s="84"/>
      <s:c r="Q1802" s="84"/>
      <s:c r="R1802" s="77" t="str">
        <s:f t="shared" si="3"/>
        <s:v/>
      </s:c>
      <s:c r="S1802" s="85" t="str">
        <s:f t="shared" si="4"/>
        <s:v/>
      </s:c>
      <s:c r="T1802" s="85" t="str">
        <s:f t="shared" si="5"/>
        <s:v/>
      </s:c>
      <s:c r="U1802" s="85" t="str">
        <s:f>IF(OR(B1802="",G1802=""),"",ROUND(MAX(0,MIN(100,(G1802-IF(J1802="",'04_Настройки'!$B$14,J1802))/(100-IF(J1802="",'04_Настройки'!$B$14,J1802))*100)),1))</s:f>
        <s:v/>
      </s:c>
      <s:c r="V1802" s="85" t="str">
        <s:f t="shared" si="6"/>
        <s:v/>
      </s:c>
      <s:c r="W1802" s="88" t="str">
        <s:f t="shared" si="7"/>
        <s:v/>
      </s:c>
      <s:c r="X1802" s="85" t="str">
        <s:f>IF(B1802="","",IF(W1802&lt;'04_Настройки'!$B$26,"",ROUND((IF(ISBLANK(T1802),0,T1802*'04_Настройки'!$B$16)+IF(ISBLANK(U1802),0,U1802*'04_Настройки'!$B$17)+IF(ISBLANK(V1802),0,V1802*'04_Настройки'!$B$18)+IF(ISBLANK(M1802),0,M1802/5*100*'04_Настройки'!$B$19)+IF(ISBLANK(N1802),0,N1802/5*100*'04_Настройки'!$B$20))/(IF(ISBLANK(T1802),0,'04_Настройки'!$B$16)+IF(ISBLANK(U1802),0,'04_Настройки'!$B$17)+IF(ISBLANK(V1802),0,'04_Настройки'!$B$18)+IF(ISBLANK(M1802),0,'04_Настройки'!$B$19)+IF(ISBLANK(N1802),0,'04_Настройки'!$B$20)),1)))</s:f>
        <s:v/>
      </s:c>
      <s:c r="Y1802" s="77" t="str">
        <s:f>IF(B1802="","",IF(ISBLANK(X1802),"Недостаточно данных",IF(X1802&gt;='04_Настройки'!$B$24,"Высокий",IF(X1802&gt;='04_Настройки'!$B$25,"Средний","Низкий"))))</s:f>
        <s:v/>
      </s:c>
      <s:c r="Z1802" s="80">
        <s:f t="shared" si="8"/>
        <s:v>1792</s:v>
      </s:c>
      <s:c r="AA1802" s="93" t="str">
        <s:f>IF(B1802="","",IF(S1802&gt;1,"Проверить и объединить дубли",IF(W1802&lt;'04_Настройки'!$B$26,"Дополнить исходные данные",IF(AND(M1802&lt;&gt;"",M1802&lt;=2),"Проверить соответствие запросу и бизнесу",IF(AND(G1802&lt;&gt;"",G1802&lt;=IF(J1802="",'04_Настройки'!$B$14,J1802)),"Удерживать позицию и обновлять контент",IF(Y1802="Высокий",IF(O1802="","Создать или назначить посадочную страницу","Оптимизировать страницу и усилить содержание"),IF(Y1802="Средний","Включить в контент-план","Наблюдать или отложить")))))))</s:f>
        <s:v/>
      </s:c>
    </s:row>
    <s:row r="1803" ht="22.5" customHeight="1">
      <s:c r="A1803" s="70" t="str">
        <s:f t="shared" si="1"/>
        <s:v/>
      </s:c>
      <s:c r="B1803" s="71"/>
      <s:c r="C1803" s="71"/>
      <s:c r="D1803" s="71"/>
      <s:c r="E1803" s="95"/>
      <s:c r="F1803" s="77" t="str">
        <s:f>IF(ISBLANK(E1803),"",IF(E1803&gt;='04_Настройки'!$B$11,"ВЧ",IF(E1803&gt;='04_Настройки'!$B$12,"СЧ","НЧ")))</s:f>
      </s:c>
      <s:c r="G1803" s="78"/>
      <s:c r="H1803" s="78"/>
      <s:c r="I1803" s="80" t="str">
        <s:f t="shared" si="2"/>
        <s:v/>
      </s:c>
      <s:c r="J1803" s="78"/>
      <s:c r="K1803" s="81"/>
      <s:c r="L1803" s="78"/>
      <s:c r="M1803" s="78"/>
      <s:c r="N1803" s="78"/>
      <s:c r="O1803" s="83"/>
      <s:c r="P1803" s="84"/>
      <s:c r="Q1803" s="84"/>
      <s:c r="R1803" s="77" t="str">
        <s:f t="shared" si="3"/>
        <s:v/>
      </s:c>
      <s:c r="S1803" s="85" t="str">
        <s:f t="shared" si="4"/>
        <s:v/>
      </s:c>
      <s:c r="T1803" s="85" t="str">
        <s:f t="shared" si="5"/>
        <s:v/>
      </s:c>
      <s:c r="U1803" s="85" t="str">
        <s:f>IF(OR(B1803="",G1803=""),"",ROUND(MAX(0,MIN(100,(G1803-IF(J1803="",'04_Настройки'!$B$14,J1803))/(100-IF(J1803="",'04_Настройки'!$B$14,J1803))*100)),1))</s:f>
        <s:v/>
      </s:c>
      <s:c r="V1803" s="85" t="str">
        <s:f t="shared" si="6"/>
        <s:v/>
      </s:c>
      <s:c r="W1803" s="88" t="str">
        <s:f t="shared" si="7"/>
        <s:v/>
      </s:c>
      <s:c r="X1803" s="85" t="str">
        <s:f>IF(B1803="","",IF(W1803&lt;'04_Настройки'!$B$26,"",ROUND((IF(ISBLANK(T1803),0,T1803*'04_Настройки'!$B$16)+IF(ISBLANK(U1803),0,U1803*'04_Настройки'!$B$17)+IF(ISBLANK(V1803),0,V1803*'04_Настройки'!$B$18)+IF(ISBLANK(M1803),0,M1803/5*100*'04_Настройки'!$B$19)+IF(ISBLANK(N1803),0,N1803/5*100*'04_Настройки'!$B$20))/(IF(ISBLANK(T1803),0,'04_Настройки'!$B$16)+IF(ISBLANK(U1803),0,'04_Настройки'!$B$17)+IF(ISBLANK(V1803),0,'04_Настройки'!$B$18)+IF(ISBLANK(M1803),0,'04_Настройки'!$B$19)+IF(ISBLANK(N1803),0,'04_Настройки'!$B$20)),1)))</s:f>
        <s:v/>
      </s:c>
      <s:c r="Y1803" s="77" t="str">
        <s:f>IF(B1803="","",IF(ISBLANK(X1803),"Недостаточно данных",IF(X1803&gt;='04_Настройки'!$B$24,"Высокий",IF(X1803&gt;='04_Настройки'!$B$25,"Средний","Низкий"))))</s:f>
        <s:v/>
      </s:c>
      <s:c r="Z1803" s="80">
        <s:f t="shared" si="8"/>
        <s:v>1793</s:v>
      </s:c>
      <s:c r="AA1803" s="93" t="str">
        <s:f>IF(B1803="","",IF(S1803&gt;1,"Проверить и объединить дубли",IF(W1803&lt;'04_Настройки'!$B$26,"Дополнить исходные данные",IF(AND(M1803&lt;&gt;"",M1803&lt;=2),"Проверить соответствие запросу и бизнесу",IF(AND(G1803&lt;&gt;"",G1803&lt;=IF(J1803="",'04_Настройки'!$B$14,J1803)),"Удерживать позицию и обновлять контент",IF(Y1803="Высокий",IF(O1803="","Создать или назначить посадочную страницу","Оптимизировать страницу и усилить содержание"),IF(Y1803="Средний","Включить в контент-план","Наблюдать или отложить")))))))</s:f>
        <s:v/>
      </s:c>
    </s:row>
    <s:row r="1804" ht="22.5" customHeight="1">
      <s:c r="A1804" s="70" t="str">
        <s:f t="shared" si="1"/>
        <s:v/>
      </s:c>
      <s:c r="B1804" s="71"/>
      <s:c r="C1804" s="71"/>
      <s:c r="D1804" s="71"/>
      <s:c r="E1804" s="95"/>
      <s:c r="F1804" s="77" t="str">
        <s:f>IF(ISBLANK(E1804),"",IF(E1804&gt;='04_Настройки'!$B$11,"ВЧ",IF(E1804&gt;='04_Настройки'!$B$12,"СЧ","НЧ")))</s:f>
      </s:c>
      <s:c r="G1804" s="78"/>
      <s:c r="H1804" s="78"/>
      <s:c r="I1804" s="80" t="str">
        <s:f t="shared" si="2"/>
        <s:v/>
      </s:c>
      <s:c r="J1804" s="78"/>
      <s:c r="K1804" s="81"/>
      <s:c r="L1804" s="78"/>
      <s:c r="M1804" s="78"/>
      <s:c r="N1804" s="78"/>
      <s:c r="O1804" s="83"/>
      <s:c r="P1804" s="84"/>
      <s:c r="Q1804" s="84"/>
      <s:c r="R1804" s="77" t="str">
        <s:f t="shared" si="3"/>
        <s:v/>
      </s:c>
      <s:c r="S1804" s="85" t="str">
        <s:f t="shared" si="4"/>
        <s:v/>
      </s:c>
      <s:c r="T1804" s="85" t="str">
        <s:f t="shared" si="5"/>
        <s:v/>
      </s:c>
      <s:c r="U1804" s="85" t="str">
        <s:f>IF(OR(B1804="",G1804=""),"",ROUND(MAX(0,MIN(100,(G1804-IF(J1804="",'04_Настройки'!$B$14,J1804))/(100-IF(J1804="",'04_Настройки'!$B$14,J1804))*100)),1))</s:f>
        <s:v/>
      </s:c>
      <s:c r="V1804" s="85" t="str">
        <s:f t="shared" si="6"/>
        <s:v/>
      </s:c>
      <s:c r="W1804" s="88" t="str">
        <s:f t="shared" si="7"/>
        <s:v/>
      </s:c>
      <s:c r="X1804" s="85" t="str">
        <s:f>IF(B1804="","",IF(W1804&lt;'04_Настройки'!$B$26,"",ROUND((IF(ISBLANK(T1804),0,T1804*'04_Настройки'!$B$16)+IF(ISBLANK(U1804),0,U1804*'04_Настройки'!$B$17)+IF(ISBLANK(V1804),0,V1804*'04_Настройки'!$B$18)+IF(ISBLANK(M1804),0,M1804/5*100*'04_Настройки'!$B$19)+IF(ISBLANK(N1804),0,N1804/5*100*'04_Настройки'!$B$20))/(IF(ISBLANK(T1804),0,'04_Настройки'!$B$16)+IF(ISBLANK(U1804),0,'04_Настройки'!$B$17)+IF(ISBLANK(V1804),0,'04_Настройки'!$B$18)+IF(ISBLANK(M1804),0,'04_Настройки'!$B$19)+IF(ISBLANK(N1804),0,'04_Настройки'!$B$20)),1)))</s:f>
        <s:v/>
      </s:c>
      <s:c r="Y1804" s="77" t="str">
        <s:f>IF(B1804="","",IF(ISBLANK(X1804),"Недостаточно данных",IF(X1804&gt;='04_Настройки'!$B$24,"Высокий",IF(X1804&gt;='04_Настройки'!$B$25,"Средний","Низкий"))))</s:f>
        <s:v/>
      </s:c>
      <s:c r="Z1804" s="80">
        <s:f t="shared" si="8"/>
        <s:v>1794</s:v>
      </s:c>
      <s:c r="AA1804" s="93" t="str">
        <s:f>IF(B1804="","",IF(S1804&gt;1,"Проверить и объединить дубли",IF(W1804&lt;'04_Настройки'!$B$26,"Дополнить исходные данные",IF(AND(M1804&lt;&gt;"",M1804&lt;=2),"Проверить соответствие запросу и бизнесу",IF(AND(G1804&lt;&gt;"",G1804&lt;=IF(J1804="",'04_Настройки'!$B$14,J1804)),"Удерживать позицию и обновлять контент",IF(Y1804="Высокий",IF(O1804="","Создать или назначить посадочную страницу","Оптимизировать страницу и усилить содержание"),IF(Y1804="Средний","Включить в контент-план","Наблюдать или отложить")))))))</s:f>
        <s:v/>
      </s:c>
    </s:row>
    <s:row r="1805" ht="22.5" customHeight="1">
      <s:c r="A1805" s="70" t="str">
        <s:f t="shared" si="1"/>
        <s:v/>
      </s:c>
      <s:c r="B1805" s="71"/>
      <s:c r="C1805" s="71"/>
      <s:c r="D1805" s="71"/>
      <s:c r="E1805" s="95"/>
      <s:c r="F1805" s="77" t="str">
        <s:f>IF(ISBLANK(E1805),"",IF(E1805&gt;='04_Настройки'!$B$11,"ВЧ",IF(E1805&gt;='04_Настройки'!$B$12,"СЧ","НЧ")))</s:f>
      </s:c>
      <s:c r="G1805" s="78"/>
      <s:c r="H1805" s="78"/>
      <s:c r="I1805" s="80" t="str">
        <s:f t="shared" si="2"/>
        <s:v/>
      </s:c>
      <s:c r="J1805" s="78"/>
      <s:c r="K1805" s="81"/>
      <s:c r="L1805" s="78"/>
      <s:c r="M1805" s="78"/>
      <s:c r="N1805" s="78"/>
      <s:c r="O1805" s="83"/>
      <s:c r="P1805" s="84"/>
      <s:c r="Q1805" s="84"/>
      <s:c r="R1805" s="77" t="str">
        <s:f t="shared" si="3"/>
        <s:v/>
      </s:c>
      <s:c r="S1805" s="85" t="str">
        <s:f t="shared" si="4"/>
        <s:v/>
      </s:c>
      <s:c r="T1805" s="85" t="str">
        <s:f t="shared" si="5"/>
        <s:v/>
      </s:c>
      <s:c r="U1805" s="85" t="str">
        <s:f>IF(OR(B1805="",G1805=""),"",ROUND(MAX(0,MIN(100,(G1805-IF(J1805="",'04_Настройки'!$B$14,J1805))/(100-IF(J1805="",'04_Настройки'!$B$14,J1805))*100)),1))</s:f>
        <s:v/>
      </s:c>
      <s:c r="V1805" s="85" t="str">
        <s:f t="shared" si="6"/>
        <s:v/>
      </s:c>
      <s:c r="W1805" s="88" t="str">
        <s:f t="shared" si="7"/>
        <s:v/>
      </s:c>
      <s:c r="X1805" s="85" t="str">
        <s:f>IF(B1805="","",IF(W1805&lt;'04_Настройки'!$B$26,"",ROUND((IF(ISBLANK(T1805),0,T1805*'04_Настройки'!$B$16)+IF(ISBLANK(U1805),0,U1805*'04_Настройки'!$B$17)+IF(ISBLANK(V1805),0,V1805*'04_Настройки'!$B$18)+IF(ISBLANK(M1805),0,M1805/5*100*'04_Настройки'!$B$19)+IF(ISBLANK(N1805),0,N1805/5*100*'04_Настройки'!$B$20))/(IF(ISBLANK(T1805),0,'04_Настройки'!$B$16)+IF(ISBLANK(U1805),0,'04_Настройки'!$B$17)+IF(ISBLANK(V1805),0,'04_Настройки'!$B$18)+IF(ISBLANK(M1805),0,'04_Настройки'!$B$19)+IF(ISBLANK(N1805),0,'04_Настройки'!$B$20)),1)))</s:f>
        <s:v/>
      </s:c>
      <s:c r="Y1805" s="77" t="str">
        <s:f>IF(B1805="","",IF(ISBLANK(X1805),"Недостаточно данных",IF(X1805&gt;='04_Настройки'!$B$24,"Высокий",IF(X1805&gt;='04_Настройки'!$B$25,"Средний","Низкий"))))</s:f>
        <s:v/>
      </s:c>
      <s:c r="Z1805" s="80">
        <s:f t="shared" si="8"/>
        <s:v>1795</s:v>
      </s:c>
      <s:c r="AA1805" s="93" t="str">
        <s:f>IF(B1805="","",IF(S1805&gt;1,"Проверить и объединить дубли",IF(W1805&lt;'04_Настройки'!$B$26,"Дополнить исходные данные",IF(AND(M1805&lt;&gt;"",M1805&lt;=2),"Проверить соответствие запросу и бизнесу",IF(AND(G1805&lt;&gt;"",G1805&lt;=IF(J1805="",'04_Настройки'!$B$14,J1805)),"Удерживать позицию и обновлять контент",IF(Y1805="Высокий",IF(O1805="","Создать или назначить посадочную страницу","Оптимизировать страницу и усилить содержание"),IF(Y1805="Средний","Включить в контент-план","Наблюдать или отложить")))))))</s:f>
        <s:v/>
      </s:c>
    </s:row>
    <s:row r="1806" ht="22.5" customHeight="1">
      <s:c r="A1806" s="70" t="str">
        <s:f t="shared" si="1"/>
        <s:v/>
      </s:c>
      <s:c r="B1806" s="71"/>
      <s:c r="C1806" s="71"/>
      <s:c r="D1806" s="71"/>
      <s:c r="E1806" s="95"/>
      <s:c r="F1806" s="77" t="str">
        <s:f>IF(ISBLANK(E1806),"",IF(E1806&gt;='04_Настройки'!$B$11,"ВЧ",IF(E1806&gt;='04_Настройки'!$B$12,"СЧ","НЧ")))</s:f>
      </s:c>
      <s:c r="G1806" s="78"/>
      <s:c r="H1806" s="78"/>
      <s:c r="I1806" s="80" t="str">
        <s:f t="shared" si="2"/>
        <s:v/>
      </s:c>
      <s:c r="J1806" s="78"/>
      <s:c r="K1806" s="81"/>
      <s:c r="L1806" s="78"/>
      <s:c r="M1806" s="78"/>
      <s:c r="N1806" s="78"/>
      <s:c r="O1806" s="83"/>
      <s:c r="P1806" s="84"/>
      <s:c r="Q1806" s="84"/>
      <s:c r="R1806" s="77" t="str">
        <s:f t="shared" si="3"/>
        <s:v/>
      </s:c>
      <s:c r="S1806" s="85" t="str">
        <s:f t="shared" si="4"/>
        <s:v/>
      </s:c>
      <s:c r="T1806" s="85" t="str">
        <s:f t="shared" si="5"/>
        <s:v/>
      </s:c>
      <s:c r="U1806" s="85" t="str">
        <s:f>IF(OR(B1806="",G1806=""),"",ROUND(MAX(0,MIN(100,(G1806-IF(J1806="",'04_Настройки'!$B$14,J1806))/(100-IF(J1806="",'04_Настройки'!$B$14,J1806))*100)),1))</s:f>
        <s:v/>
      </s:c>
      <s:c r="V1806" s="85" t="str">
        <s:f t="shared" si="6"/>
        <s:v/>
      </s:c>
      <s:c r="W1806" s="88" t="str">
        <s:f t="shared" si="7"/>
        <s:v/>
      </s:c>
      <s:c r="X1806" s="85" t="str">
        <s:f>IF(B1806="","",IF(W1806&lt;'04_Настройки'!$B$26,"",ROUND((IF(ISBLANK(T1806),0,T1806*'04_Настройки'!$B$16)+IF(ISBLANK(U1806),0,U1806*'04_Настройки'!$B$17)+IF(ISBLANK(V1806),0,V1806*'04_Настройки'!$B$18)+IF(ISBLANK(M1806),0,M1806/5*100*'04_Настройки'!$B$19)+IF(ISBLANK(N1806),0,N1806/5*100*'04_Настройки'!$B$20))/(IF(ISBLANK(T1806),0,'04_Настройки'!$B$16)+IF(ISBLANK(U1806),0,'04_Настройки'!$B$17)+IF(ISBLANK(V1806),0,'04_Настройки'!$B$18)+IF(ISBLANK(M1806),0,'04_Настройки'!$B$19)+IF(ISBLANK(N1806),0,'04_Настройки'!$B$20)),1)))</s:f>
        <s:v/>
      </s:c>
      <s:c r="Y1806" s="77" t="str">
        <s:f>IF(B1806="","",IF(ISBLANK(X1806),"Недостаточно данных",IF(X1806&gt;='04_Настройки'!$B$24,"Высокий",IF(X1806&gt;='04_Настройки'!$B$25,"Средний","Низкий"))))</s:f>
        <s:v/>
      </s:c>
      <s:c r="Z1806" s="80">
        <s:f t="shared" si="8"/>
        <s:v>1796</s:v>
      </s:c>
      <s:c r="AA1806" s="93" t="str">
        <s:f>IF(B1806="","",IF(S1806&gt;1,"Проверить и объединить дубли",IF(W1806&lt;'04_Настройки'!$B$26,"Дополнить исходные данные",IF(AND(M1806&lt;&gt;"",M1806&lt;=2),"Проверить соответствие запросу и бизнесу",IF(AND(G1806&lt;&gt;"",G1806&lt;=IF(J1806="",'04_Настройки'!$B$14,J1806)),"Удерживать позицию и обновлять контент",IF(Y1806="Высокий",IF(O1806="","Создать или назначить посадочную страницу","Оптимизировать страницу и усилить содержание"),IF(Y1806="Средний","Включить в контент-план","Наблюдать или отложить")))))))</s:f>
        <s:v/>
      </s:c>
    </s:row>
    <s:row r="1807" ht="22.5" customHeight="1">
      <s:c r="A1807" s="70" t="str">
        <s:f t="shared" si="1"/>
        <s:v/>
      </s:c>
      <s:c r="B1807" s="71"/>
      <s:c r="C1807" s="71"/>
      <s:c r="D1807" s="71"/>
      <s:c r="E1807" s="95"/>
      <s:c r="F1807" s="77" t="str">
        <s:f>IF(ISBLANK(E1807),"",IF(E1807&gt;='04_Настройки'!$B$11,"ВЧ",IF(E1807&gt;='04_Настройки'!$B$12,"СЧ","НЧ")))</s:f>
      </s:c>
      <s:c r="G1807" s="78"/>
      <s:c r="H1807" s="78"/>
      <s:c r="I1807" s="80" t="str">
        <s:f t="shared" si="2"/>
        <s:v/>
      </s:c>
      <s:c r="J1807" s="78"/>
      <s:c r="K1807" s="81"/>
      <s:c r="L1807" s="78"/>
      <s:c r="M1807" s="78"/>
      <s:c r="N1807" s="78"/>
      <s:c r="O1807" s="83"/>
      <s:c r="P1807" s="84"/>
      <s:c r="Q1807" s="84"/>
      <s:c r="R1807" s="77" t="str">
        <s:f t="shared" si="3"/>
        <s:v/>
      </s:c>
      <s:c r="S1807" s="85" t="str">
        <s:f t="shared" si="4"/>
        <s:v/>
      </s:c>
      <s:c r="T1807" s="85" t="str">
        <s:f t="shared" si="5"/>
        <s:v/>
      </s:c>
      <s:c r="U1807" s="85" t="str">
        <s:f>IF(OR(B1807="",G1807=""),"",ROUND(MAX(0,MIN(100,(G1807-IF(J1807="",'04_Настройки'!$B$14,J1807))/(100-IF(J1807="",'04_Настройки'!$B$14,J1807))*100)),1))</s:f>
        <s:v/>
      </s:c>
      <s:c r="V1807" s="85" t="str">
        <s:f t="shared" si="6"/>
        <s:v/>
      </s:c>
      <s:c r="W1807" s="88" t="str">
        <s:f t="shared" si="7"/>
        <s:v/>
      </s:c>
      <s:c r="X1807" s="85" t="str">
        <s:f>IF(B1807="","",IF(W1807&lt;'04_Настройки'!$B$26,"",ROUND((IF(ISBLANK(T1807),0,T1807*'04_Настройки'!$B$16)+IF(ISBLANK(U1807),0,U1807*'04_Настройки'!$B$17)+IF(ISBLANK(V1807),0,V1807*'04_Настройки'!$B$18)+IF(ISBLANK(M1807),0,M1807/5*100*'04_Настройки'!$B$19)+IF(ISBLANK(N1807),0,N1807/5*100*'04_Настройки'!$B$20))/(IF(ISBLANK(T1807),0,'04_Настройки'!$B$16)+IF(ISBLANK(U1807),0,'04_Настройки'!$B$17)+IF(ISBLANK(V1807),0,'04_Настройки'!$B$18)+IF(ISBLANK(M1807),0,'04_Настройки'!$B$19)+IF(ISBLANK(N1807),0,'04_Настройки'!$B$20)),1)))</s:f>
        <s:v/>
      </s:c>
      <s:c r="Y1807" s="77" t="str">
        <s:f>IF(B1807="","",IF(ISBLANK(X1807),"Недостаточно данных",IF(X1807&gt;='04_Настройки'!$B$24,"Высокий",IF(X1807&gt;='04_Настройки'!$B$25,"Средний","Низкий"))))</s:f>
        <s:v/>
      </s:c>
      <s:c r="Z1807" s="80">
        <s:f t="shared" si="8"/>
        <s:v>1797</s:v>
      </s:c>
      <s:c r="AA1807" s="93" t="str">
        <s:f>IF(B1807="","",IF(S1807&gt;1,"Проверить и объединить дубли",IF(W1807&lt;'04_Настройки'!$B$26,"Дополнить исходные данные",IF(AND(M1807&lt;&gt;"",M1807&lt;=2),"Проверить соответствие запросу и бизнесу",IF(AND(G1807&lt;&gt;"",G1807&lt;=IF(J1807="",'04_Настройки'!$B$14,J1807)),"Удерживать позицию и обновлять контент",IF(Y1807="Высокий",IF(O1807="","Создать или назначить посадочную страницу","Оптимизировать страницу и усилить содержание"),IF(Y1807="Средний","Включить в контент-план","Наблюдать или отложить")))))))</s:f>
        <s:v/>
      </s:c>
    </s:row>
    <s:row r="1808" ht="22.5" customHeight="1">
      <s:c r="A1808" s="70" t="str">
        <s:f t="shared" si="1"/>
        <s:v/>
      </s:c>
      <s:c r="B1808" s="71"/>
      <s:c r="C1808" s="71"/>
      <s:c r="D1808" s="71"/>
      <s:c r="E1808" s="95"/>
      <s:c r="F1808" s="77" t="str">
        <s:f>IF(ISBLANK(E1808),"",IF(E1808&gt;='04_Настройки'!$B$11,"ВЧ",IF(E1808&gt;='04_Настройки'!$B$12,"СЧ","НЧ")))</s:f>
      </s:c>
      <s:c r="G1808" s="78"/>
      <s:c r="H1808" s="78"/>
      <s:c r="I1808" s="80" t="str">
        <s:f t="shared" si="2"/>
        <s:v/>
      </s:c>
      <s:c r="J1808" s="78"/>
      <s:c r="K1808" s="81"/>
      <s:c r="L1808" s="78"/>
      <s:c r="M1808" s="78"/>
      <s:c r="N1808" s="78"/>
      <s:c r="O1808" s="83"/>
      <s:c r="P1808" s="84"/>
      <s:c r="Q1808" s="84"/>
      <s:c r="R1808" s="77" t="str">
        <s:f t="shared" si="3"/>
        <s:v/>
      </s:c>
      <s:c r="S1808" s="85" t="str">
        <s:f t="shared" si="4"/>
        <s:v/>
      </s:c>
      <s:c r="T1808" s="85" t="str">
        <s:f t="shared" si="5"/>
        <s:v/>
      </s:c>
      <s:c r="U1808" s="85" t="str">
        <s:f>IF(OR(B1808="",G1808=""),"",ROUND(MAX(0,MIN(100,(G1808-IF(J1808="",'04_Настройки'!$B$14,J1808))/(100-IF(J1808="",'04_Настройки'!$B$14,J1808))*100)),1))</s:f>
        <s:v/>
      </s:c>
      <s:c r="V1808" s="85" t="str">
        <s:f t="shared" si="6"/>
        <s:v/>
      </s:c>
      <s:c r="W1808" s="88" t="str">
        <s:f t="shared" si="7"/>
        <s:v/>
      </s:c>
      <s:c r="X1808" s="85" t="str">
        <s:f>IF(B1808="","",IF(W1808&lt;'04_Настройки'!$B$26,"",ROUND((IF(ISBLANK(T1808),0,T1808*'04_Настройки'!$B$16)+IF(ISBLANK(U1808),0,U1808*'04_Настройки'!$B$17)+IF(ISBLANK(V1808),0,V1808*'04_Настройки'!$B$18)+IF(ISBLANK(M1808),0,M1808/5*100*'04_Настройки'!$B$19)+IF(ISBLANK(N1808),0,N1808/5*100*'04_Настройки'!$B$20))/(IF(ISBLANK(T1808),0,'04_Настройки'!$B$16)+IF(ISBLANK(U1808),0,'04_Настройки'!$B$17)+IF(ISBLANK(V1808),0,'04_Настройки'!$B$18)+IF(ISBLANK(M1808),0,'04_Настройки'!$B$19)+IF(ISBLANK(N1808),0,'04_Настройки'!$B$20)),1)))</s:f>
        <s:v/>
      </s:c>
      <s:c r="Y1808" s="77" t="str">
        <s:f>IF(B1808="","",IF(ISBLANK(X1808),"Недостаточно данных",IF(X1808&gt;='04_Настройки'!$B$24,"Высокий",IF(X1808&gt;='04_Настройки'!$B$25,"Средний","Низкий"))))</s:f>
        <s:v/>
      </s:c>
      <s:c r="Z1808" s="80">
        <s:f t="shared" si="8"/>
        <s:v>1798</s:v>
      </s:c>
      <s:c r="AA1808" s="93" t="str">
        <s:f>IF(B1808="","",IF(S1808&gt;1,"Проверить и объединить дубли",IF(W1808&lt;'04_Настройки'!$B$26,"Дополнить исходные данные",IF(AND(M1808&lt;&gt;"",M1808&lt;=2),"Проверить соответствие запросу и бизнесу",IF(AND(G1808&lt;&gt;"",G1808&lt;=IF(J1808="",'04_Настройки'!$B$14,J1808)),"Удерживать позицию и обновлять контент",IF(Y1808="Высокий",IF(O1808="","Создать или назначить посадочную страницу","Оптимизировать страницу и усилить содержание"),IF(Y1808="Средний","Включить в контент-план","Наблюдать или отложить")))))))</s:f>
        <s:v/>
      </s:c>
    </s:row>
    <s:row r="1809" ht="22.5" customHeight="1">
      <s:c r="A1809" s="70" t="str">
        <s:f t="shared" si="1"/>
        <s:v/>
      </s:c>
      <s:c r="B1809" s="71"/>
      <s:c r="C1809" s="71"/>
      <s:c r="D1809" s="71"/>
      <s:c r="E1809" s="95"/>
      <s:c r="F1809" s="77" t="str">
        <s:f>IF(ISBLANK(E1809),"",IF(E1809&gt;='04_Настройки'!$B$11,"ВЧ",IF(E1809&gt;='04_Настройки'!$B$12,"СЧ","НЧ")))</s:f>
      </s:c>
      <s:c r="G1809" s="78"/>
      <s:c r="H1809" s="78"/>
      <s:c r="I1809" s="80" t="str">
        <s:f t="shared" si="2"/>
        <s:v/>
      </s:c>
      <s:c r="J1809" s="78"/>
      <s:c r="K1809" s="81"/>
      <s:c r="L1809" s="78"/>
      <s:c r="M1809" s="78"/>
      <s:c r="N1809" s="78"/>
      <s:c r="O1809" s="83"/>
      <s:c r="P1809" s="84"/>
      <s:c r="Q1809" s="84"/>
      <s:c r="R1809" s="77" t="str">
        <s:f t="shared" si="3"/>
        <s:v/>
      </s:c>
      <s:c r="S1809" s="85" t="str">
        <s:f t="shared" si="4"/>
        <s:v/>
      </s:c>
      <s:c r="T1809" s="85" t="str">
        <s:f t="shared" si="5"/>
        <s:v/>
      </s:c>
      <s:c r="U1809" s="85" t="str">
        <s:f>IF(OR(B1809="",G1809=""),"",ROUND(MAX(0,MIN(100,(G1809-IF(J1809="",'04_Настройки'!$B$14,J1809))/(100-IF(J1809="",'04_Настройки'!$B$14,J1809))*100)),1))</s:f>
        <s:v/>
      </s:c>
      <s:c r="V1809" s="85" t="str">
        <s:f t="shared" si="6"/>
        <s:v/>
      </s:c>
      <s:c r="W1809" s="88" t="str">
        <s:f t="shared" si="7"/>
        <s:v/>
      </s:c>
      <s:c r="X1809" s="85" t="str">
        <s:f>IF(B1809="","",IF(W1809&lt;'04_Настройки'!$B$26,"",ROUND((IF(ISBLANK(T1809),0,T1809*'04_Настройки'!$B$16)+IF(ISBLANK(U1809),0,U1809*'04_Настройки'!$B$17)+IF(ISBLANK(V1809),0,V1809*'04_Настройки'!$B$18)+IF(ISBLANK(M1809),0,M1809/5*100*'04_Настройки'!$B$19)+IF(ISBLANK(N1809),0,N1809/5*100*'04_Настройки'!$B$20))/(IF(ISBLANK(T1809),0,'04_Настройки'!$B$16)+IF(ISBLANK(U1809),0,'04_Настройки'!$B$17)+IF(ISBLANK(V1809),0,'04_Настройки'!$B$18)+IF(ISBLANK(M1809),0,'04_Настройки'!$B$19)+IF(ISBLANK(N1809),0,'04_Настройки'!$B$20)),1)))</s:f>
        <s:v/>
      </s:c>
      <s:c r="Y1809" s="77" t="str">
        <s:f>IF(B1809="","",IF(ISBLANK(X1809),"Недостаточно данных",IF(X1809&gt;='04_Настройки'!$B$24,"Высокий",IF(X1809&gt;='04_Настройки'!$B$25,"Средний","Низкий"))))</s:f>
        <s:v/>
      </s:c>
      <s:c r="Z1809" s="80">
        <s:f t="shared" si="8"/>
        <s:v>1799</s:v>
      </s:c>
      <s:c r="AA1809" s="93" t="str">
        <s:f>IF(B1809="","",IF(S1809&gt;1,"Проверить и объединить дубли",IF(W1809&lt;'04_Настройки'!$B$26,"Дополнить исходные данные",IF(AND(M1809&lt;&gt;"",M1809&lt;=2),"Проверить соответствие запросу и бизнесу",IF(AND(G1809&lt;&gt;"",G1809&lt;=IF(J1809="",'04_Настройки'!$B$14,J1809)),"Удерживать позицию и обновлять контент",IF(Y1809="Высокий",IF(O1809="","Создать или назначить посадочную страницу","Оптимизировать страницу и усилить содержание"),IF(Y1809="Средний","Включить в контент-план","Наблюдать или отложить")))))))</s:f>
        <s:v/>
      </s:c>
    </s:row>
    <s:row r="1810" ht="22.5" customHeight="1">
      <s:c r="A1810" s="70" t="str">
        <s:f t="shared" si="1"/>
        <s:v/>
      </s:c>
      <s:c r="B1810" s="71"/>
      <s:c r="C1810" s="71"/>
      <s:c r="D1810" s="71"/>
      <s:c r="E1810" s="95"/>
      <s:c r="F1810" s="77" t="str">
        <s:f>IF(ISBLANK(E1810),"",IF(E1810&gt;='04_Настройки'!$B$11,"ВЧ",IF(E1810&gt;='04_Настройки'!$B$12,"СЧ","НЧ")))</s:f>
      </s:c>
      <s:c r="G1810" s="78"/>
      <s:c r="H1810" s="78"/>
      <s:c r="I1810" s="80" t="str">
        <s:f t="shared" si="2"/>
        <s:v/>
      </s:c>
      <s:c r="J1810" s="78"/>
      <s:c r="K1810" s="81"/>
      <s:c r="L1810" s="78"/>
      <s:c r="M1810" s="78"/>
      <s:c r="N1810" s="78"/>
      <s:c r="O1810" s="83"/>
      <s:c r="P1810" s="84"/>
      <s:c r="Q1810" s="84"/>
      <s:c r="R1810" s="77" t="str">
        <s:f t="shared" si="3"/>
        <s:v/>
      </s:c>
      <s:c r="S1810" s="85" t="str">
        <s:f t="shared" si="4"/>
        <s:v/>
      </s:c>
      <s:c r="T1810" s="85" t="str">
        <s:f t="shared" si="5"/>
        <s:v/>
      </s:c>
      <s:c r="U1810" s="85" t="str">
        <s:f>IF(OR(B1810="",G1810=""),"",ROUND(MAX(0,MIN(100,(G1810-IF(J1810="",'04_Настройки'!$B$14,J1810))/(100-IF(J1810="",'04_Настройки'!$B$14,J1810))*100)),1))</s:f>
        <s:v/>
      </s:c>
      <s:c r="V1810" s="85" t="str">
        <s:f t="shared" si="6"/>
        <s:v/>
      </s:c>
      <s:c r="W1810" s="88" t="str">
        <s:f t="shared" si="7"/>
        <s:v/>
      </s:c>
      <s:c r="X1810" s="85" t="str">
        <s:f>IF(B1810="","",IF(W1810&lt;'04_Настройки'!$B$26,"",ROUND((IF(ISBLANK(T1810),0,T1810*'04_Настройки'!$B$16)+IF(ISBLANK(U1810),0,U1810*'04_Настройки'!$B$17)+IF(ISBLANK(V1810),0,V1810*'04_Настройки'!$B$18)+IF(ISBLANK(M1810),0,M1810/5*100*'04_Настройки'!$B$19)+IF(ISBLANK(N1810),0,N1810/5*100*'04_Настройки'!$B$20))/(IF(ISBLANK(T1810),0,'04_Настройки'!$B$16)+IF(ISBLANK(U1810),0,'04_Настройки'!$B$17)+IF(ISBLANK(V1810),0,'04_Настройки'!$B$18)+IF(ISBLANK(M1810),0,'04_Настройки'!$B$19)+IF(ISBLANK(N1810),0,'04_Настройки'!$B$20)),1)))</s:f>
        <s:v/>
      </s:c>
      <s:c r="Y1810" s="77" t="str">
        <s:f>IF(B1810="","",IF(ISBLANK(X1810),"Недостаточно данных",IF(X1810&gt;='04_Настройки'!$B$24,"Высокий",IF(X1810&gt;='04_Настройки'!$B$25,"Средний","Низкий"))))</s:f>
        <s:v/>
      </s:c>
      <s:c r="Z1810" s="80">
        <s:f t="shared" si="8"/>
        <s:v>1800</s:v>
      </s:c>
      <s:c r="AA1810" s="93" t="str">
        <s:f>IF(B1810="","",IF(S1810&gt;1,"Проверить и объединить дубли",IF(W1810&lt;'04_Настройки'!$B$26,"Дополнить исходные данные",IF(AND(M1810&lt;&gt;"",M1810&lt;=2),"Проверить соответствие запросу и бизнесу",IF(AND(G1810&lt;&gt;"",G1810&lt;=IF(J1810="",'04_Настройки'!$B$14,J1810)),"Удерживать позицию и обновлять контент",IF(Y1810="Высокий",IF(O1810="","Создать или назначить посадочную страницу","Оптимизировать страницу и усилить содержание"),IF(Y1810="Средний","Включить в контент-план","Наблюдать или отложить")))))))</s:f>
        <s:v/>
      </s:c>
    </s:row>
    <s:row r="1811" ht="22.5" customHeight="1">
      <s:c r="A1811" s="70" t="str">
        <s:f t="shared" si="1"/>
        <s:v/>
      </s:c>
      <s:c r="B1811" s="71"/>
      <s:c r="C1811" s="71"/>
      <s:c r="D1811" s="71"/>
      <s:c r="E1811" s="95"/>
      <s:c r="F1811" s="77" t="str">
        <s:f>IF(ISBLANK(E1811),"",IF(E1811&gt;='04_Настройки'!$B$11,"ВЧ",IF(E1811&gt;='04_Настройки'!$B$12,"СЧ","НЧ")))</s:f>
      </s:c>
      <s:c r="G1811" s="78"/>
      <s:c r="H1811" s="78"/>
      <s:c r="I1811" s="80" t="str">
        <s:f t="shared" si="2"/>
        <s:v/>
      </s:c>
      <s:c r="J1811" s="78"/>
      <s:c r="K1811" s="81"/>
      <s:c r="L1811" s="78"/>
      <s:c r="M1811" s="78"/>
      <s:c r="N1811" s="78"/>
      <s:c r="O1811" s="83"/>
      <s:c r="P1811" s="84"/>
      <s:c r="Q1811" s="84"/>
      <s:c r="R1811" s="77" t="str">
        <s:f t="shared" si="3"/>
        <s:v/>
      </s:c>
      <s:c r="S1811" s="85" t="str">
        <s:f t="shared" si="4"/>
        <s:v/>
      </s:c>
      <s:c r="T1811" s="85" t="str">
        <s:f t="shared" si="5"/>
        <s:v/>
      </s:c>
      <s:c r="U1811" s="85" t="str">
        <s:f>IF(OR(B1811="",G1811=""),"",ROUND(MAX(0,MIN(100,(G1811-IF(J1811="",'04_Настройки'!$B$14,J1811))/(100-IF(J1811="",'04_Настройки'!$B$14,J1811))*100)),1))</s:f>
        <s:v/>
      </s:c>
      <s:c r="V1811" s="85" t="str">
        <s:f t="shared" si="6"/>
        <s:v/>
      </s:c>
      <s:c r="W1811" s="88" t="str">
        <s:f t="shared" si="7"/>
        <s:v/>
      </s:c>
      <s:c r="X1811" s="85" t="str">
        <s:f>IF(B1811="","",IF(W1811&lt;'04_Настройки'!$B$26,"",ROUND((IF(ISBLANK(T1811),0,T1811*'04_Настройки'!$B$16)+IF(ISBLANK(U1811),0,U1811*'04_Настройки'!$B$17)+IF(ISBLANK(V1811),0,V1811*'04_Настройки'!$B$18)+IF(ISBLANK(M1811),0,M1811/5*100*'04_Настройки'!$B$19)+IF(ISBLANK(N1811),0,N1811/5*100*'04_Настройки'!$B$20))/(IF(ISBLANK(T1811),0,'04_Настройки'!$B$16)+IF(ISBLANK(U1811),0,'04_Настройки'!$B$17)+IF(ISBLANK(V1811),0,'04_Настройки'!$B$18)+IF(ISBLANK(M1811),0,'04_Настройки'!$B$19)+IF(ISBLANK(N1811),0,'04_Настройки'!$B$20)),1)))</s:f>
        <s:v/>
      </s:c>
      <s:c r="Y1811" s="77" t="str">
        <s:f>IF(B1811="","",IF(ISBLANK(X1811),"Недостаточно данных",IF(X1811&gt;='04_Настройки'!$B$24,"Высокий",IF(X1811&gt;='04_Настройки'!$B$25,"Средний","Низкий"))))</s:f>
        <s:v/>
      </s:c>
      <s:c r="Z1811" s="80">
        <s:f t="shared" si="8"/>
        <s:v>1801</s:v>
      </s:c>
      <s:c r="AA1811" s="93" t="str">
        <s:f>IF(B1811="","",IF(S1811&gt;1,"Проверить и объединить дубли",IF(W1811&lt;'04_Настройки'!$B$26,"Дополнить исходные данные",IF(AND(M1811&lt;&gt;"",M1811&lt;=2),"Проверить соответствие запросу и бизнесу",IF(AND(G1811&lt;&gt;"",G1811&lt;=IF(J1811="",'04_Настройки'!$B$14,J1811)),"Удерживать позицию и обновлять контент",IF(Y1811="Высокий",IF(O1811="","Создать или назначить посадочную страницу","Оптимизировать страницу и усилить содержание"),IF(Y1811="Средний","Включить в контент-план","Наблюдать или отложить")))))))</s:f>
        <s:v/>
      </s:c>
    </s:row>
    <s:row r="1812" ht="22.5" customHeight="1">
      <s:c r="A1812" s="70" t="str">
        <s:f t="shared" si="1"/>
        <s:v/>
      </s:c>
      <s:c r="B1812" s="71"/>
      <s:c r="C1812" s="71"/>
      <s:c r="D1812" s="71"/>
      <s:c r="E1812" s="95"/>
      <s:c r="F1812" s="77" t="str">
        <s:f>IF(ISBLANK(E1812),"",IF(E1812&gt;='04_Настройки'!$B$11,"ВЧ",IF(E1812&gt;='04_Настройки'!$B$12,"СЧ","НЧ")))</s:f>
      </s:c>
      <s:c r="G1812" s="78"/>
      <s:c r="H1812" s="78"/>
      <s:c r="I1812" s="80" t="str">
        <s:f t="shared" si="2"/>
        <s:v/>
      </s:c>
      <s:c r="J1812" s="78"/>
      <s:c r="K1812" s="81"/>
      <s:c r="L1812" s="78"/>
      <s:c r="M1812" s="78"/>
      <s:c r="N1812" s="78"/>
      <s:c r="O1812" s="83"/>
      <s:c r="P1812" s="84"/>
      <s:c r="Q1812" s="84"/>
      <s:c r="R1812" s="77" t="str">
        <s:f t="shared" si="3"/>
        <s:v/>
      </s:c>
      <s:c r="S1812" s="85" t="str">
        <s:f t="shared" si="4"/>
        <s:v/>
      </s:c>
      <s:c r="T1812" s="85" t="str">
        <s:f t="shared" si="5"/>
        <s:v/>
      </s:c>
      <s:c r="U1812" s="85" t="str">
        <s:f>IF(OR(B1812="",G1812=""),"",ROUND(MAX(0,MIN(100,(G1812-IF(J1812="",'04_Настройки'!$B$14,J1812))/(100-IF(J1812="",'04_Настройки'!$B$14,J1812))*100)),1))</s:f>
        <s:v/>
      </s:c>
      <s:c r="V1812" s="85" t="str">
        <s:f t="shared" si="6"/>
        <s:v/>
      </s:c>
      <s:c r="W1812" s="88" t="str">
        <s:f t="shared" si="7"/>
        <s:v/>
      </s:c>
      <s:c r="X1812" s="85" t="str">
        <s:f>IF(B1812="","",IF(W1812&lt;'04_Настройки'!$B$26,"",ROUND((IF(ISBLANK(T1812),0,T1812*'04_Настройки'!$B$16)+IF(ISBLANK(U1812),0,U1812*'04_Настройки'!$B$17)+IF(ISBLANK(V1812),0,V1812*'04_Настройки'!$B$18)+IF(ISBLANK(M1812),0,M1812/5*100*'04_Настройки'!$B$19)+IF(ISBLANK(N1812),0,N1812/5*100*'04_Настройки'!$B$20))/(IF(ISBLANK(T1812),0,'04_Настройки'!$B$16)+IF(ISBLANK(U1812),0,'04_Настройки'!$B$17)+IF(ISBLANK(V1812),0,'04_Настройки'!$B$18)+IF(ISBLANK(M1812),0,'04_Настройки'!$B$19)+IF(ISBLANK(N1812),0,'04_Настройки'!$B$20)),1)))</s:f>
        <s:v/>
      </s:c>
      <s:c r="Y1812" s="77" t="str">
        <s:f>IF(B1812="","",IF(ISBLANK(X1812),"Недостаточно данных",IF(X1812&gt;='04_Настройки'!$B$24,"Высокий",IF(X1812&gt;='04_Настройки'!$B$25,"Средний","Низкий"))))</s:f>
        <s:v/>
      </s:c>
      <s:c r="Z1812" s="80">
        <s:f t="shared" si="8"/>
        <s:v>1802</s:v>
      </s:c>
      <s:c r="AA1812" s="93" t="str">
        <s:f>IF(B1812="","",IF(S1812&gt;1,"Проверить и объединить дубли",IF(W1812&lt;'04_Настройки'!$B$26,"Дополнить исходные данные",IF(AND(M1812&lt;&gt;"",M1812&lt;=2),"Проверить соответствие запросу и бизнесу",IF(AND(G1812&lt;&gt;"",G1812&lt;=IF(J1812="",'04_Настройки'!$B$14,J1812)),"Удерживать позицию и обновлять контент",IF(Y1812="Высокий",IF(O1812="","Создать или назначить посадочную страницу","Оптимизировать страницу и усилить содержание"),IF(Y1812="Средний","Включить в контент-план","Наблюдать или отложить")))))))</s:f>
        <s:v/>
      </s:c>
    </s:row>
    <s:row r="1813" ht="22.5" customHeight="1">
      <s:c r="A1813" s="70" t="str">
        <s:f t="shared" si="1"/>
        <s:v/>
      </s:c>
      <s:c r="B1813" s="71"/>
      <s:c r="C1813" s="71"/>
      <s:c r="D1813" s="71"/>
      <s:c r="E1813" s="95"/>
      <s:c r="F1813" s="77" t="str">
        <s:f>IF(ISBLANK(E1813),"",IF(E1813&gt;='04_Настройки'!$B$11,"ВЧ",IF(E1813&gt;='04_Настройки'!$B$12,"СЧ","НЧ")))</s:f>
      </s:c>
      <s:c r="G1813" s="78"/>
      <s:c r="H1813" s="78"/>
      <s:c r="I1813" s="80" t="str">
        <s:f t="shared" si="2"/>
        <s:v/>
      </s:c>
      <s:c r="J1813" s="78"/>
      <s:c r="K1813" s="81"/>
      <s:c r="L1813" s="78"/>
      <s:c r="M1813" s="78"/>
      <s:c r="N1813" s="78"/>
      <s:c r="O1813" s="83"/>
      <s:c r="P1813" s="84"/>
      <s:c r="Q1813" s="84"/>
      <s:c r="R1813" s="77" t="str">
        <s:f t="shared" si="3"/>
        <s:v/>
      </s:c>
      <s:c r="S1813" s="85" t="str">
        <s:f t="shared" si="4"/>
        <s:v/>
      </s:c>
      <s:c r="T1813" s="85" t="str">
        <s:f t="shared" si="5"/>
        <s:v/>
      </s:c>
      <s:c r="U1813" s="85" t="str">
        <s:f>IF(OR(B1813="",G1813=""),"",ROUND(MAX(0,MIN(100,(G1813-IF(J1813="",'04_Настройки'!$B$14,J1813))/(100-IF(J1813="",'04_Настройки'!$B$14,J1813))*100)),1))</s:f>
        <s:v/>
      </s:c>
      <s:c r="V1813" s="85" t="str">
        <s:f t="shared" si="6"/>
        <s:v/>
      </s:c>
      <s:c r="W1813" s="88" t="str">
        <s:f t="shared" si="7"/>
        <s:v/>
      </s:c>
      <s:c r="X1813" s="85" t="str">
        <s:f>IF(B1813="","",IF(W1813&lt;'04_Настройки'!$B$26,"",ROUND((IF(ISBLANK(T1813),0,T1813*'04_Настройки'!$B$16)+IF(ISBLANK(U1813),0,U1813*'04_Настройки'!$B$17)+IF(ISBLANK(V1813),0,V1813*'04_Настройки'!$B$18)+IF(ISBLANK(M1813),0,M1813/5*100*'04_Настройки'!$B$19)+IF(ISBLANK(N1813),0,N1813/5*100*'04_Настройки'!$B$20))/(IF(ISBLANK(T1813),0,'04_Настройки'!$B$16)+IF(ISBLANK(U1813),0,'04_Настройки'!$B$17)+IF(ISBLANK(V1813),0,'04_Настройки'!$B$18)+IF(ISBLANK(M1813),0,'04_Настройки'!$B$19)+IF(ISBLANK(N1813),0,'04_Настройки'!$B$20)),1)))</s:f>
        <s:v/>
      </s:c>
      <s:c r="Y1813" s="77" t="str">
        <s:f>IF(B1813="","",IF(ISBLANK(X1813),"Недостаточно данных",IF(X1813&gt;='04_Настройки'!$B$24,"Высокий",IF(X1813&gt;='04_Настройки'!$B$25,"Средний","Низкий"))))</s:f>
        <s:v/>
      </s:c>
      <s:c r="Z1813" s="80">
        <s:f t="shared" si="8"/>
        <s:v>1803</s:v>
      </s:c>
      <s:c r="AA1813" s="93" t="str">
        <s:f>IF(B1813="","",IF(S1813&gt;1,"Проверить и объединить дубли",IF(W1813&lt;'04_Настройки'!$B$26,"Дополнить исходные данные",IF(AND(M1813&lt;&gt;"",M1813&lt;=2),"Проверить соответствие запросу и бизнесу",IF(AND(G1813&lt;&gt;"",G1813&lt;=IF(J1813="",'04_Настройки'!$B$14,J1813)),"Удерживать позицию и обновлять контент",IF(Y1813="Высокий",IF(O1813="","Создать или назначить посадочную страницу","Оптимизировать страницу и усилить содержание"),IF(Y1813="Средний","Включить в контент-план","Наблюдать или отложить")))))))</s:f>
        <s:v/>
      </s:c>
    </s:row>
    <s:row r="1814" ht="22.5" customHeight="1">
      <s:c r="A1814" s="70" t="str">
        <s:f t="shared" si="1"/>
        <s:v/>
      </s:c>
      <s:c r="B1814" s="71"/>
      <s:c r="C1814" s="71"/>
      <s:c r="D1814" s="71"/>
      <s:c r="E1814" s="95"/>
      <s:c r="F1814" s="77" t="str">
        <s:f>IF(ISBLANK(E1814),"",IF(E1814&gt;='04_Настройки'!$B$11,"ВЧ",IF(E1814&gt;='04_Настройки'!$B$12,"СЧ","НЧ")))</s:f>
      </s:c>
      <s:c r="G1814" s="78"/>
      <s:c r="H1814" s="78"/>
      <s:c r="I1814" s="80" t="str">
        <s:f t="shared" si="2"/>
        <s:v/>
      </s:c>
      <s:c r="J1814" s="78"/>
      <s:c r="K1814" s="81"/>
      <s:c r="L1814" s="78"/>
      <s:c r="M1814" s="78"/>
      <s:c r="N1814" s="78"/>
      <s:c r="O1814" s="83"/>
      <s:c r="P1814" s="84"/>
      <s:c r="Q1814" s="84"/>
      <s:c r="R1814" s="77" t="str">
        <s:f t="shared" si="3"/>
        <s:v/>
      </s:c>
      <s:c r="S1814" s="85" t="str">
        <s:f t="shared" si="4"/>
        <s:v/>
      </s:c>
      <s:c r="T1814" s="85" t="str">
        <s:f t="shared" si="5"/>
        <s:v/>
      </s:c>
      <s:c r="U1814" s="85" t="str">
        <s:f>IF(OR(B1814="",G1814=""),"",ROUND(MAX(0,MIN(100,(G1814-IF(J1814="",'04_Настройки'!$B$14,J1814))/(100-IF(J1814="",'04_Настройки'!$B$14,J1814))*100)),1))</s:f>
        <s:v/>
      </s:c>
      <s:c r="V1814" s="85" t="str">
        <s:f t="shared" si="6"/>
        <s:v/>
      </s:c>
      <s:c r="W1814" s="88" t="str">
        <s:f t="shared" si="7"/>
        <s:v/>
      </s:c>
      <s:c r="X1814" s="85" t="str">
        <s:f>IF(B1814="","",IF(W1814&lt;'04_Настройки'!$B$26,"",ROUND((IF(ISBLANK(T1814),0,T1814*'04_Настройки'!$B$16)+IF(ISBLANK(U1814),0,U1814*'04_Настройки'!$B$17)+IF(ISBLANK(V1814),0,V1814*'04_Настройки'!$B$18)+IF(ISBLANK(M1814),0,M1814/5*100*'04_Настройки'!$B$19)+IF(ISBLANK(N1814),0,N1814/5*100*'04_Настройки'!$B$20))/(IF(ISBLANK(T1814),0,'04_Настройки'!$B$16)+IF(ISBLANK(U1814),0,'04_Настройки'!$B$17)+IF(ISBLANK(V1814),0,'04_Настройки'!$B$18)+IF(ISBLANK(M1814),0,'04_Настройки'!$B$19)+IF(ISBLANK(N1814),0,'04_Настройки'!$B$20)),1)))</s:f>
        <s:v/>
      </s:c>
      <s:c r="Y1814" s="77" t="str">
        <s:f>IF(B1814="","",IF(ISBLANK(X1814),"Недостаточно данных",IF(X1814&gt;='04_Настройки'!$B$24,"Высокий",IF(X1814&gt;='04_Настройки'!$B$25,"Средний","Низкий"))))</s:f>
        <s:v/>
      </s:c>
      <s:c r="Z1814" s="80">
        <s:f t="shared" si="8"/>
        <s:v>1804</s:v>
      </s:c>
      <s:c r="AA1814" s="93" t="str">
        <s:f>IF(B1814="","",IF(S1814&gt;1,"Проверить и объединить дубли",IF(W1814&lt;'04_Настройки'!$B$26,"Дополнить исходные данные",IF(AND(M1814&lt;&gt;"",M1814&lt;=2),"Проверить соответствие запросу и бизнесу",IF(AND(G1814&lt;&gt;"",G1814&lt;=IF(J1814="",'04_Настройки'!$B$14,J1814)),"Удерживать позицию и обновлять контент",IF(Y1814="Высокий",IF(O1814="","Создать или назначить посадочную страницу","Оптимизировать страницу и усилить содержание"),IF(Y1814="Средний","Включить в контент-план","Наблюдать или отложить")))))))</s:f>
        <s:v/>
      </s:c>
    </s:row>
    <s:row r="1815" ht="22.5" customHeight="1">
      <s:c r="A1815" s="70" t="str">
        <s:f t="shared" si="1"/>
        <s:v/>
      </s:c>
      <s:c r="B1815" s="71"/>
      <s:c r="C1815" s="71"/>
      <s:c r="D1815" s="71"/>
      <s:c r="E1815" s="95"/>
      <s:c r="F1815" s="77" t="str">
        <s:f>IF(ISBLANK(E1815),"",IF(E1815&gt;='04_Настройки'!$B$11,"ВЧ",IF(E1815&gt;='04_Настройки'!$B$12,"СЧ","НЧ")))</s:f>
      </s:c>
      <s:c r="G1815" s="78"/>
      <s:c r="H1815" s="78"/>
      <s:c r="I1815" s="80" t="str">
        <s:f t="shared" si="2"/>
        <s:v/>
      </s:c>
      <s:c r="J1815" s="78"/>
      <s:c r="K1815" s="81"/>
      <s:c r="L1815" s="78"/>
      <s:c r="M1815" s="78"/>
      <s:c r="N1815" s="78"/>
      <s:c r="O1815" s="83"/>
      <s:c r="P1815" s="84"/>
      <s:c r="Q1815" s="84"/>
      <s:c r="R1815" s="77" t="str">
        <s:f t="shared" si="3"/>
        <s:v/>
      </s:c>
      <s:c r="S1815" s="85" t="str">
        <s:f t="shared" si="4"/>
        <s:v/>
      </s:c>
      <s:c r="T1815" s="85" t="str">
        <s:f t="shared" si="5"/>
        <s:v/>
      </s:c>
      <s:c r="U1815" s="85" t="str">
        <s:f>IF(OR(B1815="",G1815=""),"",ROUND(MAX(0,MIN(100,(G1815-IF(J1815="",'04_Настройки'!$B$14,J1815))/(100-IF(J1815="",'04_Настройки'!$B$14,J1815))*100)),1))</s:f>
        <s:v/>
      </s:c>
      <s:c r="V1815" s="85" t="str">
        <s:f t="shared" si="6"/>
        <s:v/>
      </s:c>
      <s:c r="W1815" s="88" t="str">
        <s:f t="shared" si="7"/>
        <s:v/>
      </s:c>
      <s:c r="X1815" s="85" t="str">
        <s:f>IF(B1815="","",IF(W1815&lt;'04_Настройки'!$B$26,"",ROUND((IF(ISBLANK(T1815),0,T1815*'04_Настройки'!$B$16)+IF(ISBLANK(U1815),0,U1815*'04_Настройки'!$B$17)+IF(ISBLANK(V1815),0,V1815*'04_Настройки'!$B$18)+IF(ISBLANK(M1815),0,M1815/5*100*'04_Настройки'!$B$19)+IF(ISBLANK(N1815),0,N1815/5*100*'04_Настройки'!$B$20))/(IF(ISBLANK(T1815),0,'04_Настройки'!$B$16)+IF(ISBLANK(U1815),0,'04_Настройки'!$B$17)+IF(ISBLANK(V1815),0,'04_Настройки'!$B$18)+IF(ISBLANK(M1815),0,'04_Настройки'!$B$19)+IF(ISBLANK(N1815),0,'04_Настройки'!$B$20)),1)))</s:f>
        <s:v/>
      </s:c>
      <s:c r="Y1815" s="77" t="str">
        <s:f>IF(B1815="","",IF(ISBLANK(X1815),"Недостаточно данных",IF(X1815&gt;='04_Настройки'!$B$24,"Высокий",IF(X1815&gt;='04_Настройки'!$B$25,"Средний","Низкий"))))</s:f>
        <s:v/>
      </s:c>
      <s:c r="Z1815" s="80">
        <s:f t="shared" si="8"/>
        <s:v>1805</s:v>
      </s:c>
      <s:c r="AA1815" s="93" t="str">
        <s:f>IF(B1815="","",IF(S1815&gt;1,"Проверить и объединить дубли",IF(W1815&lt;'04_Настройки'!$B$26,"Дополнить исходные данные",IF(AND(M1815&lt;&gt;"",M1815&lt;=2),"Проверить соответствие запросу и бизнесу",IF(AND(G1815&lt;&gt;"",G1815&lt;=IF(J1815="",'04_Настройки'!$B$14,J1815)),"Удерживать позицию и обновлять контент",IF(Y1815="Высокий",IF(O1815="","Создать или назначить посадочную страницу","Оптимизировать страницу и усилить содержание"),IF(Y1815="Средний","Включить в контент-план","Наблюдать или отложить")))))))</s:f>
        <s:v/>
      </s:c>
    </s:row>
    <s:row r="1816" ht="22.5" customHeight="1">
      <s:c r="A1816" s="70" t="str">
        <s:f t="shared" si="1"/>
        <s:v/>
      </s:c>
      <s:c r="B1816" s="71"/>
      <s:c r="C1816" s="71"/>
      <s:c r="D1816" s="71"/>
      <s:c r="E1816" s="95"/>
      <s:c r="F1816" s="77" t="str">
        <s:f>IF(ISBLANK(E1816),"",IF(E1816&gt;='04_Настройки'!$B$11,"ВЧ",IF(E1816&gt;='04_Настройки'!$B$12,"СЧ","НЧ")))</s:f>
      </s:c>
      <s:c r="G1816" s="78"/>
      <s:c r="H1816" s="78"/>
      <s:c r="I1816" s="80" t="str">
        <s:f t="shared" si="2"/>
        <s:v/>
      </s:c>
      <s:c r="J1816" s="78"/>
      <s:c r="K1816" s="81"/>
      <s:c r="L1816" s="78"/>
      <s:c r="M1816" s="78"/>
      <s:c r="N1816" s="78"/>
      <s:c r="O1816" s="83"/>
      <s:c r="P1816" s="84"/>
      <s:c r="Q1816" s="84"/>
      <s:c r="R1816" s="77" t="str">
        <s:f t="shared" si="3"/>
        <s:v/>
      </s:c>
      <s:c r="S1816" s="85" t="str">
        <s:f t="shared" si="4"/>
        <s:v/>
      </s:c>
      <s:c r="T1816" s="85" t="str">
        <s:f t="shared" si="5"/>
        <s:v/>
      </s:c>
      <s:c r="U1816" s="85" t="str">
        <s:f>IF(OR(B1816="",G1816=""),"",ROUND(MAX(0,MIN(100,(G1816-IF(J1816="",'04_Настройки'!$B$14,J1816))/(100-IF(J1816="",'04_Настройки'!$B$14,J1816))*100)),1))</s:f>
        <s:v/>
      </s:c>
      <s:c r="V1816" s="85" t="str">
        <s:f t="shared" si="6"/>
        <s:v/>
      </s:c>
      <s:c r="W1816" s="88" t="str">
        <s:f t="shared" si="7"/>
        <s:v/>
      </s:c>
      <s:c r="X1816" s="85" t="str">
        <s:f>IF(B1816="","",IF(W1816&lt;'04_Настройки'!$B$26,"",ROUND((IF(ISBLANK(T1816),0,T1816*'04_Настройки'!$B$16)+IF(ISBLANK(U1816),0,U1816*'04_Настройки'!$B$17)+IF(ISBLANK(V1816),0,V1816*'04_Настройки'!$B$18)+IF(ISBLANK(M1816),0,M1816/5*100*'04_Настройки'!$B$19)+IF(ISBLANK(N1816),0,N1816/5*100*'04_Настройки'!$B$20))/(IF(ISBLANK(T1816),0,'04_Настройки'!$B$16)+IF(ISBLANK(U1816),0,'04_Настройки'!$B$17)+IF(ISBLANK(V1816),0,'04_Настройки'!$B$18)+IF(ISBLANK(M1816),0,'04_Настройки'!$B$19)+IF(ISBLANK(N1816),0,'04_Настройки'!$B$20)),1)))</s:f>
        <s:v/>
      </s:c>
      <s:c r="Y1816" s="77" t="str">
        <s:f>IF(B1816="","",IF(ISBLANK(X1816),"Недостаточно данных",IF(X1816&gt;='04_Настройки'!$B$24,"Высокий",IF(X1816&gt;='04_Настройки'!$B$25,"Средний","Низкий"))))</s:f>
        <s:v/>
      </s:c>
      <s:c r="Z1816" s="80">
        <s:f t="shared" si="8"/>
        <s:v>1806</s:v>
      </s:c>
      <s:c r="AA1816" s="93" t="str">
        <s:f>IF(B1816="","",IF(S1816&gt;1,"Проверить и объединить дубли",IF(W1816&lt;'04_Настройки'!$B$26,"Дополнить исходные данные",IF(AND(M1816&lt;&gt;"",M1816&lt;=2),"Проверить соответствие запросу и бизнесу",IF(AND(G1816&lt;&gt;"",G1816&lt;=IF(J1816="",'04_Настройки'!$B$14,J1816)),"Удерживать позицию и обновлять контент",IF(Y1816="Высокий",IF(O1816="","Создать или назначить посадочную страницу","Оптимизировать страницу и усилить содержание"),IF(Y1816="Средний","Включить в контент-план","Наблюдать или отложить")))))))</s:f>
        <s:v/>
      </s:c>
    </s:row>
    <s:row r="1817" ht="22.5" customHeight="1">
      <s:c r="A1817" s="70" t="str">
        <s:f t="shared" si="1"/>
        <s:v/>
      </s:c>
      <s:c r="B1817" s="71"/>
      <s:c r="C1817" s="71"/>
      <s:c r="D1817" s="71"/>
      <s:c r="E1817" s="95"/>
      <s:c r="F1817" s="77" t="str">
        <s:f>IF(ISBLANK(E1817),"",IF(E1817&gt;='04_Настройки'!$B$11,"ВЧ",IF(E1817&gt;='04_Настройки'!$B$12,"СЧ","НЧ")))</s:f>
      </s:c>
      <s:c r="G1817" s="78"/>
      <s:c r="H1817" s="78"/>
      <s:c r="I1817" s="80" t="str">
        <s:f t="shared" si="2"/>
        <s:v/>
      </s:c>
      <s:c r="J1817" s="78"/>
      <s:c r="K1817" s="81"/>
      <s:c r="L1817" s="78"/>
      <s:c r="M1817" s="78"/>
      <s:c r="N1817" s="78"/>
      <s:c r="O1817" s="83"/>
      <s:c r="P1817" s="84"/>
      <s:c r="Q1817" s="84"/>
      <s:c r="R1817" s="77" t="str">
        <s:f t="shared" si="3"/>
        <s:v/>
      </s:c>
      <s:c r="S1817" s="85" t="str">
        <s:f t="shared" si="4"/>
        <s:v/>
      </s:c>
      <s:c r="T1817" s="85" t="str">
        <s:f t="shared" si="5"/>
        <s:v/>
      </s:c>
      <s:c r="U1817" s="85" t="str">
        <s:f>IF(OR(B1817="",G1817=""),"",ROUND(MAX(0,MIN(100,(G1817-IF(J1817="",'04_Настройки'!$B$14,J1817))/(100-IF(J1817="",'04_Настройки'!$B$14,J1817))*100)),1))</s:f>
        <s:v/>
      </s:c>
      <s:c r="V1817" s="85" t="str">
        <s:f t="shared" si="6"/>
        <s:v/>
      </s:c>
      <s:c r="W1817" s="88" t="str">
        <s:f t="shared" si="7"/>
        <s:v/>
      </s:c>
      <s:c r="X1817" s="85" t="str">
        <s:f>IF(B1817="","",IF(W1817&lt;'04_Настройки'!$B$26,"",ROUND((IF(ISBLANK(T1817),0,T1817*'04_Настройки'!$B$16)+IF(ISBLANK(U1817),0,U1817*'04_Настройки'!$B$17)+IF(ISBLANK(V1817),0,V1817*'04_Настройки'!$B$18)+IF(ISBLANK(M1817),0,M1817/5*100*'04_Настройки'!$B$19)+IF(ISBLANK(N1817),0,N1817/5*100*'04_Настройки'!$B$20))/(IF(ISBLANK(T1817),0,'04_Настройки'!$B$16)+IF(ISBLANK(U1817),0,'04_Настройки'!$B$17)+IF(ISBLANK(V1817),0,'04_Настройки'!$B$18)+IF(ISBLANK(M1817),0,'04_Настройки'!$B$19)+IF(ISBLANK(N1817),0,'04_Настройки'!$B$20)),1)))</s:f>
        <s:v/>
      </s:c>
      <s:c r="Y1817" s="77" t="str">
        <s:f>IF(B1817="","",IF(ISBLANK(X1817),"Недостаточно данных",IF(X1817&gt;='04_Настройки'!$B$24,"Высокий",IF(X1817&gt;='04_Настройки'!$B$25,"Средний","Низкий"))))</s:f>
        <s:v/>
      </s:c>
      <s:c r="Z1817" s="80">
        <s:f t="shared" si="8"/>
        <s:v>1807</s:v>
      </s:c>
      <s:c r="AA1817" s="93" t="str">
        <s:f>IF(B1817="","",IF(S1817&gt;1,"Проверить и объединить дубли",IF(W1817&lt;'04_Настройки'!$B$26,"Дополнить исходные данные",IF(AND(M1817&lt;&gt;"",M1817&lt;=2),"Проверить соответствие запросу и бизнесу",IF(AND(G1817&lt;&gt;"",G1817&lt;=IF(J1817="",'04_Настройки'!$B$14,J1817)),"Удерживать позицию и обновлять контент",IF(Y1817="Высокий",IF(O1817="","Создать или назначить посадочную страницу","Оптимизировать страницу и усилить содержание"),IF(Y1817="Средний","Включить в контент-план","Наблюдать или отложить")))))))</s:f>
        <s:v/>
      </s:c>
    </s:row>
    <s:row r="1818" ht="22.5" customHeight="1">
      <s:c r="A1818" s="70" t="str">
        <s:f t="shared" si="1"/>
        <s:v/>
      </s:c>
      <s:c r="B1818" s="71"/>
      <s:c r="C1818" s="71"/>
      <s:c r="D1818" s="71"/>
      <s:c r="E1818" s="95"/>
      <s:c r="F1818" s="77" t="str">
        <s:f>IF(ISBLANK(E1818),"",IF(E1818&gt;='04_Настройки'!$B$11,"ВЧ",IF(E1818&gt;='04_Настройки'!$B$12,"СЧ","НЧ")))</s:f>
      </s:c>
      <s:c r="G1818" s="78"/>
      <s:c r="H1818" s="78"/>
      <s:c r="I1818" s="80" t="str">
        <s:f t="shared" si="2"/>
        <s:v/>
      </s:c>
      <s:c r="J1818" s="78"/>
      <s:c r="K1818" s="81"/>
      <s:c r="L1818" s="78"/>
      <s:c r="M1818" s="78"/>
      <s:c r="N1818" s="78"/>
      <s:c r="O1818" s="83"/>
      <s:c r="P1818" s="84"/>
      <s:c r="Q1818" s="84"/>
      <s:c r="R1818" s="77" t="str">
        <s:f t="shared" si="3"/>
        <s:v/>
      </s:c>
      <s:c r="S1818" s="85" t="str">
        <s:f t="shared" si="4"/>
        <s:v/>
      </s:c>
      <s:c r="T1818" s="85" t="str">
        <s:f t="shared" si="5"/>
        <s:v/>
      </s:c>
      <s:c r="U1818" s="85" t="str">
        <s:f>IF(OR(B1818="",G1818=""),"",ROUND(MAX(0,MIN(100,(G1818-IF(J1818="",'04_Настройки'!$B$14,J1818))/(100-IF(J1818="",'04_Настройки'!$B$14,J1818))*100)),1))</s:f>
        <s:v/>
      </s:c>
      <s:c r="V1818" s="85" t="str">
        <s:f t="shared" si="6"/>
        <s:v/>
      </s:c>
      <s:c r="W1818" s="88" t="str">
        <s:f t="shared" si="7"/>
        <s:v/>
      </s:c>
      <s:c r="X1818" s="85" t="str">
        <s:f>IF(B1818="","",IF(W1818&lt;'04_Настройки'!$B$26,"",ROUND((IF(ISBLANK(T1818),0,T1818*'04_Настройки'!$B$16)+IF(ISBLANK(U1818),0,U1818*'04_Настройки'!$B$17)+IF(ISBLANK(V1818),0,V1818*'04_Настройки'!$B$18)+IF(ISBLANK(M1818),0,M1818/5*100*'04_Настройки'!$B$19)+IF(ISBLANK(N1818),0,N1818/5*100*'04_Настройки'!$B$20))/(IF(ISBLANK(T1818),0,'04_Настройки'!$B$16)+IF(ISBLANK(U1818),0,'04_Настройки'!$B$17)+IF(ISBLANK(V1818),0,'04_Настройки'!$B$18)+IF(ISBLANK(M1818),0,'04_Настройки'!$B$19)+IF(ISBLANK(N1818),0,'04_Настройки'!$B$20)),1)))</s:f>
        <s:v/>
      </s:c>
      <s:c r="Y1818" s="77" t="str">
        <s:f>IF(B1818="","",IF(ISBLANK(X1818),"Недостаточно данных",IF(X1818&gt;='04_Настройки'!$B$24,"Высокий",IF(X1818&gt;='04_Настройки'!$B$25,"Средний","Низкий"))))</s:f>
        <s:v/>
      </s:c>
      <s:c r="Z1818" s="80">
        <s:f t="shared" si="8"/>
        <s:v>1808</s:v>
      </s:c>
      <s:c r="AA1818" s="93" t="str">
        <s:f>IF(B1818="","",IF(S1818&gt;1,"Проверить и объединить дубли",IF(W1818&lt;'04_Настройки'!$B$26,"Дополнить исходные данные",IF(AND(M1818&lt;&gt;"",M1818&lt;=2),"Проверить соответствие запросу и бизнесу",IF(AND(G1818&lt;&gt;"",G1818&lt;=IF(J1818="",'04_Настройки'!$B$14,J1818)),"Удерживать позицию и обновлять контент",IF(Y1818="Высокий",IF(O1818="","Создать или назначить посадочную страницу","Оптимизировать страницу и усилить содержание"),IF(Y1818="Средний","Включить в контент-план","Наблюдать или отложить")))))))</s:f>
        <s:v/>
      </s:c>
    </s:row>
    <s:row r="1819" ht="22.5" customHeight="1">
      <s:c r="A1819" s="70" t="str">
        <s:f t="shared" si="1"/>
        <s:v/>
      </s:c>
      <s:c r="B1819" s="71"/>
      <s:c r="C1819" s="71"/>
      <s:c r="D1819" s="71"/>
      <s:c r="E1819" s="95"/>
      <s:c r="F1819" s="77" t="str">
        <s:f>IF(ISBLANK(E1819),"",IF(E1819&gt;='04_Настройки'!$B$11,"ВЧ",IF(E1819&gt;='04_Настройки'!$B$12,"СЧ","НЧ")))</s:f>
      </s:c>
      <s:c r="G1819" s="78"/>
      <s:c r="H1819" s="78"/>
      <s:c r="I1819" s="80" t="str">
        <s:f t="shared" si="2"/>
        <s:v/>
      </s:c>
      <s:c r="J1819" s="78"/>
      <s:c r="K1819" s="81"/>
      <s:c r="L1819" s="78"/>
      <s:c r="M1819" s="78"/>
      <s:c r="N1819" s="78"/>
      <s:c r="O1819" s="83"/>
      <s:c r="P1819" s="84"/>
      <s:c r="Q1819" s="84"/>
      <s:c r="R1819" s="77" t="str">
        <s:f t="shared" si="3"/>
        <s:v/>
      </s:c>
      <s:c r="S1819" s="85" t="str">
        <s:f t="shared" si="4"/>
        <s:v/>
      </s:c>
      <s:c r="T1819" s="85" t="str">
        <s:f t="shared" si="5"/>
        <s:v/>
      </s:c>
      <s:c r="U1819" s="85" t="str">
        <s:f>IF(OR(B1819="",G1819=""),"",ROUND(MAX(0,MIN(100,(G1819-IF(J1819="",'04_Настройки'!$B$14,J1819))/(100-IF(J1819="",'04_Настройки'!$B$14,J1819))*100)),1))</s:f>
        <s:v/>
      </s:c>
      <s:c r="V1819" s="85" t="str">
        <s:f t="shared" si="6"/>
        <s:v/>
      </s:c>
      <s:c r="W1819" s="88" t="str">
        <s:f t="shared" si="7"/>
        <s:v/>
      </s:c>
      <s:c r="X1819" s="85" t="str">
        <s:f>IF(B1819="","",IF(W1819&lt;'04_Настройки'!$B$26,"",ROUND((IF(ISBLANK(T1819),0,T1819*'04_Настройки'!$B$16)+IF(ISBLANK(U1819),0,U1819*'04_Настройки'!$B$17)+IF(ISBLANK(V1819),0,V1819*'04_Настройки'!$B$18)+IF(ISBLANK(M1819),0,M1819/5*100*'04_Настройки'!$B$19)+IF(ISBLANK(N1819),0,N1819/5*100*'04_Настройки'!$B$20))/(IF(ISBLANK(T1819),0,'04_Настройки'!$B$16)+IF(ISBLANK(U1819),0,'04_Настройки'!$B$17)+IF(ISBLANK(V1819),0,'04_Настройки'!$B$18)+IF(ISBLANK(M1819),0,'04_Настройки'!$B$19)+IF(ISBLANK(N1819),0,'04_Настройки'!$B$20)),1)))</s:f>
        <s:v/>
      </s:c>
      <s:c r="Y1819" s="77" t="str">
        <s:f>IF(B1819="","",IF(ISBLANK(X1819),"Недостаточно данных",IF(X1819&gt;='04_Настройки'!$B$24,"Высокий",IF(X1819&gt;='04_Настройки'!$B$25,"Средний","Низкий"))))</s:f>
        <s:v/>
      </s:c>
      <s:c r="Z1819" s="80">
        <s:f t="shared" si="8"/>
        <s:v>1809</s:v>
      </s:c>
      <s:c r="AA1819" s="93" t="str">
        <s:f>IF(B1819="","",IF(S1819&gt;1,"Проверить и объединить дубли",IF(W1819&lt;'04_Настройки'!$B$26,"Дополнить исходные данные",IF(AND(M1819&lt;&gt;"",M1819&lt;=2),"Проверить соответствие запросу и бизнесу",IF(AND(G1819&lt;&gt;"",G1819&lt;=IF(J1819="",'04_Настройки'!$B$14,J1819)),"Удерживать позицию и обновлять контент",IF(Y1819="Высокий",IF(O1819="","Создать или назначить посадочную страницу","Оптимизировать страницу и усилить содержание"),IF(Y1819="Средний","Включить в контент-план","Наблюдать или отложить")))))))</s:f>
        <s:v/>
      </s:c>
    </s:row>
    <s:row r="1820" ht="22.5" customHeight="1">
      <s:c r="A1820" s="70" t="str">
        <s:f t="shared" si="1"/>
        <s:v/>
      </s:c>
      <s:c r="B1820" s="71"/>
      <s:c r="C1820" s="71"/>
      <s:c r="D1820" s="71"/>
      <s:c r="E1820" s="95"/>
      <s:c r="F1820" s="77" t="str">
        <s:f>IF(ISBLANK(E1820),"",IF(E1820&gt;='04_Настройки'!$B$11,"ВЧ",IF(E1820&gt;='04_Настройки'!$B$12,"СЧ","НЧ")))</s:f>
      </s:c>
      <s:c r="G1820" s="78"/>
      <s:c r="H1820" s="78"/>
      <s:c r="I1820" s="80" t="str">
        <s:f t="shared" si="2"/>
        <s:v/>
      </s:c>
      <s:c r="J1820" s="78"/>
      <s:c r="K1820" s="81"/>
      <s:c r="L1820" s="78"/>
      <s:c r="M1820" s="78"/>
      <s:c r="N1820" s="78"/>
      <s:c r="O1820" s="83"/>
      <s:c r="P1820" s="84"/>
      <s:c r="Q1820" s="84"/>
      <s:c r="R1820" s="77" t="str">
        <s:f t="shared" si="3"/>
        <s:v/>
      </s:c>
      <s:c r="S1820" s="85" t="str">
        <s:f t="shared" si="4"/>
        <s:v/>
      </s:c>
      <s:c r="T1820" s="85" t="str">
        <s:f t="shared" si="5"/>
        <s:v/>
      </s:c>
      <s:c r="U1820" s="85" t="str">
        <s:f>IF(OR(B1820="",G1820=""),"",ROUND(MAX(0,MIN(100,(G1820-IF(J1820="",'04_Настройки'!$B$14,J1820))/(100-IF(J1820="",'04_Настройки'!$B$14,J1820))*100)),1))</s:f>
        <s:v/>
      </s:c>
      <s:c r="V1820" s="85" t="str">
        <s:f t="shared" si="6"/>
        <s:v/>
      </s:c>
      <s:c r="W1820" s="88" t="str">
        <s:f t="shared" si="7"/>
        <s:v/>
      </s:c>
      <s:c r="X1820" s="85" t="str">
        <s:f>IF(B1820="","",IF(W1820&lt;'04_Настройки'!$B$26,"",ROUND((IF(ISBLANK(T1820),0,T1820*'04_Настройки'!$B$16)+IF(ISBLANK(U1820),0,U1820*'04_Настройки'!$B$17)+IF(ISBLANK(V1820),0,V1820*'04_Настройки'!$B$18)+IF(ISBLANK(M1820),0,M1820/5*100*'04_Настройки'!$B$19)+IF(ISBLANK(N1820),0,N1820/5*100*'04_Настройки'!$B$20))/(IF(ISBLANK(T1820),0,'04_Настройки'!$B$16)+IF(ISBLANK(U1820),0,'04_Настройки'!$B$17)+IF(ISBLANK(V1820),0,'04_Настройки'!$B$18)+IF(ISBLANK(M1820),0,'04_Настройки'!$B$19)+IF(ISBLANK(N1820),0,'04_Настройки'!$B$20)),1)))</s:f>
        <s:v/>
      </s:c>
      <s:c r="Y1820" s="77" t="str">
        <s:f>IF(B1820="","",IF(ISBLANK(X1820),"Недостаточно данных",IF(X1820&gt;='04_Настройки'!$B$24,"Высокий",IF(X1820&gt;='04_Настройки'!$B$25,"Средний","Низкий"))))</s:f>
        <s:v/>
      </s:c>
      <s:c r="Z1820" s="80">
        <s:f t="shared" si="8"/>
        <s:v>1810</s:v>
      </s:c>
      <s:c r="AA1820" s="93" t="str">
        <s:f>IF(B1820="","",IF(S1820&gt;1,"Проверить и объединить дубли",IF(W1820&lt;'04_Настройки'!$B$26,"Дополнить исходные данные",IF(AND(M1820&lt;&gt;"",M1820&lt;=2),"Проверить соответствие запросу и бизнесу",IF(AND(G1820&lt;&gt;"",G1820&lt;=IF(J1820="",'04_Настройки'!$B$14,J1820)),"Удерживать позицию и обновлять контент",IF(Y1820="Высокий",IF(O1820="","Создать или назначить посадочную страницу","Оптимизировать страницу и усилить содержание"),IF(Y1820="Средний","Включить в контент-план","Наблюдать или отложить")))))))</s:f>
        <s:v/>
      </s:c>
    </s:row>
    <s:row r="1821" ht="22.5" customHeight="1">
      <s:c r="A1821" s="70" t="str">
        <s:f t="shared" si="1"/>
        <s:v/>
      </s:c>
      <s:c r="B1821" s="71"/>
      <s:c r="C1821" s="71"/>
      <s:c r="D1821" s="71"/>
      <s:c r="E1821" s="95"/>
      <s:c r="F1821" s="77" t="str">
        <s:f>IF(ISBLANK(E1821),"",IF(E1821&gt;='04_Настройки'!$B$11,"ВЧ",IF(E1821&gt;='04_Настройки'!$B$12,"СЧ","НЧ")))</s:f>
      </s:c>
      <s:c r="G1821" s="78"/>
      <s:c r="H1821" s="78"/>
      <s:c r="I1821" s="80" t="str">
        <s:f t="shared" si="2"/>
        <s:v/>
      </s:c>
      <s:c r="J1821" s="78"/>
      <s:c r="K1821" s="81"/>
      <s:c r="L1821" s="78"/>
      <s:c r="M1821" s="78"/>
      <s:c r="N1821" s="78"/>
      <s:c r="O1821" s="83"/>
      <s:c r="P1821" s="84"/>
      <s:c r="Q1821" s="84"/>
      <s:c r="R1821" s="77" t="str">
        <s:f t="shared" si="3"/>
        <s:v/>
      </s:c>
      <s:c r="S1821" s="85" t="str">
        <s:f t="shared" si="4"/>
        <s:v/>
      </s:c>
      <s:c r="T1821" s="85" t="str">
        <s:f t="shared" si="5"/>
        <s:v/>
      </s:c>
      <s:c r="U1821" s="85" t="str">
        <s:f>IF(OR(B1821="",G1821=""),"",ROUND(MAX(0,MIN(100,(G1821-IF(J1821="",'04_Настройки'!$B$14,J1821))/(100-IF(J1821="",'04_Настройки'!$B$14,J1821))*100)),1))</s:f>
        <s:v/>
      </s:c>
      <s:c r="V1821" s="85" t="str">
        <s:f t="shared" si="6"/>
        <s:v/>
      </s:c>
      <s:c r="W1821" s="88" t="str">
        <s:f t="shared" si="7"/>
        <s:v/>
      </s:c>
      <s:c r="X1821" s="85" t="str">
        <s:f>IF(B1821="","",IF(W1821&lt;'04_Настройки'!$B$26,"",ROUND((IF(ISBLANK(T1821),0,T1821*'04_Настройки'!$B$16)+IF(ISBLANK(U1821),0,U1821*'04_Настройки'!$B$17)+IF(ISBLANK(V1821),0,V1821*'04_Настройки'!$B$18)+IF(ISBLANK(M1821),0,M1821/5*100*'04_Настройки'!$B$19)+IF(ISBLANK(N1821),0,N1821/5*100*'04_Настройки'!$B$20))/(IF(ISBLANK(T1821),0,'04_Настройки'!$B$16)+IF(ISBLANK(U1821),0,'04_Настройки'!$B$17)+IF(ISBLANK(V1821),0,'04_Настройки'!$B$18)+IF(ISBLANK(M1821),0,'04_Настройки'!$B$19)+IF(ISBLANK(N1821),0,'04_Настройки'!$B$20)),1)))</s:f>
        <s:v/>
      </s:c>
      <s:c r="Y1821" s="77" t="str">
        <s:f>IF(B1821="","",IF(ISBLANK(X1821),"Недостаточно данных",IF(X1821&gt;='04_Настройки'!$B$24,"Высокий",IF(X1821&gt;='04_Настройки'!$B$25,"Средний","Низкий"))))</s:f>
        <s:v/>
      </s:c>
      <s:c r="Z1821" s="80">
        <s:f t="shared" si="8"/>
        <s:v>1811</s:v>
      </s:c>
      <s:c r="AA1821" s="93" t="str">
        <s:f>IF(B1821="","",IF(S1821&gt;1,"Проверить и объединить дубли",IF(W1821&lt;'04_Настройки'!$B$26,"Дополнить исходные данные",IF(AND(M1821&lt;&gt;"",M1821&lt;=2),"Проверить соответствие запросу и бизнесу",IF(AND(G1821&lt;&gt;"",G1821&lt;=IF(J1821="",'04_Настройки'!$B$14,J1821)),"Удерживать позицию и обновлять контент",IF(Y1821="Высокий",IF(O1821="","Создать или назначить посадочную страницу","Оптимизировать страницу и усилить содержание"),IF(Y1821="Средний","Включить в контент-план","Наблюдать или отложить")))))))</s:f>
        <s:v/>
      </s:c>
    </s:row>
    <s:row r="1822" ht="22.5" customHeight="1">
      <s:c r="A1822" s="70" t="str">
        <s:f t="shared" si="1"/>
        <s:v/>
      </s:c>
      <s:c r="B1822" s="71"/>
      <s:c r="C1822" s="71"/>
      <s:c r="D1822" s="71"/>
      <s:c r="E1822" s="95"/>
      <s:c r="F1822" s="77" t="str">
        <s:f>IF(ISBLANK(E1822),"",IF(E1822&gt;='04_Настройки'!$B$11,"ВЧ",IF(E1822&gt;='04_Настройки'!$B$12,"СЧ","НЧ")))</s:f>
      </s:c>
      <s:c r="G1822" s="78"/>
      <s:c r="H1822" s="78"/>
      <s:c r="I1822" s="80" t="str">
        <s:f t="shared" si="2"/>
        <s:v/>
      </s:c>
      <s:c r="J1822" s="78"/>
      <s:c r="K1822" s="81"/>
      <s:c r="L1822" s="78"/>
      <s:c r="M1822" s="78"/>
      <s:c r="N1822" s="78"/>
      <s:c r="O1822" s="83"/>
      <s:c r="P1822" s="84"/>
      <s:c r="Q1822" s="84"/>
      <s:c r="R1822" s="77" t="str">
        <s:f t="shared" si="3"/>
        <s:v/>
      </s:c>
      <s:c r="S1822" s="85" t="str">
        <s:f t="shared" si="4"/>
        <s:v/>
      </s:c>
      <s:c r="T1822" s="85" t="str">
        <s:f t="shared" si="5"/>
        <s:v/>
      </s:c>
      <s:c r="U1822" s="85" t="str">
        <s:f>IF(OR(B1822="",G1822=""),"",ROUND(MAX(0,MIN(100,(G1822-IF(J1822="",'04_Настройки'!$B$14,J1822))/(100-IF(J1822="",'04_Настройки'!$B$14,J1822))*100)),1))</s:f>
        <s:v/>
      </s:c>
      <s:c r="V1822" s="85" t="str">
        <s:f t="shared" si="6"/>
        <s:v/>
      </s:c>
      <s:c r="W1822" s="88" t="str">
        <s:f t="shared" si="7"/>
        <s:v/>
      </s:c>
      <s:c r="X1822" s="85" t="str">
        <s:f>IF(B1822="","",IF(W1822&lt;'04_Настройки'!$B$26,"",ROUND((IF(ISBLANK(T1822),0,T1822*'04_Настройки'!$B$16)+IF(ISBLANK(U1822),0,U1822*'04_Настройки'!$B$17)+IF(ISBLANK(V1822),0,V1822*'04_Настройки'!$B$18)+IF(ISBLANK(M1822),0,M1822/5*100*'04_Настройки'!$B$19)+IF(ISBLANK(N1822),0,N1822/5*100*'04_Настройки'!$B$20))/(IF(ISBLANK(T1822),0,'04_Настройки'!$B$16)+IF(ISBLANK(U1822),0,'04_Настройки'!$B$17)+IF(ISBLANK(V1822),0,'04_Настройки'!$B$18)+IF(ISBLANK(M1822),0,'04_Настройки'!$B$19)+IF(ISBLANK(N1822),0,'04_Настройки'!$B$20)),1)))</s:f>
        <s:v/>
      </s:c>
      <s:c r="Y1822" s="77" t="str">
        <s:f>IF(B1822="","",IF(ISBLANK(X1822),"Недостаточно данных",IF(X1822&gt;='04_Настройки'!$B$24,"Высокий",IF(X1822&gt;='04_Настройки'!$B$25,"Средний","Низкий"))))</s:f>
        <s:v/>
      </s:c>
      <s:c r="Z1822" s="80">
        <s:f t="shared" si="8"/>
        <s:v>1812</s:v>
      </s:c>
      <s:c r="AA1822" s="93" t="str">
        <s:f>IF(B1822="","",IF(S1822&gt;1,"Проверить и объединить дубли",IF(W1822&lt;'04_Настройки'!$B$26,"Дополнить исходные данные",IF(AND(M1822&lt;&gt;"",M1822&lt;=2),"Проверить соответствие запросу и бизнесу",IF(AND(G1822&lt;&gt;"",G1822&lt;=IF(J1822="",'04_Настройки'!$B$14,J1822)),"Удерживать позицию и обновлять контент",IF(Y1822="Высокий",IF(O1822="","Создать или назначить посадочную страницу","Оптимизировать страницу и усилить содержание"),IF(Y1822="Средний","Включить в контент-план","Наблюдать или отложить")))))))</s:f>
        <s:v/>
      </s:c>
    </s:row>
    <s:row r="1823" ht="22.5" customHeight="1">
      <s:c r="A1823" s="70" t="str">
        <s:f t="shared" si="1"/>
        <s:v/>
      </s:c>
      <s:c r="B1823" s="71"/>
      <s:c r="C1823" s="71"/>
      <s:c r="D1823" s="71"/>
      <s:c r="E1823" s="95"/>
      <s:c r="F1823" s="77" t="str">
        <s:f>IF(ISBLANK(E1823),"",IF(E1823&gt;='04_Настройки'!$B$11,"ВЧ",IF(E1823&gt;='04_Настройки'!$B$12,"СЧ","НЧ")))</s:f>
      </s:c>
      <s:c r="G1823" s="78"/>
      <s:c r="H1823" s="78"/>
      <s:c r="I1823" s="80" t="str">
        <s:f t="shared" si="2"/>
        <s:v/>
      </s:c>
      <s:c r="J1823" s="78"/>
      <s:c r="K1823" s="81"/>
      <s:c r="L1823" s="78"/>
      <s:c r="M1823" s="78"/>
      <s:c r="N1823" s="78"/>
      <s:c r="O1823" s="83"/>
      <s:c r="P1823" s="84"/>
      <s:c r="Q1823" s="84"/>
      <s:c r="R1823" s="77" t="str">
        <s:f t="shared" si="3"/>
        <s:v/>
      </s:c>
      <s:c r="S1823" s="85" t="str">
        <s:f t="shared" si="4"/>
        <s:v/>
      </s:c>
      <s:c r="T1823" s="85" t="str">
        <s:f t="shared" si="5"/>
        <s:v/>
      </s:c>
      <s:c r="U1823" s="85" t="str">
        <s:f>IF(OR(B1823="",G1823=""),"",ROUND(MAX(0,MIN(100,(G1823-IF(J1823="",'04_Настройки'!$B$14,J1823))/(100-IF(J1823="",'04_Настройки'!$B$14,J1823))*100)),1))</s:f>
        <s:v/>
      </s:c>
      <s:c r="V1823" s="85" t="str">
        <s:f t="shared" si="6"/>
        <s:v/>
      </s:c>
      <s:c r="W1823" s="88" t="str">
        <s:f t="shared" si="7"/>
        <s:v/>
      </s:c>
      <s:c r="X1823" s="85" t="str">
        <s:f>IF(B1823="","",IF(W1823&lt;'04_Настройки'!$B$26,"",ROUND((IF(ISBLANK(T1823),0,T1823*'04_Настройки'!$B$16)+IF(ISBLANK(U1823),0,U1823*'04_Настройки'!$B$17)+IF(ISBLANK(V1823),0,V1823*'04_Настройки'!$B$18)+IF(ISBLANK(M1823),0,M1823/5*100*'04_Настройки'!$B$19)+IF(ISBLANK(N1823),0,N1823/5*100*'04_Настройки'!$B$20))/(IF(ISBLANK(T1823),0,'04_Настройки'!$B$16)+IF(ISBLANK(U1823),0,'04_Настройки'!$B$17)+IF(ISBLANK(V1823),0,'04_Настройки'!$B$18)+IF(ISBLANK(M1823),0,'04_Настройки'!$B$19)+IF(ISBLANK(N1823),0,'04_Настройки'!$B$20)),1)))</s:f>
        <s:v/>
      </s:c>
      <s:c r="Y1823" s="77" t="str">
        <s:f>IF(B1823="","",IF(ISBLANK(X1823),"Недостаточно данных",IF(X1823&gt;='04_Настройки'!$B$24,"Высокий",IF(X1823&gt;='04_Настройки'!$B$25,"Средний","Низкий"))))</s:f>
        <s:v/>
      </s:c>
      <s:c r="Z1823" s="80">
        <s:f t="shared" si="8"/>
        <s:v>1813</s:v>
      </s:c>
      <s:c r="AA1823" s="93" t="str">
        <s:f>IF(B1823="","",IF(S1823&gt;1,"Проверить и объединить дубли",IF(W1823&lt;'04_Настройки'!$B$26,"Дополнить исходные данные",IF(AND(M1823&lt;&gt;"",M1823&lt;=2),"Проверить соответствие запросу и бизнесу",IF(AND(G1823&lt;&gt;"",G1823&lt;=IF(J1823="",'04_Настройки'!$B$14,J1823)),"Удерживать позицию и обновлять контент",IF(Y1823="Высокий",IF(O1823="","Создать или назначить посадочную страницу","Оптимизировать страницу и усилить содержание"),IF(Y1823="Средний","Включить в контент-план","Наблюдать или отложить")))))))</s:f>
        <s:v/>
      </s:c>
    </s:row>
    <s:row r="1824" ht="22.5" customHeight="1">
      <s:c r="A1824" s="70" t="str">
        <s:f t="shared" si="1"/>
        <s:v/>
      </s:c>
      <s:c r="B1824" s="71"/>
      <s:c r="C1824" s="71"/>
      <s:c r="D1824" s="71"/>
      <s:c r="E1824" s="95"/>
      <s:c r="F1824" s="77" t="str">
        <s:f>IF(ISBLANK(E1824),"",IF(E1824&gt;='04_Настройки'!$B$11,"ВЧ",IF(E1824&gt;='04_Настройки'!$B$12,"СЧ","НЧ")))</s:f>
      </s:c>
      <s:c r="G1824" s="78"/>
      <s:c r="H1824" s="78"/>
      <s:c r="I1824" s="80" t="str">
        <s:f t="shared" si="2"/>
        <s:v/>
      </s:c>
      <s:c r="J1824" s="78"/>
      <s:c r="K1824" s="81"/>
      <s:c r="L1824" s="78"/>
      <s:c r="M1824" s="78"/>
      <s:c r="N1824" s="78"/>
      <s:c r="O1824" s="83"/>
      <s:c r="P1824" s="84"/>
      <s:c r="Q1824" s="84"/>
      <s:c r="R1824" s="77" t="str">
        <s:f t="shared" si="3"/>
        <s:v/>
      </s:c>
      <s:c r="S1824" s="85" t="str">
        <s:f t="shared" si="4"/>
        <s:v/>
      </s:c>
      <s:c r="T1824" s="85" t="str">
        <s:f t="shared" si="5"/>
        <s:v/>
      </s:c>
      <s:c r="U1824" s="85" t="str">
        <s:f>IF(OR(B1824="",G1824=""),"",ROUND(MAX(0,MIN(100,(G1824-IF(J1824="",'04_Настройки'!$B$14,J1824))/(100-IF(J1824="",'04_Настройки'!$B$14,J1824))*100)),1))</s:f>
        <s:v/>
      </s:c>
      <s:c r="V1824" s="85" t="str">
        <s:f t="shared" si="6"/>
        <s:v/>
      </s:c>
      <s:c r="W1824" s="88" t="str">
        <s:f t="shared" si="7"/>
        <s:v/>
      </s:c>
      <s:c r="X1824" s="85" t="str">
        <s:f>IF(B1824="","",IF(W1824&lt;'04_Настройки'!$B$26,"",ROUND((IF(ISBLANK(T1824),0,T1824*'04_Настройки'!$B$16)+IF(ISBLANK(U1824),0,U1824*'04_Настройки'!$B$17)+IF(ISBLANK(V1824),0,V1824*'04_Настройки'!$B$18)+IF(ISBLANK(M1824),0,M1824/5*100*'04_Настройки'!$B$19)+IF(ISBLANK(N1824),0,N1824/5*100*'04_Настройки'!$B$20))/(IF(ISBLANK(T1824),0,'04_Настройки'!$B$16)+IF(ISBLANK(U1824),0,'04_Настройки'!$B$17)+IF(ISBLANK(V1824),0,'04_Настройки'!$B$18)+IF(ISBLANK(M1824),0,'04_Настройки'!$B$19)+IF(ISBLANK(N1824),0,'04_Настройки'!$B$20)),1)))</s:f>
        <s:v/>
      </s:c>
      <s:c r="Y1824" s="77" t="str">
        <s:f>IF(B1824="","",IF(ISBLANK(X1824),"Недостаточно данных",IF(X1824&gt;='04_Настройки'!$B$24,"Высокий",IF(X1824&gt;='04_Настройки'!$B$25,"Средний","Низкий"))))</s:f>
        <s:v/>
      </s:c>
      <s:c r="Z1824" s="80">
        <s:f t="shared" si="8"/>
        <s:v>1814</s:v>
      </s:c>
      <s:c r="AA1824" s="93" t="str">
        <s:f>IF(B1824="","",IF(S1824&gt;1,"Проверить и объединить дубли",IF(W1824&lt;'04_Настройки'!$B$26,"Дополнить исходные данные",IF(AND(M1824&lt;&gt;"",M1824&lt;=2),"Проверить соответствие запросу и бизнесу",IF(AND(G1824&lt;&gt;"",G1824&lt;=IF(J1824="",'04_Настройки'!$B$14,J1824)),"Удерживать позицию и обновлять контент",IF(Y1824="Высокий",IF(O1824="","Создать или назначить посадочную страницу","Оптимизировать страницу и усилить содержание"),IF(Y1824="Средний","Включить в контент-план","Наблюдать или отложить")))))))</s:f>
        <s:v/>
      </s:c>
    </s:row>
    <s:row r="1825" ht="22.5" customHeight="1">
      <s:c r="A1825" s="70" t="str">
        <s:f t="shared" si="1"/>
        <s:v/>
      </s:c>
      <s:c r="B1825" s="71"/>
      <s:c r="C1825" s="71"/>
      <s:c r="D1825" s="71"/>
      <s:c r="E1825" s="95"/>
      <s:c r="F1825" s="77" t="str">
        <s:f>IF(ISBLANK(E1825),"",IF(E1825&gt;='04_Настройки'!$B$11,"ВЧ",IF(E1825&gt;='04_Настройки'!$B$12,"СЧ","НЧ")))</s:f>
      </s:c>
      <s:c r="G1825" s="78"/>
      <s:c r="H1825" s="78"/>
      <s:c r="I1825" s="80" t="str">
        <s:f t="shared" si="2"/>
        <s:v/>
      </s:c>
      <s:c r="J1825" s="78"/>
      <s:c r="K1825" s="81"/>
      <s:c r="L1825" s="78"/>
      <s:c r="M1825" s="78"/>
      <s:c r="N1825" s="78"/>
      <s:c r="O1825" s="83"/>
      <s:c r="P1825" s="84"/>
      <s:c r="Q1825" s="84"/>
      <s:c r="R1825" s="77" t="str">
        <s:f t="shared" si="3"/>
        <s:v/>
      </s:c>
      <s:c r="S1825" s="85" t="str">
        <s:f t="shared" si="4"/>
        <s:v/>
      </s:c>
      <s:c r="T1825" s="85" t="str">
        <s:f t="shared" si="5"/>
        <s:v/>
      </s:c>
      <s:c r="U1825" s="85" t="str">
        <s:f>IF(OR(B1825="",G1825=""),"",ROUND(MAX(0,MIN(100,(G1825-IF(J1825="",'04_Настройки'!$B$14,J1825))/(100-IF(J1825="",'04_Настройки'!$B$14,J1825))*100)),1))</s:f>
        <s:v/>
      </s:c>
      <s:c r="V1825" s="85" t="str">
        <s:f t="shared" si="6"/>
        <s:v/>
      </s:c>
      <s:c r="W1825" s="88" t="str">
        <s:f t="shared" si="7"/>
        <s:v/>
      </s:c>
      <s:c r="X1825" s="85" t="str">
        <s:f>IF(B1825="","",IF(W1825&lt;'04_Настройки'!$B$26,"",ROUND((IF(ISBLANK(T1825),0,T1825*'04_Настройки'!$B$16)+IF(ISBLANK(U1825),0,U1825*'04_Настройки'!$B$17)+IF(ISBLANK(V1825),0,V1825*'04_Настройки'!$B$18)+IF(ISBLANK(M1825),0,M1825/5*100*'04_Настройки'!$B$19)+IF(ISBLANK(N1825),0,N1825/5*100*'04_Настройки'!$B$20))/(IF(ISBLANK(T1825),0,'04_Настройки'!$B$16)+IF(ISBLANK(U1825),0,'04_Настройки'!$B$17)+IF(ISBLANK(V1825),0,'04_Настройки'!$B$18)+IF(ISBLANK(M1825),0,'04_Настройки'!$B$19)+IF(ISBLANK(N1825),0,'04_Настройки'!$B$20)),1)))</s:f>
        <s:v/>
      </s:c>
      <s:c r="Y1825" s="77" t="str">
        <s:f>IF(B1825="","",IF(ISBLANK(X1825),"Недостаточно данных",IF(X1825&gt;='04_Настройки'!$B$24,"Высокий",IF(X1825&gt;='04_Настройки'!$B$25,"Средний","Низкий"))))</s:f>
        <s:v/>
      </s:c>
      <s:c r="Z1825" s="80">
        <s:f t="shared" si="8"/>
        <s:v>1815</s:v>
      </s:c>
      <s:c r="AA1825" s="93" t="str">
        <s:f>IF(B1825="","",IF(S1825&gt;1,"Проверить и объединить дубли",IF(W1825&lt;'04_Настройки'!$B$26,"Дополнить исходные данные",IF(AND(M1825&lt;&gt;"",M1825&lt;=2),"Проверить соответствие запросу и бизнесу",IF(AND(G1825&lt;&gt;"",G1825&lt;=IF(J1825="",'04_Настройки'!$B$14,J1825)),"Удерживать позицию и обновлять контент",IF(Y1825="Высокий",IF(O1825="","Создать или назначить посадочную страницу","Оптимизировать страницу и усилить содержание"),IF(Y1825="Средний","Включить в контент-план","Наблюдать или отложить")))))))</s:f>
        <s:v/>
      </s:c>
    </s:row>
    <s:row r="1826" ht="22.5" customHeight="1">
      <s:c r="A1826" s="70" t="str">
        <s:f t="shared" si="1"/>
        <s:v/>
      </s:c>
      <s:c r="B1826" s="71"/>
      <s:c r="C1826" s="71"/>
      <s:c r="D1826" s="71"/>
      <s:c r="E1826" s="95"/>
      <s:c r="F1826" s="77" t="str">
        <s:f>IF(ISBLANK(E1826),"",IF(E1826&gt;='04_Настройки'!$B$11,"ВЧ",IF(E1826&gt;='04_Настройки'!$B$12,"СЧ","НЧ")))</s:f>
      </s:c>
      <s:c r="G1826" s="78"/>
      <s:c r="H1826" s="78"/>
      <s:c r="I1826" s="80" t="str">
        <s:f t="shared" si="2"/>
        <s:v/>
      </s:c>
      <s:c r="J1826" s="78"/>
      <s:c r="K1826" s="81"/>
      <s:c r="L1826" s="78"/>
      <s:c r="M1826" s="78"/>
      <s:c r="N1826" s="78"/>
      <s:c r="O1826" s="83"/>
      <s:c r="P1826" s="84"/>
      <s:c r="Q1826" s="84"/>
      <s:c r="R1826" s="77" t="str">
        <s:f t="shared" si="3"/>
        <s:v/>
      </s:c>
      <s:c r="S1826" s="85" t="str">
        <s:f t="shared" si="4"/>
        <s:v/>
      </s:c>
      <s:c r="T1826" s="85" t="str">
        <s:f t="shared" si="5"/>
        <s:v/>
      </s:c>
      <s:c r="U1826" s="85" t="str">
        <s:f>IF(OR(B1826="",G1826=""),"",ROUND(MAX(0,MIN(100,(G1826-IF(J1826="",'04_Настройки'!$B$14,J1826))/(100-IF(J1826="",'04_Настройки'!$B$14,J1826))*100)),1))</s:f>
        <s:v/>
      </s:c>
      <s:c r="V1826" s="85" t="str">
        <s:f t="shared" si="6"/>
        <s:v/>
      </s:c>
      <s:c r="W1826" s="88" t="str">
        <s:f t="shared" si="7"/>
        <s:v/>
      </s:c>
      <s:c r="X1826" s="85" t="str">
        <s:f>IF(B1826="","",IF(W1826&lt;'04_Настройки'!$B$26,"",ROUND((IF(ISBLANK(T1826),0,T1826*'04_Настройки'!$B$16)+IF(ISBLANK(U1826),0,U1826*'04_Настройки'!$B$17)+IF(ISBLANK(V1826),0,V1826*'04_Настройки'!$B$18)+IF(ISBLANK(M1826),0,M1826/5*100*'04_Настройки'!$B$19)+IF(ISBLANK(N1826),0,N1826/5*100*'04_Настройки'!$B$20))/(IF(ISBLANK(T1826),0,'04_Настройки'!$B$16)+IF(ISBLANK(U1826),0,'04_Настройки'!$B$17)+IF(ISBLANK(V1826),0,'04_Настройки'!$B$18)+IF(ISBLANK(M1826),0,'04_Настройки'!$B$19)+IF(ISBLANK(N1826),0,'04_Настройки'!$B$20)),1)))</s:f>
        <s:v/>
      </s:c>
      <s:c r="Y1826" s="77" t="str">
        <s:f>IF(B1826="","",IF(ISBLANK(X1826),"Недостаточно данных",IF(X1826&gt;='04_Настройки'!$B$24,"Высокий",IF(X1826&gt;='04_Настройки'!$B$25,"Средний","Низкий"))))</s:f>
        <s:v/>
      </s:c>
      <s:c r="Z1826" s="80">
        <s:f t="shared" si="8"/>
        <s:v>1816</s:v>
      </s:c>
      <s:c r="AA1826" s="93" t="str">
        <s:f>IF(B1826="","",IF(S1826&gt;1,"Проверить и объединить дубли",IF(W1826&lt;'04_Настройки'!$B$26,"Дополнить исходные данные",IF(AND(M1826&lt;&gt;"",M1826&lt;=2),"Проверить соответствие запросу и бизнесу",IF(AND(G1826&lt;&gt;"",G1826&lt;=IF(J1826="",'04_Настройки'!$B$14,J1826)),"Удерживать позицию и обновлять контент",IF(Y1826="Высокий",IF(O1826="","Создать или назначить посадочную страницу","Оптимизировать страницу и усилить содержание"),IF(Y1826="Средний","Включить в контент-план","Наблюдать или отложить")))))))</s:f>
        <s:v/>
      </s:c>
    </s:row>
    <s:row r="1827" ht="22.5" customHeight="1">
      <s:c r="A1827" s="70" t="str">
        <s:f t="shared" si="1"/>
        <s:v/>
      </s:c>
      <s:c r="B1827" s="71"/>
      <s:c r="C1827" s="71"/>
      <s:c r="D1827" s="71"/>
      <s:c r="E1827" s="95"/>
      <s:c r="F1827" s="77" t="str">
        <s:f>IF(ISBLANK(E1827),"",IF(E1827&gt;='04_Настройки'!$B$11,"ВЧ",IF(E1827&gt;='04_Настройки'!$B$12,"СЧ","НЧ")))</s:f>
      </s:c>
      <s:c r="G1827" s="78"/>
      <s:c r="H1827" s="78"/>
      <s:c r="I1827" s="80" t="str">
        <s:f t="shared" si="2"/>
        <s:v/>
      </s:c>
      <s:c r="J1827" s="78"/>
      <s:c r="K1827" s="81"/>
      <s:c r="L1827" s="78"/>
      <s:c r="M1827" s="78"/>
      <s:c r="N1827" s="78"/>
      <s:c r="O1827" s="83"/>
      <s:c r="P1827" s="84"/>
      <s:c r="Q1827" s="84"/>
      <s:c r="R1827" s="77" t="str">
        <s:f t="shared" si="3"/>
        <s:v/>
      </s:c>
      <s:c r="S1827" s="85" t="str">
        <s:f t="shared" si="4"/>
        <s:v/>
      </s:c>
      <s:c r="T1827" s="85" t="str">
        <s:f t="shared" si="5"/>
        <s:v/>
      </s:c>
      <s:c r="U1827" s="85" t="str">
        <s:f>IF(OR(B1827="",G1827=""),"",ROUND(MAX(0,MIN(100,(G1827-IF(J1827="",'04_Настройки'!$B$14,J1827))/(100-IF(J1827="",'04_Настройки'!$B$14,J1827))*100)),1))</s:f>
        <s:v/>
      </s:c>
      <s:c r="V1827" s="85" t="str">
        <s:f t="shared" si="6"/>
        <s:v/>
      </s:c>
      <s:c r="W1827" s="88" t="str">
        <s:f t="shared" si="7"/>
        <s:v/>
      </s:c>
      <s:c r="X1827" s="85" t="str">
        <s:f>IF(B1827="","",IF(W1827&lt;'04_Настройки'!$B$26,"",ROUND((IF(ISBLANK(T1827),0,T1827*'04_Настройки'!$B$16)+IF(ISBLANK(U1827),0,U1827*'04_Настройки'!$B$17)+IF(ISBLANK(V1827),0,V1827*'04_Настройки'!$B$18)+IF(ISBLANK(M1827),0,M1827/5*100*'04_Настройки'!$B$19)+IF(ISBLANK(N1827),0,N1827/5*100*'04_Настройки'!$B$20))/(IF(ISBLANK(T1827),0,'04_Настройки'!$B$16)+IF(ISBLANK(U1827),0,'04_Настройки'!$B$17)+IF(ISBLANK(V1827),0,'04_Настройки'!$B$18)+IF(ISBLANK(M1827),0,'04_Настройки'!$B$19)+IF(ISBLANK(N1827),0,'04_Настройки'!$B$20)),1)))</s:f>
        <s:v/>
      </s:c>
      <s:c r="Y1827" s="77" t="str">
        <s:f>IF(B1827="","",IF(ISBLANK(X1827),"Недостаточно данных",IF(X1827&gt;='04_Настройки'!$B$24,"Высокий",IF(X1827&gt;='04_Настройки'!$B$25,"Средний","Низкий"))))</s:f>
        <s:v/>
      </s:c>
      <s:c r="Z1827" s="80">
        <s:f t="shared" si="8"/>
        <s:v>1817</s:v>
      </s:c>
      <s:c r="AA1827" s="93" t="str">
        <s:f>IF(B1827="","",IF(S1827&gt;1,"Проверить и объединить дубли",IF(W1827&lt;'04_Настройки'!$B$26,"Дополнить исходные данные",IF(AND(M1827&lt;&gt;"",M1827&lt;=2),"Проверить соответствие запросу и бизнесу",IF(AND(G1827&lt;&gt;"",G1827&lt;=IF(J1827="",'04_Настройки'!$B$14,J1827)),"Удерживать позицию и обновлять контент",IF(Y1827="Высокий",IF(O1827="","Создать или назначить посадочную страницу","Оптимизировать страницу и усилить содержание"),IF(Y1827="Средний","Включить в контент-план","Наблюдать или отложить")))))))</s:f>
        <s:v/>
      </s:c>
    </s:row>
    <s:row r="1828" ht="22.5" customHeight="1">
      <s:c r="A1828" s="70" t="str">
        <s:f t="shared" si="1"/>
        <s:v/>
      </s:c>
      <s:c r="B1828" s="71"/>
      <s:c r="C1828" s="71"/>
      <s:c r="D1828" s="71"/>
      <s:c r="E1828" s="95"/>
      <s:c r="F1828" s="77" t="str">
        <s:f>IF(ISBLANK(E1828),"",IF(E1828&gt;='04_Настройки'!$B$11,"ВЧ",IF(E1828&gt;='04_Настройки'!$B$12,"СЧ","НЧ")))</s:f>
      </s:c>
      <s:c r="G1828" s="78"/>
      <s:c r="H1828" s="78"/>
      <s:c r="I1828" s="80" t="str">
        <s:f t="shared" si="2"/>
        <s:v/>
      </s:c>
      <s:c r="J1828" s="78"/>
      <s:c r="K1828" s="81"/>
      <s:c r="L1828" s="78"/>
      <s:c r="M1828" s="78"/>
      <s:c r="N1828" s="78"/>
      <s:c r="O1828" s="83"/>
      <s:c r="P1828" s="84"/>
      <s:c r="Q1828" s="84"/>
      <s:c r="R1828" s="77" t="str">
        <s:f t="shared" si="3"/>
        <s:v/>
      </s:c>
      <s:c r="S1828" s="85" t="str">
        <s:f t="shared" si="4"/>
        <s:v/>
      </s:c>
      <s:c r="T1828" s="85" t="str">
        <s:f t="shared" si="5"/>
        <s:v/>
      </s:c>
      <s:c r="U1828" s="85" t="str">
        <s:f>IF(OR(B1828="",G1828=""),"",ROUND(MAX(0,MIN(100,(G1828-IF(J1828="",'04_Настройки'!$B$14,J1828))/(100-IF(J1828="",'04_Настройки'!$B$14,J1828))*100)),1))</s:f>
        <s:v/>
      </s:c>
      <s:c r="V1828" s="85" t="str">
        <s:f t="shared" si="6"/>
        <s:v/>
      </s:c>
      <s:c r="W1828" s="88" t="str">
        <s:f t="shared" si="7"/>
        <s:v/>
      </s:c>
      <s:c r="X1828" s="85" t="str">
        <s:f>IF(B1828="","",IF(W1828&lt;'04_Настройки'!$B$26,"",ROUND((IF(ISBLANK(T1828),0,T1828*'04_Настройки'!$B$16)+IF(ISBLANK(U1828),0,U1828*'04_Настройки'!$B$17)+IF(ISBLANK(V1828),0,V1828*'04_Настройки'!$B$18)+IF(ISBLANK(M1828),0,M1828/5*100*'04_Настройки'!$B$19)+IF(ISBLANK(N1828),0,N1828/5*100*'04_Настройки'!$B$20))/(IF(ISBLANK(T1828),0,'04_Настройки'!$B$16)+IF(ISBLANK(U1828),0,'04_Настройки'!$B$17)+IF(ISBLANK(V1828),0,'04_Настройки'!$B$18)+IF(ISBLANK(M1828),0,'04_Настройки'!$B$19)+IF(ISBLANK(N1828),0,'04_Настройки'!$B$20)),1)))</s:f>
        <s:v/>
      </s:c>
      <s:c r="Y1828" s="77" t="str">
        <s:f>IF(B1828="","",IF(ISBLANK(X1828),"Недостаточно данных",IF(X1828&gt;='04_Настройки'!$B$24,"Высокий",IF(X1828&gt;='04_Настройки'!$B$25,"Средний","Низкий"))))</s:f>
        <s:v/>
      </s:c>
      <s:c r="Z1828" s="80">
        <s:f t="shared" si="8"/>
        <s:v>1818</s:v>
      </s:c>
      <s:c r="AA1828" s="93" t="str">
        <s:f>IF(B1828="","",IF(S1828&gt;1,"Проверить и объединить дубли",IF(W1828&lt;'04_Настройки'!$B$26,"Дополнить исходные данные",IF(AND(M1828&lt;&gt;"",M1828&lt;=2),"Проверить соответствие запросу и бизнесу",IF(AND(G1828&lt;&gt;"",G1828&lt;=IF(J1828="",'04_Настройки'!$B$14,J1828)),"Удерживать позицию и обновлять контент",IF(Y1828="Высокий",IF(O1828="","Создать или назначить посадочную страницу","Оптимизировать страницу и усилить содержание"),IF(Y1828="Средний","Включить в контент-план","Наблюдать или отложить")))))))</s:f>
        <s:v/>
      </s:c>
    </s:row>
    <s:row r="1829" ht="22.5" customHeight="1">
      <s:c r="A1829" s="70" t="str">
        <s:f t="shared" si="1"/>
        <s:v/>
      </s:c>
      <s:c r="B1829" s="71"/>
      <s:c r="C1829" s="71"/>
      <s:c r="D1829" s="71"/>
      <s:c r="E1829" s="95"/>
      <s:c r="F1829" s="77" t="str">
        <s:f>IF(ISBLANK(E1829),"",IF(E1829&gt;='04_Настройки'!$B$11,"ВЧ",IF(E1829&gt;='04_Настройки'!$B$12,"СЧ","НЧ")))</s:f>
      </s:c>
      <s:c r="G1829" s="78"/>
      <s:c r="H1829" s="78"/>
      <s:c r="I1829" s="80" t="str">
        <s:f t="shared" si="2"/>
        <s:v/>
      </s:c>
      <s:c r="J1829" s="78"/>
      <s:c r="K1829" s="81"/>
      <s:c r="L1829" s="78"/>
      <s:c r="M1829" s="78"/>
      <s:c r="N1829" s="78"/>
      <s:c r="O1829" s="83"/>
      <s:c r="P1829" s="84"/>
      <s:c r="Q1829" s="84"/>
      <s:c r="R1829" s="77" t="str">
        <s:f t="shared" si="3"/>
        <s:v/>
      </s:c>
      <s:c r="S1829" s="85" t="str">
        <s:f t="shared" si="4"/>
        <s:v/>
      </s:c>
      <s:c r="T1829" s="85" t="str">
        <s:f t="shared" si="5"/>
        <s:v/>
      </s:c>
      <s:c r="U1829" s="85" t="str">
        <s:f>IF(OR(B1829="",G1829=""),"",ROUND(MAX(0,MIN(100,(G1829-IF(J1829="",'04_Настройки'!$B$14,J1829))/(100-IF(J1829="",'04_Настройки'!$B$14,J1829))*100)),1))</s:f>
        <s:v/>
      </s:c>
      <s:c r="V1829" s="85" t="str">
        <s:f t="shared" si="6"/>
        <s:v/>
      </s:c>
      <s:c r="W1829" s="88" t="str">
        <s:f t="shared" si="7"/>
        <s:v/>
      </s:c>
      <s:c r="X1829" s="85" t="str">
        <s:f>IF(B1829="","",IF(W1829&lt;'04_Настройки'!$B$26,"",ROUND((IF(ISBLANK(T1829),0,T1829*'04_Настройки'!$B$16)+IF(ISBLANK(U1829),0,U1829*'04_Настройки'!$B$17)+IF(ISBLANK(V1829),0,V1829*'04_Настройки'!$B$18)+IF(ISBLANK(M1829),0,M1829/5*100*'04_Настройки'!$B$19)+IF(ISBLANK(N1829),0,N1829/5*100*'04_Настройки'!$B$20))/(IF(ISBLANK(T1829),0,'04_Настройки'!$B$16)+IF(ISBLANK(U1829),0,'04_Настройки'!$B$17)+IF(ISBLANK(V1829),0,'04_Настройки'!$B$18)+IF(ISBLANK(M1829),0,'04_Настройки'!$B$19)+IF(ISBLANK(N1829),0,'04_Настройки'!$B$20)),1)))</s:f>
        <s:v/>
      </s:c>
      <s:c r="Y1829" s="77" t="str">
        <s:f>IF(B1829="","",IF(ISBLANK(X1829),"Недостаточно данных",IF(X1829&gt;='04_Настройки'!$B$24,"Высокий",IF(X1829&gt;='04_Настройки'!$B$25,"Средний","Низкий"))))</s:f>
        <s:v/>
      </s:c>
      <s:c r="Z1829" s="80">
        <s:f t="shared" si="8"/>
        <s:v>1819</s:v>
      </s:c>
      <s:c r="AA1829" s="93" t="str">
        <s:f>IF(B1829="","",IF(S1829&gt;1,"Проверить и объединить дубли",IF(W1829&lt;'04_Настройки'!$B$26,"Дополнить исходные данные",IF(AND(M1829&lt;&gt;"",M1829&lt;=2),"Проверить соответствие запросу и бизнесу",IF(AND(G1829&lt;&gt;"",G1829&lt;=IF(J1829="",'04_Настройки'!$B$14,J1829)),"Удерживать позицию и обновлять контент",IF(Y1829="Высокий",IF(O1829="","Создать или назначить посадочную страницу","Оптимизировать страницу и усилить содержание"),IF(Y1829="Средний","Включить в контент-план","Наблюдать или отложить")))))))</s:f>
        <s:v/>
      </s:c>
    </s:row>
    <s:row r="1830" ht="22.5" customHeight="1">
      <s:c r="A1830" s="70" t="str">
        <s:f t="shared" si="1"/>
        <s:v/>
      </s:c>
      <s:c r="B1830" s="71"/>
      <s:c r="C1830" s="71"/>
      <s:c r="D1830" s="71"/>
      <s:c r="E1830" s="95"/>
      <s:c r="F1830" s="77" t="str">
        <s:f>IF(ISBLANK(E1830),"",IF(E1830&gt;='04_Настройки'!$B$11,"ВЧ",IF(E1830&gt;='04_Настройки'!$B$12,"СЧ","НЧ")))</s:f>
      </s:c>
      <s:c r="G1830" s="78"/>
      <s:c r="H1830" s="78"/>
      <s:c r="I1830" s="80" t="str">
        <s:f t="shared" si="2"/>
        <s:v/>
      </s:c>
      <s:c r="J1830" s="78"/>
      <s:c r="K1830" s="81"/>
      <s:c r="L1830" s="78"/>
      <s:c r="M1830" s="78"/>
      <s:c r="N1830" s="78"/>
      <s:c r="O1830" s="83"/>
      <s:c r="P1830" s="84"/>
      <s:c r="Q1830" s="84"/>
      <s:c r="R1830" s="77" t="str">
        <s:f t="shared" si="3"/>
        <s:v/>
      </s:c>
      <s:c r="S1830" s="85" t="str">
        <s:f t="shared" si="4"/>
        <s:v/>
      </s:c>
      <s:c r="T1830" s="85" t="str">
        <s:f t="shared" si="5"/>
        <s:v/>
      </s:c>
      <s:c r="U1830" s="85" t="str">
        <s:f>IF(OR(B1830="",G1830=""),"",ROUND(MAX(0,MIN(100,(G1830-IF(J1830="",'04_Настройки'!$B$14,J1830))/(100-IF(J1830="",'04_Настройки'!$B$14,J1830))*100)),1))</s:f>
        <s:v/>
      </s:c>
      <s:c r="V1830" s="85" t="str">
        <s:f t="shared" si="6"/>
        <s:v/>
      </s:c>
      <s:c r="W1830" s="88" t="str">
        <s:f t="shared" si="7"/>
        <s:v/>
      </s:c>
      <s:c r="X1830" s="85" t="str">
        <s:f>IF(B1830="","",IF(W1830&lt;'04_Настройки'!$B$26,"",ROUND((IF(ISBLANK(T1830),0,T1830*'04_Настройки'!$B$16)+IF(ISBLANK(U1830),0,U1830*'04_Настройки'!$B$17)+IF(ISBLANK(V1830),0,V1830*'04_Настройки'!$B$18)+IF(ISBLANK(M1830),0,M1830/5*100*'04_Настройки'!$B$19)+IF(ISBLANK(N1830),0,N1830/5*100*'04_Настройки'!$B$20))/(IF(ISBLANK(T1830),0,'04_Настройки'!$B$16)+IF(ISBLANK(U1830),0,'04_Настройки'!$B$17)+IF(ISBLANK(V1830),0,'04_Настройки'!$B$18)+IF(ISBLANK(M1830),0,'04_Настройки'!$B$19)+IF(ISBLANK(N1830),0,'04_Настройки'!$B$20)),1)))</s:f>
        <s:v/>
      </s:c>
      <s:c r="Y1830" s="77" t="str">
        <s:f>IF(B1830="","",IF(ISBLANK(X1830),"Недостаточно данных",IF(X1830&gt;='04_Настройки'!$B$24,"Высокий",IF(X1830&gt;='04_Настройки'!$B$25,"Средний","Низкий"))))</s:f>
        <s:v/>
      </s:c>
      <s:c r="Z1830" s="80">
        <s:f t="shared" si="8"/>
        <s:v>1820</s:v>
      </s:c>
      <s:c r="AA1830" s="93" t="str">
        <s:f>IF(B1830="","",IF(S1830&gt;1,"Проверить и объединить дубли",IF(W1830&lt;'04_Настройки'!$B$26,"Дополнить исходные данные",IF(AND(M1830&lt;&gt;"",M1830&lt;=2),"Проверить соответствие запросу и бизнесу",IF(AND(G1830&lt;&gt;"",G1830&lt;=IF(J1830="",'04_Настройки'!$B$14,J1830)),"Удерживать позицию и обновлять контент",IF(Y1830="Высокий",IF(O1830="","Создать или назначить посадочную страницу","Оптимизировать страницу и усилить содержание"),IF(Y1830="Средний","Включить в контент-план","Наблюдать или отложить")))))))</s:f>
        <s:v/>
      </s:c>
    </s:row>
    <s:row r="1831" ht="22.5" customHeight="1">
      <s:c r="A1831" s="70" t="str">
        <s:f t="shared" si="1"/>
        <s:v/>
      </s:c>
      <s:c r="B1831" s="71"/>
      <s:c r="C1831" s="71"/>
      <s:c r="D1831" s="71"/>
      <s:c r="E1831" s="95"/>
      <s:c r="F1831" s="77" t="str">
        <s:f>IF(ISBLANK(E1831),"",IF(E1831&gt;='04_Настройки'!$B$11,"ВЧ",IF(E1831&gt;='04_Настройки'!$B$12,"СЧ","НЧ")))</s:f>
      </s:c>
      <s:c r="G1831" s="78"/>
      <s:c r="H1831" s="78"/>
      <s:c r="I1831" s="80" t="str">
        <s:f t="shared" si="2"/>
        <s:v/>
      </s:c>
      <s:c r="J1831" s="78"/>
      <s:c r="K1831" s="81"/>
      <s:c r="L1831" s="78"/>
      <s:c r="M1831" s="78"/>
      <s:c r="N1831" s="78"/>
      <s:c r="O1831" s="83"/>
      <s:c r="P1831" s="84"/>
      <s:c r="Q1831" s="84"/>
      <s:c r="R1831" s="77" t="str">
        <s:f t="shared" si="3"/>
        <s:v/>
      </s:c>
      <s:c r="S1831" s="85" t="str">
        <s:f t="shared" si="4"/>
        <s:v/>
      </s:c>
      <s:c r="T1831" s="85" t="str">
        <s:f t="shared" si="5"/>
        <s:v/>
      </s:c>
      <s:c r="U1831" s="85" t="str">
        <s:f>IF(OR(B1831="",G1831=""),"",ROUND(MAX(0,MIN(100,(G1831-IF(J1831="",'04_Настройки'!$B$14,J1831))/(100-IF(J1831="",'04_Настройки'!$B$14,J1831))*100)),1))</s:f>
        <s:v/>
      </s:c>
      <s:c r="V1831" s="85" t="str">
        <s:f t="shared" si="6"/>
        <s:v/>
      </s:c>
      <s:c r="W1831" s="88" t="str">
        <s:f t="shared" si="7"/>
        <s:v/>
      </s:c>
      <s:c r="X1831" s="85" t="str">
        <s:f>IF(B1831="","",IF(W1831&lt;'04_Настройки'!$B$26,"",ROUND((IF(ISBLANK(T1831),0,T1831*'04_Настройки'!$B$16)+IF(ISBLANK(U1831),0,U1831*'04_Настройки'!$B$17)+IF(ISBLANK(V1831),0,V1831*'04_Настройки'!$B$18)+IF(ISBLANK(M1831),0,M1831/5*100*'04_Настройки'!$B$19)+IF(ISBLANK(N1831),0,N1831/5*100*'04_Настройки'!$B$20))/(IF(ISBLANK(T1831),0,'04_Настройки'!$B$16)+IF(ISBLANK(U1831),0,'04_Настройки'!$B$17)+IF(ISBLANK(V1831),0,'04_Настройки'!$B$18)+IF(ISBLANK(M1831),0,'04_Настройки'!$B$19)+IF(ISBLANK(N1831),0,'04_Настройки'!$B$20)),1)))</s:f>
        <s:v/>
      </s:c>
      <s:c r="Y1831" s="77" t="str">
        <s:f>IF(B1831="","",IF(ISBLANK(X1831),"Недостаточно данных",IF(X1831&gt;='04_Настройки'!$B$24,"Высокий",IF(X1831&gt;='04_Настройки'!$B$25,"Средний","Низкий"))))</s:f>
        <s:v/>
      </s:c>
      <s:c r="Z1831" s="80">
        <s:f t="shared" si="8"/>
        <s:v>1821</s:v>
      </s:c>
      <s:c r="AA1831" s="93" t="str">
        <s:f>IF(B1831="","",IF(S1831&gt;1,"Проверить и объединить дубли",IF(W1831&lt;'04_Настройки'!$B$26,"Дополнить исходные данные",IF(AND(M1831&lt;&gt;"",M1831&lt;=2),"Проверить соответствие запросу и бизнесу",IF(AND(G1831&lt;&gt;"",G1831&lt;=IF(J1831="",'04_Настройки'!$B$14,J1831)),"Удерживать позицию и обновлять контент",IF(Y1831="Высокий",IF(O1831="","Создать или назначить посадочную страницу","Оптимизировать страницу и усилить содержание"),IF(Y1831="Средний","Включить в контент-план","Наблюдать или отложить")))))))</s:f>
        <s:v/>
      </s:c>
    </s:row>
    <s:row r="1832" ht="22.5" customHeight="1">
      <s:c r="A1832" s="70" t="str">
        <s:f t="shared" si="1"/>
        <s:v/>
      </s:c>
      <s:c r="B1832" s="71"/>
      <s:c r="C1832" s="71"/>
      <s:c r="D1832" s="71"/>
      <s:c r="E1832" s="95"/>
      <s:c r="F1832" s="77" t="str">
        <s:f>IF(ISBLANK(E1832),"",IF(E1832&gt;='04_Настройки'!$B$11,"ВЧ",IF(E1832&gt;='04_Настройки'!$B$12,"СЧ","НЧ")))</s:f>
      </s:c>
      <s:c r="G1832" s="78"/>
      <s:c r="H1832" s="78"/>
      <s:c r="I1832" s="80" t="str">
        <s:f t="shared" si="2"/>
        <s:v/>
      </s:c>
      <s:c r="J1832" s="78"/>
      <s:c r="K1832" s="81"/>
      <s:c r="L1832" s="78"/>
      <s:c r="M1832" s="78"/>
      <s:c r="N1832" s="78"/>
      <s:c r="O1832" s="83"/>
      <s:c r="P1832" s="84"/>
      <s:c r="Q1832" s="84"/>
      <s:c r="R1832" s="77" t="str">
        <s:f t="shared" si="3"/>
        <s:v/>
      </s:c>
      <s:c r="S1832" s="85" t="str">
        <s:f t="shared" si="4"/>
        <s:v/>
      </s:c>
      <s:c r="T1832" s="85" t="str">
        <s:f t="shared" si="5"/>
        <s:v/>
      </s:c>
      <s:c r="U1832" s="85" t="str">
        <s:f>IF(OR(B1832="",G1832=""),"",ROUND(MAX(0,MIN(100,(G1832-IF(J1832="",'04_Настройки'!$B$14,J1832))/(100-IF(J1832="",'04_Настройки'!$B$14,J1832))*100)),1))</s:f>
        <s:v/>
      </s:c>
      <s:c r="V1832" s="85" t="str">
        <s:f t="shared" si="6"/>
        <s:v/>
      </s:c>
      <s:c r="W1832" s="88" t="str">
        <s:f t="shared" si="7"/>
        <s:v/>
      </s:c>
      <s:c r="X1832" s="85" t="str">
        <s:f>IF(B1832="","",IF(W1832&lt;'04_Настройки'!$B$26,"",ROUND((IF(ISBLANK(T1832),0,T1832*'04_Настройки'!$B$16)+IF(ISBLANK(U1832),0,U1832*'04_Настройки'!$B$17)+IF(ISBLANK(V1832),0,V1832*'04_Настройки'!$B$18)+IF(ISBLANK(M1832),0,M1832/5*100*'04_Настройки'!$B$19)+IF(ISBLANK(N1832),0,N1832/5*100*'04_Настройки'!$B$20))/(IF(ISBLANK(T1832),0,'04_Настройки'!$B$16)+IF(ISBLANK(U1832),0,'04_Настройки'!$B$17)+IF(ISBLANK(V1832),0,'04_Настройки'!$B$18)+IF(ISBLANK(M1832),0,'04_Настройки'!$B$19)+IF(ISBLANK(N1832),0,'04_Настройки'!$B$20)),1)))</s:f>
        <s:v/>
      </s:c>
      <s:c r="Y1832" s="77" t="str">
        <s:f>IF(B1832="","",IF(ISBLANK(X1832),"Недостаточно данных",IF(X1832&gt;='04_Настройки'!$B$24,"Высокий",IF(X1832&gt;='04_Настройки'!$B$25,"Средний","Низкий"))))</s:f>
        <s:v/>
      </s:c>
      <s:c r="Z1832" s="80">
        <s:f t="shared" si="8"/>
        <s:v>1822</s:v>
      </s:c>
      <s:c r="AA1832" s="93" t="str">
        <s:f>IF(B1832="","",IF(S1832&gt;1,"Проверить и объединить дубли",IF(W1832&lt;'04_Настройки'!$B$26,"Дополнить исходные данные",IF(AND(M1832&lt;&gt;"",M1832&lt;=2),"Проверить соответствие запросу и бизнесу",IF(AND(G1832&lt;&gt;"",G1832&lt;=IF(J1832="",'04_Настройки'!$B$14,J1832)),"Удерживать позицию и обновлять контент",IF(Y1832="Высокий",IF(O1832="","Создать или назначить посадочную страницу","Оптимизировать страницу и усилить содержание"),IF(Y1832="Средний","Включить в контент-план","Наблюдать или отложить")))))))</s:f>
        <s:v/>
      </s:c>
    </s:row>
    <s:row r="1833" ht="22.5" customHeight="1">
      <s:c r="A1833" s="70" t="str">
        <s:f t="shared" si="1"/>
        <s:v/>
      </s:c>
      <s:c r="B1833" s="71"/>
      <s:c r="C1833" s="71"/>
      <s:c r="D1833" s="71"/>
      <s:c r="E1833" s="95"/>
      <s:c r="F1833" s="77" t="str">
        <s:f>IF(ISBLANK(E1833),"",IF(E1833&gt;='04_Настройки'!$B$11,"ВЧ",IF(E1833&gt;='04_Настройки'!$B$12,"СЧ","НЧ")))</s:f>
      </s:c>
      <s:c r="G1833" s="78"/>
      <s:c r="H1833" s="78"/>
      <s:c r="I1833" s="80" t="str">
        <s:f t="shared" si="2"/>
        <s:v/>
      </s:c>
      <s:c r="J1833" s="78"/>
      <s:c r="K1833" s="81"/>
      <s:c r="L1833" s="78"/>
      <s:c r="M1833" s="78"/>
      <s:c r="N1833" s="78"/>
      <s:c r="O1833" s="83"/>
      <s:c r="P1833" s="84"/>
      <s:c r="Q1833" s="84"/>
      <s:c r="R1833" s="77" t="str">
        <s:f t="shared" si="3"/>
        <s:v/>
      </s:c>
      <s:c r="S1833" s="85" t="str">
        <s:f t="shared" si="4"/>
        <s:v/>
      </s:c>
      <s:c r="T1833" s="85" t="str">
        <s:f t="shared" si="5"/>
        <s:v/>
      </s:c>
      <s:c r="U1833" s="85" t="str">
        <s:f>IF(OR(B1833="",G1833=""),"",ROUND(MAX(0,MIN(100,(G1833-IF(J1833="",'04_Настройки'!$B$14,J1833))/(100-IF(J1833="",'04_Настройки'!$B$14,J1833))*100)),1))</s:f>
        <s:v/>
      </s:c>
      <s:c r="V1833" s="85" t="str">
        <s:f t="shared" si="6"/>
        <s:v/>
      </s:c>
      <s:c r="W1833" s="88" t="str">
        <s:f t="shared" si="7"/>
        <s:v/>
      </s:c>
      <s:c r="X1833" s="85" t="str">
        <s:f>IF(B1833="","",IF(W1833&lt;'04_Настройки'!$B$26,"",ROUND((IF(ISBLANK(T1833),0,T1833*'04_Настройки'!$B$16)+IF(ISBLANK(U1833),0,U1833*'04_Настройки'!$B$17)+IF(ISBLANK(V1833),0,V1833*'04_Настройки'!$B$18)+IF(ISBLANK(M1833),0,M1833/5*100*'04_Настройки'!$B$19)+IF(ISBLANK(N1833),0,N1833/5*100*'04_Настройки'!$B$20))/(IF(ISBLANK(T1833),0,'04_Настройки'!$B$16)+IF(ISBLANK(U1833),0,'04_Настройки'!$B$17)+IF(ISBLANK(V1833),0,'04_Настройки'!$B$18)+IF(ISBLANK(M1833),0,'04_Настройки'!$B$19)+IF(ISBLANK(N1833),0,'04_Настройки'!$B$20)),1)))</s:f>
        <s:v/>
      </s:c>
      <s:c r="Y1833" s="77" t="str">
        <s:f>IF(B1833="","",IF(ISBLANK(X1833),"Недостаточно данных",IF(X1833&gt;='04_Настройки'!$B$24,"Высокий",IF(X1833&gt;='04_Настройки'!$B$25,"Средний","Низкий"))))</s:f>
        <s:v/>
      </s:c>
      <s:c r="Z1833" s="80">
        <s:f t="shared" si="8"/>
        <s:v>1823</s:v>
      </s:c>
      <s:c r="AA1833" s="93" t="str">
        <s:f>IF(B1833="","",IF(S1833&gt;1,"Проверить и объединить дубли",IF(W1833&lt;'04_Настройки'!$B$26,"Дополнить исходные данные",IF(AND(M1833&lt;&gt;"",M1833&lt;=2),"Проверить соответствие запросу и бизнесу",IF(AND(G1833&lt;&gt;"",G1833&lt;=IF(J1833="",'04_Настройки'!$B$14,J1833)),"Удерживать позицию и обновлять контент",IF(Y1833="Высокий",IF(O1833="","Создать или назначить посадочную страницу","Оптимизировать страницу и усилить содержание"),IF(Y1833="Средний","Включить в контент-план","Наблюдать или отложить")))))))</s:f>
        <s:v/>
      </s:c>
    </s:row>
    <s:row r="1834" ht="22.5" customHeight="1">
      <s:c r="A1834" s="70" t="str">
        <s:f t="shared" si="1"/>
        <s:v/>
      </s:c>
      <s:c r="B1834" s="71"/>
      <s:c r="C1834" s="71"/>
      <s:c r="D1834" s="71"/>
      <s:c r="E1834" s="95"/>
      <s:c r="F1834" s="77" t="str">
        <s:f>IF(ISBLANK(E1834),"",IF(E1834&gt;='04_Настройки'!$B$11,"ВЧ",IF(E1834&gt;='04_Настройки'!$B$12,"СЧ","НЧ")))</s:f>
      </s:c>
      <s:c r="G1834" s="78"/>
      <s:c r="H1834" s="78"/>
      <s:c r="I1834" s="80" t="str">
        <s:f t="shared" si="2"/>
        <s:v/>
      </s:c>
      <s:c r="J1834" s="78"/>
      <s:c r="K1834" s="81"/>
      <s:c r="L1834" s="78"/>
      <s:c r="M1834" s="78"/>
      <s:c r="N1834" s="78"/>
      <s:c r="O1834" s="83"/>
      <s:c r="P1834" s="84"/>
      <s:c r="Q1834" s="84"/>
      <s:c r="R1834" s="77" t="str">
        <s:f t="shared" si="3"/>
        <s:v/>
      </s:c>
      <s:c r="S1834" s="85" t="str">
        <s:f t="shared" si="4"/>
        <s:v/>
      </s:c>
      <s:c r="T1834" s="85" t="str">
        <s:f t="shared" si="5"/>
        <s:v/>
      </s:c>
      <s:c r="U1834" s="85" t="str">
        <s:f>IF(OR(B1834="",G1834=""),"",ROUND(MAX(0,MIN(100,(G1834-IF(J1834="",'04_Настройки'!$B$14,J1834))/(100-IF(J1834="",'04_Настройки'!$B$14,J1834))*100)),1))</s:f>
        <s:v/>
      </s:c>
      <s:c r="V1834" s="85" t="str">
        <s:f t="shared" si="6"/>
        <s:v/>
      </s:c>
      <s:c r="W1834" s="88" t="str">
        <s:f t="shared" si="7"/>
        <s:v/>
      </s:c>
      <s:c r="X1834" s="85" t="str">
        <s:f>IF(B1834="","",IF(W1834&lt;'04_Настройки'!$B$26,"",ROUND((IF(ISBLANK(T1834),0,T1834*'04_Настройки'!$B$16)+IF(ISBLANK(U1834),0,U1834*'04_Настройки'!$B$17)+IF(ISBLANK(V1834),0,V1834*'04_Настройки'!$B$18)+IF(ISBLANK(M1834),0,M1834/5*100*'04_Настройки'!$B$19)+IF(ISBLANK(N1834),0,N1834/5*100*'04_Настройки'!$B$20))/(IF(ISBLANK(T1834),0,'04_Настройки'!$B$16)+IF(ISBLANK(U1834),0,'04_Настройки'!$B$17)+IF(ISBLANK(V1834),0,'04_Настройки'!$B$18)+IF(ISBLANK(M1834),0,'04_Настройки'!$B$19)+IF(ISBLANK(N1834),0,'04_Настройки'!$B$20)),1)))</s:f>
        <s:v/>
      </s:c>
      <s:c r="Y1834" s="77" t="str">
        <s:f>IF(B1834="","",IF(ISBLANK(X1834),"Недостаточно данных",IF(X1834&gt;='04_Настройки'!$B$24,"Высокий",IF(X1834&gt;='04_Настройки'!$B$25,"Средний","Низкий"))))</s:f>
        <s:v/>
      </s:c>
      <s:c r="Z1834" s="80">
        <s:f t="shared" si="8"/>
        <s:v>1824</s:v>
      </s:c>
      <s:c r="AA1834" s="93" t="str">
        <s:f>IF(B1834="","",IF(S1834&gt;1,"Проверить и объединить дубли",IF(W1834&lt;'04_Настройки'!$B$26,"Дополнить исходные данные",IF(AND(M1834&lt;&gt;"",M1834&lt;=2),"Проверить соответствие запросу и бизнесу",IF(AND(G1834&lt;&gt;"",G1834&lt;=IF(J1834="",'04_Настройки'!$B$14,J1834)),"Удерживать позицию и обновлять контент",IF(Y1834="Высокий",IF(O1834="","Создать или назначить посадочную страницу","Оптимизировать страницу и усилить содержание"),IF(Y1834="Средний","Включить в контент-план","Наблюдать или отложить")))))))</s:f>
        <s:v/>
      </s:c>
    </s:row>
    <s:row r="1835" ht="22.5" customHeight="1">
      <s:c r="A1835" s="70" t="str">
        <s:f t="shared" si="1"/>
        <s:v/>
      </s:c>
      <s:c r="B1835" s="71"/>
      <s:c r="C1835" s="71"/>
      <s:c r="D1835" s="71"/>
      <s:c r="E1835" s="95"/>
      <s:c r="F1835" s="77" t="str">
        <s:f>IF(ISBLANK(E1835),"",IF(E1835&gt;='04_Настройки'!$B$11,"ВЧ",IF(E1835&gt;='04_Настройки'!$B$12,"СЧ","НЧ")))</s:f>
      </s:c>
      <s:c r="G1835" s="78"/>
      <s:c r="H1835" s="78"/>
      <s:c r="I1835" s="80" t="str">
        <s:f t="shared" si="2"/>
        <s:v/>
      </s:c>
      <s:c r="J1835" s="78"/>
      <s:c r="K1835" s="81"/>
      <s:c r="L1835" s="78"/>
      <s:c r="M1835" s="78"/>
      <s:c r="N1835" s="78"/>
      <s:c r="O1835" s="83"/>
      <s:c r="P1835" s="84"/>
      <s:c r="Q1835" s="84"/>
      <s:c r="R1835" s="77" t="str">
        <s:f t="shared" si="3"/>
        <s:v/>
      </s:c>
      <s:c r="S1835" s="85" t="str">
        <s:f t="shared" si="4"/>
        <s:v/>
      </s:c>
      <s:c r="T1835" s="85" t="str">
        <s:f t="shared" si="5"/>
        <s:v/>
      </s:c>
      <s:c r="U1835" s="85" t="str">
        <s:f>IF(OR(B1835="",G1835=""),"",ROUND(MAX(0,MIN(100,(G1835-IF(J1835="",'04_Настройки'!$B$14,J1835))/(100-IF(J1835="",'04_Настройки'!$B$14,J1835))*100)),1))</s:f>
        <s:v/>
      </s:c>
      <s:c r="V1835" s="85" t="str">
        <s:f t="shared" si="6"/>
        <s:v/>
      </s:c>
      <s:c r="W1835" s="88" t="str">
        <s:f t="shared" si="7"/>
        <s:v/>
      </s:c>
      <s:c r="X1835" s="85" t="str">
        <s:f>IF(B1835="","",IF(W1835&lt;'04_Настройки'!$B$26,"",ROUND((IF(ISBLANK(T1835),0,T1835*'04_Настройки'!$B$16)+IF(ISBLANK(U1835),0,U1835*'04_Настройки'!$B$17)+IF(ISBLANK(V1835),0,V1835*'04_Настройки'!$B$18)+IF(ISBLANK(M1835),0,M1835/5*100*'04_Настройки'!$B$19)+IF(ISBLANK(N1835),0,N1835/5*100*'04_Настройки'!$B$20))/(IF(ISBLANK(T1835),0,'04_Настройки'!$B$16)+IF(ISBLANK(U1835),0,'04_Настройки'!$B$17)+IF(ISBLANK(V1835),0,'04_Настройки'!$B$18)+IF(ISBLANK(M1835),0,'04_Настройки'!$B$19)+IF(ISBLANK(N1835),0,'04_Настройки'!$B$20)),1)))</s:f>
        <s:v/>
      </s:c>
      <s:c r="Y1835" s="77" t="str">
        <s:f>IF(B1835="","",IF(ISBLANK(X1835),"Недостаточно данных",IF(X1835&gt;='04_Настройки'!$B$24,"Высокий",IF(X1835&gt;='04_Настройки'!$B$25,"Средний","Низкий"))))</s:f>
        <s:v/>
      </s:c>
      <s:c r="Z1835" s="80">
        <s:f t="shared" si="8"/>
        <s:v>1825</s:v>
      </s:c>
      <s:c r="AA1835" s="93" t="str">
        <s:f>IF(B1835="","",IF(S1835&gt;1,"Проверить и объединить дубли",IF(W1835&lt;'04_Настройки'!$B$26,"Дополнить исходные данные",IF(AND(M1835&lt;&gt;"",M1835&lt;=2),"Проверить соответствие запросу и бизнесу",IF(AND(G1835&lt;&gt;"",G1835&lt;=IF(J1835="",'04_Настройки'!$B$14,J1835)),"Удерживать позицию и обновлять контент",IF(Y1835="Высокий",IF(O1835="","Создать или назначить посадочную страницу","Оптимизировать страницу и усилить содержание"),IF(Y1835="Средний","Включить в контент-план","Наблюдать или отложить")))))))</s:f>
        <s:v/>
      </s:c>
    </s:row>
    <s:row r="1836" ht="22.5" customHeight="1">
      <s:c r="A1836" s="70" t="str">
        <s:f t="shared" si="1"/>
        <s:v/>
      </s:c>
      <s:c r="B1836" s="71"/>
      <s:c r="C1836" s="71"/>
      <s:c r="D1836" s="71"/>
      <s:c r="E1836" s="95"/>
      <s:c r="F1836" s="77" t="str">
        <s:f>IF(ISBLANK(E1836),"",IF(E1836&gt;='04_Настройки'!$B$11,"ВЧ",IF(E1836&gt;='04_Настройки'!$B$12,"СЧ","НЧ")))</s:f>
      </s:c>
      <s:c r="G1836" s="78"/>
      <s:c r="H1836" s="78"/>
      <s:c r="I1836" s="80" t="str">
        <s:f t="shared" si="2"/>
        <s:v/>
      </s:c>
      <s:c r="J1836" s="78"/>
      <s:c r="K1836" s="81"/>
      <s:c r="L1836" s="78"/>
      <s:c r="M1836" s="78"/>
      <s:c r="N1836" s="78"/>
      <s:c r="O1836" s="83"/>
      <s:c r="P1836" s="84"/>
      <s:c r="Q1836" s="84"/>
      <s:c r="R1836" s="77" t="str">
        <s:f t="shared" si="3"/>
        <s:v/>
      </s:c>
      <s:c r="S1836" s="85" t="str">
        <s:f t="shared" si="4"/>
        <s:v/>
      </s:c>
      <s:c r="T1836" s="85" t="str">
        <s:f t="shared" si="5"/>
        <s:v/>
      </s:c>
      <s:c r="U1836" s="85" t="str">
        <s:f>IF(OR(B1836="",G1836=""),"",ROUND(MAX(0,MIN(100,(G1836-IF(J1836="",'04_Настройки'!$B$14,J1836))/(100-IF(J1836="",'04_Настройки'!$B$14,J1836))*100)),1))</s:f>
        <s:v/>
      </s:c>
      <s:c r="V1836" s="85" t="str">
        <s:f t="shared" si="6"/>
        <s:v/>
      </s:c>
      <s:c r="W1836" s="88" t="str">
        <s:f t="shared" si="7"/>
        <s:v/>
      </s:c>
      <s:c r="X1836" s="85" t="str">
        <s:f>IF(B1836="","",IF(W1836&lt;'04_Настройки'!$B$26,"",ROUND((IF(ISBLANK(T1836),0,T1836*'04_Настройки'!$B$16)+IF(ISBLANK(U1836),0,U1836*'04_Настройки'!$B$17)+IF(ISBLANK(V1836),0,V1836*'04_Настройки'!$B$18)+IF(ISBLANK(M1836),0,M1836/5*100*'04_Настройки'!$B$19)+IF(ISBLANK(N1836),0,N1836/5*100*'04_Настройки'!$B$20))/(IF(ISBLANK(T1836),0,'04_Настройки'!$B$16)+IF(ISBLANK(U1836),0,'04_Настройки'!$B$17)+IF(ISBLANK(V1836),0,'04_Настройки'!$B$18)+IF(ISBLANK(M1836),0,'04_Настройки'!$B$19)+IF(ISBLANK(N1836),0,'04_Настройки'!$B$20)),1)))</s:f>
        <s:v/>
      </s:c>
      <s:c r="Y1836" s="77" t="str">
        <s:f>IF(B1836="","",IF(ISBLANK(X1836),"Недостаточно данных",IF(X1836&gt;='04_Настройки'!$B$24,"Высокий",IF(X1836&gt;='04_Настройки'!$B$25,"Средний","Низкий"))))</s:f>
        <s:v/>
      </s:c>
      <s:c r="Z1836" s="80">
        <s:f t="shared" si="8"/>
        <s:v>1826</s:v>
      </s:c>
      <s:c r="AA1836" s="93" t="str">
        <s:f>IF(B1836="","",IF(S1836&gt;1,"Проверить и объединить дубли",IF(W1836&lt;'04_Настройки'!$B$26,"Дополнить исходные данные",IF(AND(M1836&lt;&gt;"",M1836&lt;=2),"Проверить соответствие запросу и бизнесу",IF(AND(G1836&lt;&gt;"",G1836&lt;=IF(J1836="",'04_Настройки'!$B$14,J1836)),"Удерживать позицию и обновлять контент",IF(Y1836="Высокий",IF(O1836="","Создать или назначить посадочную страницу","Оптимизировать страницу и усилить содержание"),IF(Y1836="Средний","Включить в контент-план","Наблюдать или отложить")))))))</s:f>
        <s:v/>
      </s:c>
    </s:row>
    <s:row r="1837" ht="22.5" customHeight="1">
      <s:c r="A1837" s="70" t="str">
        <s:f t="shared" si="1"/>
        <s:v/>
      </s:c>
      <s:c r="B1837" s="71"/>
      <s:c r="C1837" s="71"/>
      <s:c r="D1837" s="71"/>
      <s:c r="E1837" s="95"/>
      <s:c r="F1837" s="77" t="str">
        <s:f>IF(ISBLANK(E1837),"",IF(E1837&gt;='04_Настройки'!$B$11,"ВЧ",IF(E1837&gt;='04_Настройки'!$B$12,"СЧ","НЧ")))</s:f>
      </s:c>
      <s:c r="G1837" s="78"/>
      <s:c r="H1837" s="78"/>
      <s:c r="I1837" s="80" t="str">
        <s:f t="shared" si="2"/>
        <s:v/>
      </s:c>
      <s:c r="J1837" s="78"/>
      <s:c r="K1837" s="81"/>
      <s:c r="L1837" s="78"/>
      <s:c r="M1837" s="78"/>
      <s:c r="N1837" s="78"/>
      <s:c r="O1837" s="83"/>
      <s:c r="P1837" s="84"/>
      <s:c r="Q1837" s="84"/>
      <s:c r="R1837" s="77" t="str">
        <s:f t="shared" si="3"/>
        <s:v/>
      </s:c>
      <s:c r="S1837" s="85" t="str">
        <s:f t="shared" si="4"/>
        <s:v/>
      </s:c>
      <s:c r="T1837" s="85" t="str">
        <s:f t="shared" si="5"/>
        <s:v/>
      </s:c>
      <s:c r="U1837" s="85" t="str">
        <s:f>IF(OR(B1837="",G1837=""),"",ROUND(MAX(0,MIN(100,(G1837-IF(J1837="",'04_Настройки'!$B$14,J1837))/(100-IF(J1837="",'04_Настройки'!$B$14,J1837))*100)),1))</s:f>
        <s:v/>
      </s:c>
      <s:c r="V1837" s="85" t="str">
        <s:f t="shared" si="6"/>
        <s:v/>
      </s:c>
      <s:c r="W1837" s="88" t="str">
        <s:f t="shared" si="7"/>
        <s:v/>
      </s:c>
      <s:c r="X1837" s="85" t="str">
        <s:f>IF(B1837="","",IF(W1837&lt;'04_Настройки'!$B$26,"",ROUND((IF(ISBLANK(T1837),0,T1837*'04_Настройки'!$B$16)+IF(ISBLANK(U1837),0,U1837*'04_Настройки'!$B$17)+IF(ISBLANK(V1837),0,V1837*'04_Настройки'!$B$18)+IF(ISBLANK(M1837),0,M1837/5*100*'04_Настройки'!$B$19)+IF(ISBLANK(N1837),0,N1837/5*100*'04_Настройки'!$B$20))/(IF(ISBLANK(T1837),0,'04_Настройки'!$B$16)+IF(ISBLANK(U1837),0,'04_Настройки'!$B$17)+IF(ISBLANK(V1837),0,'04_Настройки'!$B$18)+IF(ISBLANK(M1837),0,'04_Настройки'!$B$19)+IF(ISBLANK(N1837),0,'04_Настройки'!$B$20)),1)))</s:f>
        <s:v/>
      </s:c>
      <s:c r="Y1837" s="77" t="str">
        <s:f>IF(B1837="","",IF(ISBLANK(X1837),"Недостаточно данных",IF(X1837&gt;='04_Настройки'!$B$24,"Высокий",IF(X1837&gt;='04_Настройки'!$B$25,"Средний","Низкий"))))</s:f>
        <s:v/>
      </s:c>
      <s:c r="Z1837" s="80">
        <s:f t="shared" si="8"/>
        <s:v>1827</s:v>
      </s:c>
      <s:c r="AA1837" s="93" t="str">
        <s:f>IF(B1837="","",IF(S1837&gt;1,"Проверить и объединить дубли",IF(W1837&lt;'04_Настройки'!$B$26,"Дополнить исходные данные",IF(AND(M1837&lt;&gt;"",M1837&lt;=2),"Проверить соответствие запросу и бизнесу",IF(AND(G1837&lt;&gt;"",G1837&lt;=IF(J1837="",'04_Настройки'!$B$14,J1837)),"Удерживать позицию и обновлять контент",IF(Y1837="Высокий",IF(O1837="","Создать или назначить посадочную страницу","Оптимизировать страницу и усилить содержание"),IF(Y1837="Средний","Включить в контент-план","Наблюдать или отложить")))))))</s:f>
        <s:v/>
      </s:c>
    </s:row>
    <s:row r="1838" ht="22.5" customHeight="1">
      <s:c r="A1838" s="70" t="str">
        <s:f t="shared" si="1"/>
        <s:v/>
      </s:c>
      <s:c r="B1838" s="71"/>
      <s:c r="C1838" s="71"/>
      <s:c r="D1838" s="71"/>
      <s:c r="E1838" s="95"/>
      <s:c r="F1838" s="77" t="str">
        <s:f>IF(ISBLANK(E1838),"",IF(E1838&gt;='04_Настройки'!$B$11,"ВЧ",IF(E1838&gt;='04_Настройки'!$B$12,"СЧ","НЧ")))</s:f>
      </s:c>
      <s:c r="G1838" s="78"/>
      <s:c r="H1838" s="78"/>
      <s:c r="I1838" s="80" t="str">
        <s:f t="shared" si="2"/>
        <s:v/>
      </s:c>
      <s:c r="J1838" s="78"/>
      <s:c r="K1838" s="81"/>
      <s:c r="L1838" s="78"/>
      <s:c r="M1838" s="78"/>
      <s:c r="N1838" s="78"/>
      <s:c r="O1838" s="83"/>
      <s:c r="P1838" s="84"/>
      <s:c r="Q1838" s="84"/>
      <s:c r="R1838" s="77" t="str">
        <s:f t="shared" si="3"/>
        <s:v/>
      </s:c>
      <s:c r="S1838" s="85" t="str">
        <s:f t="shared" si="4"/>
        <s:v/>
      </s:c>
      <s:c r="T1838" s="85" t="str">
        <s:f t="shared" si="5"/>
        <s:v/>
      </s:c>
      <s:c r="U1838" s="85" t="str">
        <s:f>IF(OR(B1838="",G1838=""),"",ROUND(MAX(0,MIN(100,(G1838-IF(J1838="",'04_Настройки'!$B$14,J1838))/(100-IF(J1838="",'04_Настройки'!$B$14,J1838))*100)),1))</s:f>
        <s:v/>
      </s:c>
      <s:c r="V1838" s="85" t="str">
        <s:f t="shared" si="6"/>
        <s:v/>
      </s:c>
      <s:c r="W1838" s="88" t="str">
        <s:f t="shared" si="7"/>
        <s:v/>
      </s:c>
      <s:c r="X1838" s="85" t="str">
        <s:f>IF(B1838="","",IF(W1838&lt;'04_Настройки'!$B$26,"",ROUND((IF(ISBLANK(T1838),0,T1838*'04_Настройки'!$B$16)+IF(ISBLANK(U1838),0,U1838*'04_Настройки'!$B$17)+IF(ISBLANK(V1838),0,V1838*'04_Настройки'!$B$18)+IF(ISBLANK(M1838),0,M1838/5*100*'04_Настройки'!$B$19)+IF(ISBLANK(N1838),0,N1838/5*100*'04_Настройки'!$B$20))/(IF(ISBLANK(T1838),0,'04_Настройки'!$B$16)+IF(ISBLANK(U1838),0,'04_Настройки'!$B$17)+IF(ISBLANK(V1838),0,'04_Настройки'!$B$18)+IF(ISBLANK(M1838),0,'04_Настройки'!$B$19)+IF(ISBLANK(N1838),0,'04_Настройки'!$B$20)),1)))</s:f>
        <s:v/>
      </s:c>
      <s:c r="Y1838" s="77" t="str">
        <s:f>IF(B1838="","",IF(ISBLANK(X1838),"Недостаточно данных",IF(X1838&gt;='04_Настройки'!$B$24,"Высокий",IF(X1838&gt;='04_Настройки'!$B$25,"Средний","Низкий"))))</s:f>
        <s:v/>
      </s:c>
      <s:c r="Z1838" s="80">
        <s:f t="shared" si="8"/>
        <s:v>1828</s:v>
      </s:c>
      <s:c r="AA1838" s="93" t="str">
        <s:f>IF(B1838="","",IF(S1838&gt;1,"Проверить и объединить дубли",IF(W1838&lt;'04_Настройки'!$B$26,"Дополнить исходные данные",IF(AND(M1838&lt;&gt;"",M1838&lt;=2),"Проверить соответствие запросу и бизнесу",IF(AND(G1838&lt;&gt;"",G1838&lt;=IF(J1838="",'04_Настройки'!$B$14,J1838)),"Удерживать позицию и обновлять контент",IF(Y1838="Высокий",IF(O1838="","Создать или назначить посадочную страницу","Оптимизировать страницу и усилить содержание"),IF(Y1838="Средний","Включить в контент-план","Наблюдать или отложить")))))))</s:f>
        <s:v/>
      </s:c>
    </s:row>
    <s:row r="1839" ht="22.5" customHeight="1">
      <s:c r="A1839" s="70" t="str">
        <s:f t="shared" si="1"/>
        <s:v/>
      </s:c>
      <s:c r="B1839" s="71"/>
      <s:c r="C1839" s="71"/>
      <s:c r="D1839" s="71"/>
      <s:c r="E1839" s="95"/>
      <s:c r="F1839" s="77" t="str">
        <s:f>IF(ISBLANK(E1839),"",IF(E1839&gt;='04_Настройки'!$B$11,"ВЧ",IF(E1839&gt;='04_Настройки'!$B$12,"СЧ","НЧ")))</s:f>
      </s:c>
      <s:c r="G1839" s="78"/>
      <s:c r="H1839" s="78"/>
      <s:c r="I1839" s="80" t="str">
        <s:f t="shared" si="2"/>
        <s:v/>
      </s:c>
      <s:c r="J1839" s="78"/>
      <s:c r="K1839" s="81"/>
      <s:c r="L1839" s="78"/>
      <s:c r="M1839" s="78"/>
      <s:c r="N1839" s="78"/>
      <s:c r="O1839" s="83"/>
      <s:c r="P1839" s="84"/>
      <s:c r="Q1839" s="84"/>
      <s:c r="R1839" s="77" t="str">
        <s:f t="shared" si="3"/>
        <s:v/>
      </s:c>
      <s:c r="S1839" s="85" t="str">
        <s:f t="shared" si="4"/>
        <s:v/>
      </s:c>
      <s:c r="T1839" s="85" t="str">
        <s:f t="shared" si="5"/>
        <s:v/>
      </s:c>
      <s:c r="U1839" s="85" t="str">
        <s:f>IF(OR(B1839="",G1839=""),"",ROUND(MAX(0,MIN(100,(G1839-IF(J1839="",'04_Настройки'!$B$14,J1839))/(100-IF(J1839="",'04_Настройки'!$B$14,J1839))*100)),1))</s:f>
        <s:v/>
      </s:c>
      <s:c r="V1839" s="85" t="str">
        <s:f t="shared" si="6"/>
        <s:v/>
      </s:c>
      <s:c r="W1839" s="88" t="str">
        <s:f t="shared" si="7"/>
        <s:v/>
      </s:c>
      <s:c r="X1839" s="85" t="str">
        <s:f>IF(B1839="","",IF(W1839&lt;'04_Настройки'!$B$26,"",ROUND((IF(ISBLANK(T1839),0,T1839*'04_Настройки'!$B$16)+IF(ISBLANK(U1839),0,U1839*'04_Настройки'!$B$17)+IF(ISBLANK(V1839),0,V1839*'04_Настройки'!$B$18)+IF(ISBLANK(M1839),0,M1839/5*100*'04_Настройки'!$B$19)+IF(ISBLANK(N1839),0,N1839/5*100*'04_Настройки'!$B$20))/(IF(ISBLANK(T1839),0,'04_Настройки'!$B$16)+IF(ISBLANK(U1839),0,'04_Настройки'!$B$17)+IF(ISBLANK(V1839),0,'04_Настройки'!$B$18)+IF(ISBLANK(M1839),0,'04_Настройки'!$B$19)+IF(ISBLANK(N1839),0,'04_Настройки'!$B$20)),1)))</s:f>
        <s:v/>
      </s:c>
      <s:c r="Y1839" s="77" t="str">
        <s:f>IF(B1839="","",IF(ISBLANK(X1839),"Недостаточно данных",IF(X1839&gt;='04_Настройки'!$B$24,"Высокий",IF(X1839&gt;='04_Настройки'!$B$25,"Средний","Низкий"))))</s:f>
        <s:v/>
      </s:c>
      <s:c r="Z1839" s="80">
        <s:f t="shared" si="8"/>
        <s:v>1829</s:v>
      </s:c>
      <s:c r="AA1839" s="93" t="str">
        <s:f>IF(B1839="","",IF(S1839&gt;1,"Проверить и объединить дубли",IF(W1839&lt;'04_Настройки'!$B$26,"Дополнить исходные данные",IF(AND(M1839&lt;&gt;"",M1839&lt;=2),"Проверить соответствие запросу и бизнесу",IF(AND(G1839&lt;&gt;"",G1839&lt;=IF(J1839="",'04_Настройки'!$B$14,J1839)),"Удерживать позицию и обновлять контент",IF(Y1839="Высокий",IF(O1839="","Создать или назначить посадочную страницу","Оптимизировать страницу и усилить содержание"),IF(Y1839="Средний","Включить в контент-план","Наблюдать или отложить")))))))</s:f>
        <s:v/>
      </s:c>
    </s:row>
    <s:row r="1840" ht="22.5" customHeight="1">
      <s:c r="A1840" s="70" t="str">
        <s:f t="shared" si="1"/>
        <s:v/>
      </s:c>
      <s:c r="B1840" s="71"/>
      <s:c r="C1840" s="71"/>
      <s:c r="D1840" s="71"/>
      <s:c r="E1840" s="95"/>
      <s:c r="F1840" s="77" t="str">
        <s:f>IF(ISBLANK(E1840),"",IF(E1840&gt;='04_Настройки'!$B$11,"ВЧ",IF(E1840&gt;='04_Настройки'!$B$12,"СЧ","НЧ")))</s:f>
      </s:c>
      <s:c r="G1840" s="78"/>
      <s:c r="H1840" s="78"/>
      <s:c r="I1840" s="80" t="str">
        <s:f t="shared" si="2"/>
        <s:v/>
      </s:c>
      <s:c r="J1840" s="78"/>
      <s:c r="K1840" s="81"/>
      <s:c r="L1840" s="78"/>
      <s:c r="M1840" s="78"/>
      <s:c r="N1840" s="78"/>
      <s:c r="O1840" s="83"/>
      <s:c r="P1840" s="84"/>
      <s:c r="Q1840" s="84"/>
      <s:c r="R1840" s="77" t="str">
        <s:f t="shared" si="3"/>
        <s:v/>
      </s:c>
      <s:c r="S1840" s="85" t="str">
        <s:f t="shared" si="4"/>
        <s:v/>
      </s:c>
      <s:c r="T1840" s="85" t="str">
        <s:f t="shared" si="5"/>
        <s:v/>
      </s:c>
      <s:c r="U1840" s="85" t="str">
        <s:f>IF(OR(B1840="",G1840=""),"",ROUND(MAX(0,MIN(100,(G1840-IF(J1840="",'04_Настройки'!$B$14,J1840))/(100-IF(J1840="",'04_Настройки'!$B$14,J1840))*100)),1))</s:f>
        <s:v/>
      </s:c>
      <s:c r="V1840" s="85" t="str">
        <s:f t="shared" si="6"/>
        <s:v/>
      </s:c>
      <s:c r="W1840" s="88" t="str">
        <s:f t="shared" si="7"/>
        <s:v/>
      </s:c>
      <s:c r="X1840" s="85" t="str">
        <s:f>IF(B1840="","",IF(W1840&lt;'04_Настройки'!$B$26,"",ROUND((IF(ISBLANK(T1840),0,T1840*'04_Настройки'!$B$16)+IF(ISBLANK(U1840),0,U1840*'04_Настройки'!$B$17)+IF(ISBLANK(V1840),0,V1840*'04_Настройки'!$B$18)+IF(ISBLANK(M1840),0,M1840/5*100*'04_Настройки'!$B$19)+IF(ISBLANK(N1840),0,N1840/5*100*'04_Настройки'!$B$20))/(IF(ISBLANK(T1840),0,'04_Настройки'!$B$16)+IF(ISBLANK(U1840),0,'04_Настройки'!$B$17)+IF(ISBLANK(V1840),0,'04_Настройки'!$B$18)+IF(ISBLANK(M1840),0,'04_Настройки'!$B$19)+IF(ISBLANK(N1840),0,'04_Настройки'!$B$20)),1)))</s:f>
        <s:v/>
      </s:c>
      <s:c r="Y1840" s="77" t="str">
        <s:f>IF(B1840="","",IF(ISBLANK(X1840),"Недостаточно данных",IF(X1840&gt;='04_Настройки'!$B$24,"Высокий",IF(X1840&gt;='04_Настройки'!$B$25,"Средний","Низкий"))))</s:f>
        <s:v/>
      </s:c>
      <s:c r="Z1840" s="80">
        <s:f t="shared" si="8"/>
        <s:v>1830</s:v>
      </s:c>
      <s:c r="AA1840" s="93" t="str">
        <s:f>IF(B1840="","",IF(S1840&gt;1,"Проверить и объединить дубли",IF(W1840&lt;'04_Настройки'!$B$26,"Дополнить исходные данные",IF(AND(M1840&lt;&gt;"",M1840&lt;=2),"Проверить соответствие запросу и бизнесу",IF(AND(G1840&lt;&gt;"",G1840&lt;=IF(J1840="",'04_Настройки'!$B$14,J1840)),"Удерживать позицию и обновлять контент",IF(Y1840="Высокий",IF(O1840="","Создать или назначить посадочную страницу","Оптимизировать страницу и усилить содержание"),IF(Y1840="Средний","Включить в контент-план","Наблюдать или отложить")))))))</s:f>
        <s:v/>
      </s:c>
    </s:row>
    <s:row r="1841" ht="22.5" customHeight="1">
      <s:c r="A1841" s="70" t="str">
        <s:f t="shared" si="1"/>
        <s:v/>
      </s:c>
      <s:c r="B1841" s="71"/>
      <s:c r="C1841" s="71"/>
      <s:c r="D1841" s="71"/>
      <s:c r="E1841" s="95"/>
      <s:c r="F1841" s="77" t="str">
        <s:f>IF(ISBLANK(E1841),"",IF(E1841&gt;='04_Настройки'!$B$11,"ВЧ",IF(E1841&gt;='04_Настройки'!$B$12,"СЧ","НЧ")))</s:f>
      </s:c>
      <s:c r="G1841" s="78"/>
      <s:c r="H1841" s="78"/>
      <s:c r="I1841" s="80" t="str">
        <s:f t="shared" si="2"/>
        <s:v/>
      </s:c>
      <s:c r="J1841" s="78"/>
      <s:c r="K1841" s="81"/>
      <s:c r="L1841" s="78"/>
      <s:c r="M1841" s="78"/>
      <s:c r="N1841" s="78"/>
      <s:c r="O1841" s="83"/>
      <s:c r="P1841" s="84"/>
      <s:c r="Q1841" s="84"/>
      <s:c r="R1841" s="77" t="str">
        <s:f t="shared" si="3"/>
        <s:v/>
      </s:c>
      <s:c r="S1841" s="85" t="str">
        <s:f t="shared" si="4"/>
        <s:v/>
      </s:c>
      <s:c r="T1841" s="85" t="str">
        <s:f t="shared" si="5"/>
        <s:v/>
      </s:c>
      <s:c r="U1841" s="85" t="str">
        <s:f>IF(OR(B1841="",G1841=""),"",ROUND(MAX(0,MIN(100,(G1841-IF(J1841="",'04_Настройки'!$B$14,J1841))/(100-IF(J1841="",'04_Настройки'!$B$14,J1841))*100)),1))</s:f>
        <s:v/>
      </s:c>
      <s:c r="V1841" s="85" t="str">
        <s:f t="shared" si="6"/>
        <s:v/>
      </s:c>
      <s:c r="W1841" s="88" t="str">
        <s:f t="shared" si="7"/>
        <s:v/>
      </s:c>
      <s:c r="X1841" s="85" t="str">
        <s:f>IF(B1841="","",IF(W1841&lt;'04_Настройки'!$B$26,"",ROUND((IF(ISBLANK(T1841),0,T1841*'04_Настройки'!$B$16)+IF(ISBLANK(U1841),0,U1841*'04_Настройки'!$B$17)+IF(ISBLANK(V1841),0,V1841*'04_Настройки'!$B$18)+IF(ISBLANK(M1841),0,M1841/5*100*'04_Настройки'!$B$19)+IF(ISBLANK(N1841),0,N1841/5*100*'04_Настройки'!$B$20))/(IF(ISBLANK(T1841),0,'04_Настройки'!$B$16)+IF(ISBLANK(U1841),0,'04_Настройки'!$B$17)+IF(ISBLANK(V1841),0,'04_Настройки'!$B$18)+IF(ISBLANK(M1841),0,'04_Настройки'!$B$19)+IF(ISBLANK(N1841),0,'04_Настройки'!$B$20)),1)))</s:f>
        <s:v/>
      </s:c>
      <s:c r="Y1841" s="77" t="str">
        <s:f>IF(B1841="","",IF(ISBLANK(X1841),"Недостаточно данных",IF(X1841&gt;='04_Настройки'!$B$24,"Высокий",IF(X1841&gt;='04_Настройки'!$B$25,"Средний","Низкий"))))</s:f>
        <s:v/>
      </s:c>
      <s:c r="Z1841" s="80">
        <s:f t="shared" si="8"/>
        <s:v>1831</s:v>
      </s:c>
      <s:c r="AA1841" s="93" t="str">
        <s:f>IF(B1841="","",IF(S1841&gt;1,"Проверить и объединить дубли",IF(W1841&lt;'04_Настройки'!$B$26,"Дополнить исходные данные",IF(AND(M1841&lt;&gt;"",M1841&lt;=2),"Проверить соответствие запросу и бизнесу",IF(AND(G1841&lt;&gt;"",G1841&lt;=IF(J1841="",'04_Настройки'!$B$14,J1841)),"Удерживать позицию и обновлять контент",IF(Y1841="Высокий",IF(O1841="","Создать или назначить посадочную страницу","Оптимизировать страницу и усилить содержание"),IF(Y1841="Средний","Включить в контент-план","Наблюдать или отложить")))))))</s:f>
        <s:v/>
      </s:c>
    </s:row>
    <s:row r="1842" ht="22.5" customHeight="1">
      <s:c r="A1842" s="70" t="str">
        <s:f t="shared" si="1"/>
        <s:v/>
      </s:c>
      <s:c r="B1842" s="71"/>
      <s:c r="C1842" s="71"/>
      <s:c r="D1842" s="71"/>
      <s:c r="E1842" s="95"/>
      <s:c r="F1842" s="77" t="str">
        <s:f>IF(ISBLANK(E1842),"",IF(E1842&gt;='04_Настройки'!$B$11,"ВЧ",IF(E1842&gt;='04_Настройки'!$B$12,"СЧ","НЧ")))</s:f>
      </s:c>
      <s:c r="G1842" s="78"/>
      <s:c r="H1842" s="78"/>
      <s:c r="I1842" s="80" t="str">
        <s:f t="shared" si="2"/>
        <s:v/>
      </s:c>
      <s:c r="J1842" s="78"/>
      <s:c r="K1842" s="81"/>
      <s:c r="L1842" s="78"/>
      <s:c r="M1842" s="78"/>
      <s:c r="N1842" s="78"/>
      <s:c r="O1842" s="83"/>
      <s:c r="P1842" s="84"/>
      <s:c r="Q1842" s="84"/>
      <s:c r="R1842" s="77" t="str">
        <s:f t="shared" si="3"/>
        <s:v/>
      </s:c>
      <s:c r="S1842" s="85" t="str">
        <s:f t="shared" si="4"/>
        <s:v/>
      </s:c>
      <s:c r="T1842" s="85" t="str">
        <s:f t="shared" si="5"/>
        <s:v/>
      </s:c>
      <s:c r="U1842" s="85" t="str">
        <s:f>IF(OR(B1842="",G1842=""),"",ROUND(MAX(0,MIN(100,(G1842-IF(J1842="",'04_Настройки'!$B$14,J1842))/(100-IF(J1842="",'04_Настройки'!$B$14,J1842))*100)),1))</s:f>
        <s:v/>
      </s:c>
      <s:c r="V1842" s="85" t="str">
        <s:f t="shared" si="6"/>
        <s:v/>
      </s:c>
      <s:c r="W1842" s="88" t="str">
        <s:f t="shared" si="7"/>
        <s:v/>
      </s:c>
      <s:c r="X1842" s="85" t="str">
        <s:f>IF(B1842="","",IF(W1842&lt;'04_Настройки'!$B$26,"",ROUND((IF(ISBLANK(T1842),0,T1842*'04_Настройки'!$B$16)+IF(ISBLANK(U1842),0,U1842*'04_Настройки'!$B$17)+IF(ISBLANK(V1842),0,V1842*'04_Настройки'!$B$18)+IF(ISBLANK(M1842),0,M1842/5*100*'04_Настройки'!$B$19)+IF(ISBLANK(N1842),0,N1842/5*100*'04_Настройки'!$B$20))/(IF(ISBLANK(T1842),0,'04_Настройки'!$B$16)+IF(ISBLANK(U1842),0,'04_Настройки'!$B$17)+IF(ISBLANK(V1842),0,'04_Настройки'!$B$18)+IF(ISBLANK(M1842),0,'04_Настройки'!$B$19)+IF(ISBLANK(N1842),0,'04_Настройки'!$B$20)),1)))</s:f>
        <s:v/>
      </s:c>
      <s:c r="Y1842" s="77" t="str">
        <s:f>IF(B1842="","",IF(ISBLANK(X1842),"Недостаточно данных",IF(X1842&gt;='04_Настройки'!$B$24,"Высокий",IF(X1842&gt;='04_Настройки'!$B$25,"Средний","Низкий"))))</s:f>
        <s:v/>
      </s:c>
      <s:c r="Z1842" s="80">
        <s:f t="shared" si="8"/>
        <s:v>1832</s:v>
      </s:c>
      <s:c r="AA1842" s="93" t="str">
        <s:f>IF(B1842="","",IF(S1842&gt;1,"Проверить и объединить дубли",IF(W1842&lt;'04_Настройки'!$B$26,"Дополнить исходные данные",IF(AND(M1842&lt;&gt;"",M1842&lt;=2),"Проверить соответствие запросу и бизнесу",IF(AND(G1842&lt;&gt;"",G1842&lt;=IF(J1842="",'04_Настройки'!$B$14,J1842)),"Удерживать позицию и обновлять контент",IF(Y1842="Высокий",IF(O1842="","Создать или назначить посадочную страницу","Оптимизировать страницу и усилить содержание"),IF(Y1842="Средний","Включить в контент-план","Наблюдать или отложить")))))))</s:f>
        <s:v/>
      </s:c>
    </s:row>
    <s:row r="1843" ht="22.5" customHeight="1">
      <s:c r="A1843" s="70" t="str">
        <s:f t="shared" si="1"/>
        <s:v/>
      </s:c>
      <s:c r="B1843" s="71"/>
      <s:c r="C1843" s="71"/>
      <s:c r="D1843" s="71"/>
      <s:c r="E1843" s="95"/>
      <s:c r="F1843" s="77" t="str">
        <s:f>IF(ISBLANK(E1843),"",IF(E1843&gt;='04_Настройки'!$B$11,"ВЧ",IF(E1843&gt;='04_Настройки'!$B$12,"СЧ","НЧ")))</s:f>
      </s:c>
      <s:c r="G1843" s="78"/>
      <s:c r="H1843" s="78"/>
      <s:c r="I1843" s="80" t="str">
        <s:f t="shared" si="2"/>
        <s:v/>
      </s:c>
      <s:c r="J1843" s="78"/>
      <s:c r="K1843" s="81"/>
      <s:c r="L1843" s="78"/>
      <s:c r="M1843" s="78"/>
      <s:c r="N1843" s="78"/>
      <s:c r="O1843" s="83"/>
      <s:c r="P1843" s="84"/>
      <s:c r="Q1843" s="84"/>
      <s:c r="R1843" s="77" t="str">
        <s:f t="shared" si="3"/>
        <s:v/>
      </s:c>
      <s:c r="S1843" s="85" t="str">
        <s:f t="shared" si="4"/>
        <s:v/>
      </s:c>
      <s:c r="T1843" s="85" t="str">
        <s:f t="shared" si="5"/>
        <s:v/>
      </s:c>
      <s:c r="U1843" s="85" t="str">
        <s:f>IF(OR(B1843="",G1843=""),"",ROUND(MAX(0,MIN(100,(G1843-IF(J1843="",'04_Настройки'!$B$14,J1843))/(100-IF(J1843="",'04_Настройки'!$B$14,J1843))*100)),1))</s:f>
        <s:v/>
      </s:c>
      <s:c r="V1843" s="85" t="str">
        <s:f t="shared" si="6"/>
        <s:v/>
      </s:c>
      <s:c r="W1843" s="88" t="str">
        <s:f t="shared" si="7"/>
        <s:v/>
      </s:c>
      <s:c r="X1843" s="85" t="str">
        <s:f>IF(B1843="","",IF(W1843&lt;'04_Настройки'!$B$26,"",ROUND((IF(ISBLANK(T1843),0,T1843*'04_Настройки'!$B$16)+IF(ISBLANK(U1843),0,U1843*'04_Настройки'!$B$17)+IF(ISBLANK(V1843),0,V1843*'04_Настройки'!$B$18)+IF(ISBLANK(M1843),0,M1843/5*100*'04_Настройки'!$B$19)+IF(ISBLANK(N1843),0,N1843/5*100*'04_Настройки'!$B$20))/(IF(ISBLANK(T1843),0,'04_Настройки'!$B$16)+IF(ISBLANK(U1843),0,'04_Настройки'!$B$17)+IF(ISBLANK(V1843),0,'04_Настройки'!$B$18)+IF(ISBLANK(M1843),0,'04_Настройки'!$B$19)+IF(ISBLANK(N1843),0,'04_Настройки'!$B$20)),1)))</s:f>
        <s:v/>
      </s:c>
      <s:c r="Y1843" s="77" t="str">
        <s:f>IF(B1843="","",IF(ISBLANK(X1843),"Недостаточно данных",IF(X1843&gt;='04_Настройки'!$B$24,"Высокий",IF(X1843&gt;='04_Настройки'!$B$25,"Средний","Низкий"))))</s:f>
        <s:v/>
      </s:c>
      <s:c r="Z1843" s="80">
        <s:f t="shared" si="8"/>
        <s:v>1833</s:v>
      </s:c>
      <s:c r="AA1843" s="93" t="str">
        <s:f>IF(B1843="","",IF(S1843&gt;1,"Проверить и объединить дубли",IF(W1843&lt;'04_Настройки'!$B$26,"Дополнить исходные данные",IF(AND(M1843&lt;&gt;"",M1843&lt;=2),"Проверить соответствие запросу и бизнесу",IF(AND(G1843&lt;&gt;"",G1843&lt;=IF(J1843="",'04_Настройки'!$B$14,J1843)),"Удерживать позицию и обновлять контент",IF(Y1843="Высокий",IF(O1843="","Создать или назначить посадочную страницу","Оптимизировать страницу и усилить содержание"),IF(Y1843="Средний","Включить в контент-план","Наблюдать или отложить")))))))</s:f>
        <s:v/>
      </s:c>
    </s:row>
    <s:row r="1844" ht="22.5" customHeight="1">
      <s:c r="A1844" s="70" t="str">
        <s:f t="shared" si="1"/>
        <s:v/>
      </s:c>
      <s:c r="B1844" s="71"/>
      <s:c r="C1844" s="71"/>
      <s:c r="D1844" s="71"/>
      <s:c r="E1844" s="95"/>
      <s:c r="F1844" s="77" t="str">
        <s:f>IF(ISBLANK(E1844),"",IF(E1844&gt;='04_Настройки'!$B$11,"ВЧ",IF(E1844&gt;='04_Настройки'!$B$12,"СЧ","НЧ")))</s:f>
      </s:c>
      <s:c r="G1844" s="78"/>
      <s:c r="H1844" s="78"/>
      <s:c r="I1844" s="80" t="str">
        <s:f t="shared" si="2"/>
        <s:v/>
      </s:c>
      <s:c r="J1844" s="78"/>
      <s:c r="K1844" s="81"/>
      <s:c r="L1844" s="78"/>
      <s:c r="M1844" s="78"/>
      <s:c r="N1844" s="78"/>
      <s:c r="O1844" s="83"/>
      <s:c r="P1844" s="84"/>
      <s:c r="Q1844" s="84"/>
      <s:c r="R1844" s="77" t="str">
        <s:f t="shared" si="3"/>
        <s:v/>
      </s:c>
      <s:c r="S1844" s="85" t="str">
        <s:f t="shared" si="4"/>
        <s:v/>
      </s:c>
      <s:c r="T1844" s="85" t="str">
        <s:f t="shared" si="5"/>
        <s:v/>
      </s:c>
      <s:c r="U1844" s="85" t="str">
        <s:f>IF(OR(B1844="",G1844=""),"",ROUND(MAX(0,MIN(100,(G1844-IF(J1844="",'04_Настройки'!$B$14,J1844))/(100-IF(J1844="",'04_Настройки'!$B$14,J1844))*100)),1))</s:f>
        <s:v/>
      </s:c>
      <s:c r="V1844" s="85" t="str">
        <s:f t="shared" si="6"/>
        <s:v/>
      </s:c>
      <s:c r="W1844" s="88" t="str">
        <s:f t="shared" si="7"/>
        <s:v/>
      </s:c>
      <s:c r="X1844" s="85" t="str">
        <s:f>IF(B1844="","",IF(W1844&lt;'04_Настройки'!$B$26,"",ROUND((IF(ISBLANK(T1844),0,T1844*'04_Настройки'!$B$16)+IF(ISBLANK(U1844),0,U1844*'04_Настройки'!$B$17)+IF(ISBLANK(V1844),0,V1844*'04_Настройки'!$B$18)+IF(ISBLANK(M1844),0,M1844/5*100*'04_Настройки'!$B$19)+IF(ISBLANK(N1844),0,N1844/5*100*'04_Настройки'!$B$20))/(IF(ISBLANK(T1844),0,'04_Настройки'!$B$16)+IF(ISBLANK(U1844),0,'04_Настройки'!$B$17)+IF(ISBLANK(V1844),0,'04_Настройки'!$B$18)+IF(ISBLANK(M1844),0,'04_Настройки'!$B$19)+IF(ISBLANK(N1844),0,'04_Настройки'!$B$20)),1)))</s:f>
        <s:v/>
      </s:c>
      <s:c r="Y1844" s="77" t="str">
        <s:f>IF(B1844="","",IF(ISBLANK(X1844),"Недостаточно данных",IF(X1844&gt;='04_Настройки'!$B$24,"Высокий",IF(X1844&gt;='04_Настройки'!$B$25,"Средний","Низкий"))))</s:f>
        <s:v/>
      </s:c>
      <s:c r="Z1844" s="80">
        <s:f t="shared" si="8"/>
        <s:v>1834</s:v>
      </s:c>
      <s:c r="AA1844" s="93" t="str">
        <s:f>IF(B1844="","",IF(S1844&gt;1,"Проверить и объединить дубли",IF(W1844&lt;'04_Настройки'!$B$26,"Дополнить исходные данные",IF(AND(M1844&lt;&gt;"",M1844&lt;=2),"Проверить соответствие запросу и бизнесу",IF(AND(G1844&lt;&gt;"",G1844&lt;=IF(J1844="",'04_Настройки'!$B$14,J1844)),"Удерживать позицию и обновлять контент",IF(Y1844="Высокий",IF(O1844="","Создать или назначить посадочную страницу","Оптимизировать страницу и усилить содержание"),IF(Y1844="Средний","Включить в контент-план","Наблюдать или отложить")))))))</s:f>
        <s:v/>
      </s:c>
    </s:row>
    <s:row r="1845" ht="22.5" customHeight="1">
      <s:c r="A1845" s="70" t="str">
        <s:f t="shared" si="1"/>
        <s:v/>
      </s:c>
      <s:c r="B1845" s="71"/>
      <s:c r="C1845" s="71"/>
      <s:c r="D1845" s="71"/>
      <s:c r="E1845" s="95"/>
      <s:c r="F1845" s="77" t="str">
        <s:f>IF(ISBLANK(E1845),"",IF(E1845&gt;='04_Настройки'!$B$11,"ВЧ",IF(E1845&gt;='04_Настройки'!$B$12,"СЧ","НЧ")))</s:f>
      </s:c>
      <s:c r="G1845" s="78"/>
      <s:c r="H1845" s="78"/>
      <s:c r="I1845" s="80" t="str">
        <s:f t="shared" si="2"/>
        <s:v/>
      </s:c>
      <s:c r="J1845" s="78"/>
      <s:c r="K1845" s="81"/>
      <s:c r="L1845" s="78"/>
      <s:c r="M1845" s="78"/>
      <s:c r="N1845" s="78"/>
      <s:c r="O1845" s="83"/>
      <s:c r="P1845" s="84"/>
      <s:c r="Q1845" s="84"/>
      <s:c r="R1845" s="77" t="str">
        <s:f t="shared" si="3"/>
        <s:v/>
      </s:c>
      <s:c r="S1845" s="85" t="str">
        <s:f t="shared" si="4"/>
        <s:v/>
      </s:c>
      <s:c r="T1845" s="85" t="str">
        <s:f t="shared" si="5"/>
        <s:v/>
      </s:c>
      <s:c r="U1845" s="85" t="str">
        <s:f>IF(OR(B1845="",G1845=""),"",ROUND(MAX(0,MIN(100,(G1845-IF(J1845="",'04_Настройки'!$B$14,J1845))/(100-IF(J1845="",'04_Настройки'!$B$14,J1845))*100)),1))</s:f>
        <s:v/>
      </s:c>
      <s:c r="V1845" s="85" t="str">
        <s:f t="shared" si="6"/>
        <s:v/>
      </s:c>
      <s:c r="W1845" s="88" t="str">
        <s:f t="shared" si="7"/>
        <s:v/>
      </s:c>
      <s:c r="X1845" s="85" t="str">
        <s:f>IF(B1845="","",IF(W1845&lt;'04_Настройки'!$B$26,"",ROUND((IF(ISBLANK(T1845),0,T1845*'04_Настройки'!$B$16)+IF(ISBLANK(U1845),0,U1845*'04_Настройки'!$B$17)+IF(ISBLANK(V1845),0,V1845*'04_Настройки'!$B$18)+IF(ISBLANK(M1845),0,M1845/5*100*'04_Настройки'!$B$19)+IF(ISBLANK(N1845),0,N1845/5*100*'04_Настройки'!$B$20))/(IF(ISBLANK(T1845),0,'04_Настройки'!$B$16)+IF(ISBLANK(U1845),0,'04_Настройки'!$B$17)+IF(ISBLANK(V1845),0,'04_Настройки'!$B$18)+IF(ISBLANK(M1845),0,'04_Настройки'!$B$19)+IF(ISBLANK(N1845),0,'04_Настройки'!$B$20)),1)))</s:f>
        <s:v/>
      </s:c>
      <s:c r="Y1845" s="77" t="str">
        <s:f>IF(B1845="","",IF(ISBLANK(X1845),"Недостаточно данных",IF(X1845&gt;='04_Настройки'!$B$24,"Высокий",IF(X1845&gt;='04_Настройки'!$B$25,"Средний","Низкий"))))</s:f>
        <s:v/>
      </s:c>
      <s:c r="Z1845" s="80">
        <s:f t="shared" si="8"/>
        <s:v>1835</s:v>
      </s:c>
      <s:c r="AA1845" s="93" t="str">
        <s:f>IF(B1845="","",IF(S1845&gt;1,"Проверить и объединить дубли",IF(W1845&lt;'04_Настройки'!$B$26,"Дополнить исходные данные",IF(AND(M1845&lt;&gt;"",M1845&lt;=2),"Проверить соответствие запросу и бизнесу",IF(AND(G1845&lt;&gt;"",G1845&lt;=IF(J1845="",'04_Настройки'!$B$14,J1845)),"Удерживать позицию и обновлять контент",IF(Y1845="Высокий",IF(O1845="","Создать или назначить посадочную страницу","Оптимизировать страницу и усилить содержание"),IF(Y1845="Средний","Включить в контент-план","Наблюдать или отложить")))))))</s:f>
        <s:v/>
      </s:c>
    </s:row>
    <s:row r="1846" ht="22.5" customHeight="1">
      <s:c r="A1846" s="70" t="str">
        <s:f t="shared" si="1"/>
        <s:v/>
      </s:c>
      <s:c r="B1846" s="71"/>
      <s:c r="C1846" s="71"/>
      <s:c r="D1846" s="71"/>
      <s:c r="E1846" s="95"/>
      <s:c r="F1846" s="77" t="str">
        <s:f>IF(ISBLANK(E1846),"",IF(E1846&gt;='04_Настройки'!$B$11,"ВЧ",IF(E1846&gt;='04_Настройки'!$B$12,"СЧ","НЧ")))</s:f>
      </s:c>
      <s:c r="G1846" s="78"/>
      <s:c r="H1846" s="78"/>
      <s:c r="I1846" s="80" t="str">
        <s:f t="shared" si="2"/>
        <s:v/>
      </s:c>
      <s:c r="J1846" s="78"/>
      <s:c r="K1846" s="81"/>
      <s:c r="L1846" s="78"/>
      <s:c r="M1846" s="78"/>
      <s:c r="N1846" s="78"/>
      <s:c r="O1846" s="83"/>
      <s:c r="P1846" s="84"/>
      <s:c r="Q1846" s="84"/>
      <s:c r="R1846" s="77" t="str">
        <s:f t="shared" si="3"/>
        <s:v/>
      </s:c>
      <s:c r="S1846" s="85" t="str">
        <s:f t="shared" si="4"/>
        <s:v/>
      </s:c>
      <s:c r="T1846" s="85" t="str">
        <s:f t="shared" si="5"/>
        <s:v/>
      </s:c>
      <s:c r="U1846" s="85" t="str">
        <s:f>IF(OR(B1846="",G1846=""),"",ROUND(MAX(0,MIN(100,(G1846-IF(J1846="",'04_Настройки'!$B$14,J1846))/(100-IF(J1846="",'04_Настройки'!$B$14,J1846))*100)),1))</s:f>
        <s:v/>
      </s:c>
      <s:c r="V1846" s="85" t="str">
        <s:f t="shared" si="6"/>
        <s:v/>
      </s:c>
      <s:c r="W1846" s="88" t="str">
        <s:f t="shared" si="7"/>
        <s:v/>
      </s:c>
      <s:c r="X1846" s="85" t="str">
        <s:f>IF(B1846="","",IF(W1846&lt;'04_Настройки'!$B$26,"",ROUND((IF(ISBLANK(T1846),0,T1846*'04_Настройки'!$B$16)+IF(ISBLANK(U1846),0,U1846*'04_Настройки'!$B$17)+IF(ISBLANK(V1846),0,V1846*'04_Настройки'!$B$18)+IF(ISBLANK(M1846),0,M1846/5*100*'04_Настройки'!$B$19)+IF(ISBLANK(N1846),0,N1846/5*100*'04_Настройки'!$B$20))/(IF(ISBLANK(T1846),0,'04_Настройки'!$B$16)+IF(ISBLANK(U1846),0,'04_Настройки'!$B$17)+IF(ISBLANK(V1846),0,'04_Настройки'!$B$18)+IF(ISBLANK(M1846),0,'04_Настройки'!$B$19)+IF(ISBLANK(N1846),0,'04_Настройки'!$B$20)),1)))</s:f>
        <s:v/>
      </s:c>
      <s:c r="Y1846" s="77" t="str">
        <s:f>IF(B1846="","",IF(ISBLANK(X1846),"Недостаточно данных",IF(X1846&gt;='04_Настройки'!$B$24,"Высокий",IF(X1846&gt;='04_Настройки'!$B$25,"Средний","Низкий"))))</s:f>
        <s:v/>
      </s:c>
      <s:c r="Z1846" s="80">
        <s:f t="shared" si="8"/>
        <s:v>1836</s:v>
      </s:c>
      <s:c r="AA1846" s="93" t="str">
        <s:f>IF(B1846="","",IF(S1846&gt;1,"Проверить и объединить дубли",IF(W1846&lt;'04_Настройки'!$B$26,"Дополнить исходные данные",IF(AND(M1846&lt;&gt;"",M1846&lt;=2),"Проверить соответствие запросу и бизнесу",IF(AND(G1846&lt;&gt;"",G1846&lt;=IF(J1846="",'04_Настройки'!$B$14,J1846)),"Удерживать позицию и обновлять контент",IF(Y1846="Высокий",IF(O1846="","Создать или назначить посадочную страницу","Оптимизировать страницу и усилить содержание"),IF(Y1846="Средний","Включить в контент-план","Наблюдать или отложить")))))))</s:f>
        <s:v/>
      </s:c>
    </s:row>
    <s:row r="1847" ht="22.5" customHeight="1">
      <s:c r="A1847" s="70" t="str">
        <s:f t="shared" si="1"/>
        <s:v/>
      </s:c>
      <s:c r="B1847" s="71"/>
      <s:c r="C1847" s="71"/>
      <s:c r="D1847" s="71"/>
      <s:c r="E1847" s="95"/>
      <s:c r="F1847" s="77" t="str">
        <s:f>IF(ISBLANK(E1847),"",IF(E1847&gt;='04_Настройки'!$B$11,"ВЧ",IF(E1847&gt;='04_Настройки'!$B$12,"СЧ","НЧ")))</s:f>
      </s:c>
      <s:c r="G1847" s="78"/>
      <s:c r="H1847" s="78"/>
      <s:c r="I1847" s="80" t="str">
        <s:f t="shared" si="2"/>
        <s:v/>
      </s:c>
      <s:c r="J1847" s="78"/>
      <s:c r="K1847" s="81"/>
      <s:c r="L1847" s="78"/>
      <s:c r="M1847" s="78"/>
      <s:c r="N1847" s="78"/>
      <s:c r="O1847" s="83"/>
      <s:c r="P1847" s="84"/>
      <s:c r="Q1847" s="84"/>
      <s:c r="R1847" s="77" t="str">
        <s:f t="shared" si="3"/>
        <s:v/>
      </s:c>
      <s:c r="S1847" s="85" t="str">
        <s:f t="shared" si="4"/>
        <s:v/>
      </s:c>
      <s:c r="T1847" s="85" t="str">
        <s:f t="shared" si="5"/>
        <s:v/>
      </s:c>
      <s:c r="U1847" s="85" t="str">
        <s:f>IF(OR(B1847="",G1847=""),"",ROUND(MAX(0,MIN(100,(G1847-IF(J1847="",'04_Настройки'!$B$14,J1847))/(100-IF(J1847="",'04_Настройки'!$B$14,J1847))*100)),1))</s:f>
        <s:v/>
      </s:c>
      <s:c r="V1847" s="85" t="str">
        <s:f t="shared" si="6"/>
        <s:v/>
      </s:c>
      <s:c r="W1847" s="88" t="str">
        <s:f t="shared" si="7"/>
        <s:v/>
      </s:c>
      <s:c r="X1847" s="85" t="str">
        <s:f>IF(B1847="","",IF(W1847&lt;'04_Настройки'!$B$26,"",ROUND((IF(ISBLANK(T1847),0,T1847*'04_Настройки'!$B$16)+IF(ISBLANK(U1847),0,U1847*'04_Настройки'!$B$17)+IF(ISBLANK(V1847),0,V1847*'04_Настройки'!$B$18)+IF(ISBLANK(M1847),0,M1847/5*100*'04_Настройки'!$B$19)+IF(ISBLANK(N1847),0,N1847/5*100*'04_Настройки'!$B$20))/(IF(ISBLANK(T1847),0,'04_Настройки'!$B$16)+IF(ISBLANK(U1847),0,'04_Настройки'!$B$17)+IF(ISBLANK(V1847),0,'04_Настройки'!$B$18)+IF(ISBLANK(M1847),0,'04_Настройки'!$B$19)+IF(ISBLANK(N1847),0,'04_Настройки'!$B$20)),1)))</s:f>
        <s:v/>
      </s:c>
      <s:c r="Y1847" s="77" t="str">
        <s:f>IF(B1847="","",IF(ISBLANK(X1847),"Недостаточно данных",IF(X1847&gt;='04_Настройки'!$B$24,"Высокий",IF(X1847&gt;='04_Настройки'!$B$25,"Средний","Низкий"))))</s:f>
        <s:v/>
      </s:c>
      <s:c r="Z1847" s="80">
        <s:f t="shared" si="8"/>
        <s:v>1837</s:v>
      </s:c>
      <s:c r="AA1847" s="93" t="str">
        <s:f>IF(B1847="","",IF(S1847&gt;1,"Проверить и объединить дубли",IF(W1847&lt;'04_Настройки'!$B$26,"Дополнить исходные данные",IF(AND(M1847&lt;&gt;"",M1847&lt;=2),"Проверить соответствие запросу и бизнесу",IF(AND(G1847&lt;&gt;"",G1847&lt;=IF(J1847="",'04_Настройки'!$B$14,J1847)),"Удерживать позицию и обновлять контент",IF(Y1847="Высокий",IF(O1847="","Создать или назначить посадочную страницу","Оптимизировать страницу и усилить содержание"),IF(Y1847="Средний","Включить в контент-план","Наблюдать или отложить")))))))</s:f>
        <s:v/>
      </s:c>
    </s:row>
    <s:row r="1848" ht="22.5" customHeight="1">
      <s:c r="A1848" s="70" t="str">
        <s:f t="shared" si="1"/>
        <s:v/>
      </s:c>
      <s:c r="B1848" s="71"/>
      <s:c r="C1848" s="71"/>
      <s:c r="D1848" s="71"/>
      <s:c r="E1848" s="95"/>
      <s:c r="F1848" s="77" t="str">
        <s:f>IF(ISBLANK(E1848),"",IF(E1848&gt;='04_Настройки'!$B$11,"ВЧ",IF(E1848&gt;='04_Настройки'!$B$12,"СЧ","НЧ")))</s:f>
      </s:c>
      <s:c r="G1848" s="78"/>
      <s:c r="H1848" s="78"/>
      <s:c r="I1848" s="80" t="str">
        <s:f t="shared" si="2"/>
        <s:v/>
      </s:c>
      <s:c r="J1848" s="78"/>
      <s:c r="K1848" s="81"/>
      <s:c r="L1848" s="78"/>
      <s:c r="M1848" s="78"/>
      <s:c r="N1848" s="78"/>
      <s:c r="O1848" s="83"/>
      <s:c r="P1848" s="84"/>
      <s:c r="Q1848" s="84"/>
      <s:c r="R1848" s="77" t="str">
        <s:f t="shared" si="3"/>
        <s:v/>
      </s:c>
      <s:c r="S1848" s="85" t="str">
        <s:f t="shared" si="4"/>
        <s:v/>
      </s:c>
      <s:c r="T1848" s="85" t="str">
        <s:f t="shared" si="5"/>
        <s:v/>
      </s:c>
      <s:c r="U1848" s="85" t="str">
        <s:f>IF(OR(B1848="",G1848=""),"",ROUND(MAX(0,MIN(100,(G1848-IF(J1848="",'04_Настройки'!$B$14,J1848))/(100-IF(J1848="",'04_Настройки'!$B$14,J1848))*100)),1))</s:f>
        <s:v/>
      </s:c>
      <s:c r="V1848" s="85" t="str">
        <s:f t="shared" si="6"/>
        <s:v/>
      </s:c>
      <s:c r="W1848" s="88" t="str">
        <s:f t="shared" si="7"/>
        <s:v/>
      </s:c>
      <s:c r="X1848" s="85" t="str">
        <s:f>IF(B1848="","",IF(W1848&lt;'04_Настройки'!$B$26,"",ROUND((IF(ISBLANK(T1848),0,T1848*'04_Настройки'!$B$16)+IF(ISBLANK(U1848),0,U1848*'04_Настройки'!$B$17)+IF(ISBLANK(V1848),0,V1848*'04_Настройки'!$B$18)+IF(ISBLANK(M1848),0,M1848/5*100*'04_Настройки'!$B$19)+IF(ISBLANK(N1848),0,N1848/5*100*'04_Настройки'!$B$20))/(IF(ISBLANK(T1848),0,'04_Настройки'!$B$16)+IF(ISBLANK(U1848),0,'04_Настройки'!$B$17)+IF(ISBLANK(V1848),0,'04_Настройки'!$B$18)+IF(ISBLANK(M1848),0,'04_Настройки'!$B$19)+IF(ISBLANK(N1848),0,'04_Настройки'!$B$20)),1)))</s:f>
        <s:v/>
      </s:c>
      <s:c r="Y1848" s="77" t="str">
        <s:f>IF(B1848="","",IF(ISBLANK(X1848),"Недостаточно данных",IF(X1848&gt;='04_Настройки'!$B$24,"Высокий",IF(X1848&gt;='04_Настройки'!$B$25,"Средний","Низкий"))))</s:f>
        <s:v/>
      </s:c>
      <s:c r="Z1848" s="80">
        <s:f t="shared" si="8"/>
        <s:v>1838</s:v>
      </s:c>
      <s:c r="AA1848" s="93" t="str">
        <s:f>IF(B1848="","",IF(S1848&gt;1,"Проверить и объединить дубли",IF(W1848&lt;'04_Настройки'!$B$26,"Дополнить исходные данные",IF(AND(M1848&lt;&gt;"",M1848&lt;=2),"Проверить соответствие запросу и бизнесу",IF(AND(G1848&lt;&gt;"",G1848&lt;=IF(J1848="",'04_Настройки'!$B$14,J1848)),"Удерживать позицию и обновлять контент",IF(Y1848="Высокий",IF(O1848="","Создать или назначить посадочную страницу","Оптимизировать страницу и усилить содержание"),IF(Y1848="Средний","Включить в контент-план","Наблюдать или отложить")))))))</s:f>
        <s:v/>
      </s:c>
    </s:row>
    <s:row r="1849" ht="22.5" customHeight="1">
      <s:c r="A1849" s="70" t="str">
        <s:f t="shared" si="1"/>
        <s:v/>
      </s:c>
      <s:c r="B1849" s="71"/>
      <s:c r="C1849" s="71"/>
      <s:c r="D1849" s="71"/>
      <s:c r="E1849" s="95"/>
      <s:c r="F1849" s="77" t="str">
        <s:f>IF(ISBLANK(E1849),"",IF(E1849&gt;='04_Настройки'!$B$11,"ВЧ",IF(E1849&gt;='04_Настройки'!$B$12,"СЧ","НЧ")))</s:f>
      </s:c>
      <s:c r="G1849" s="78"/>
      <s:c r="H1849" s="78"/>
      <s:c r="I1849" s="80" t="str">
        <s:f t="shared" si="2"/>
        <s:v/>
      </s:c>
      <s:c r="J1849" s="78"/>
      <s:c r="K1849" s="81"/>
      <s:c r="L1849" s="78"/>
      <s:c r="M1849" s="78"/>
      <s:c r="N1849" s="78"/>
      <s:c r="O1849" s="83"/>
      <s:c r="P1849" s="84"/>
      <s:c r="Q1849" s="84"/>
      <s:c r="R1849" s="77" t="str">
        <s:f t="shared" si="3"/>
        <s:v/>
      </s:c>
      <s:c r="S1849" s="85" t="str">
        <s:f t="shared" si="4"/>
        <s:v/>
      </s:c>
      <s:c r="T1849" s="85" t="str">
        <s:f t="shared" si="5"/>
        <s:v/>
      </s:c>
      <s:c r="U1849" s="85" t="str">
        <s:f>IF(OR(B1849="",G1849=""),"",ROUND(MAX(0,MIN(100,(G1849-IF(J1849="",'04_Настройки'!$B$14,J1849))/(100-IF(J1849="",'04_Настройки'!$B$14,J1849))*100)),1))</s:f>
        <s:v/>
      </s:c>
      <s:c r="V1849" s="85" t="str">
        <s:f t="shared" si="6"/>
        <s:v/>
      </s:c>
      <s:c r="W1849" s="88" t="str">
        <s:f t="shared" si="7"/>
        <s:v/>
      </s:c>
      <s:c r="X1849" s="85" t="str">
        <s:f>IF(B1849="","",IF(W1849&lt;'04_Настройки'!$B$26,"",ROUND((IF(ISBLANK(T1849),0,T1849*'04_Настройки'!$B$16)+IF(ISBLANK(U1849),0,U1849*'04_Настройки'!$B$17)+IF(ISBLANK(V1849),0,V1849*'04_Настройки'!$B$18)+IF(ISBLANK(M1849),0,M1849/5*100*'04_Настройки'!$B$19)+IF(ISBLANK(N1849),0,N1849/5*100*'04_Настройки'!$B$20))/(IF(ISBLANK(T1849),0,'04_Настройки'!$B$16)+IF(ISBLANK(U1849),0,'04_Настройки'!$B$17)+IF(ISBLANK(V1849),0,'04_Настройки'!$B$18)+IF(ISBLANK(M1849),0,'04_Настройки'!$B$19)+IF(ISBLANK(N1849),0,'04_Настройки'!$B$20)),1)))</s:f>
        <s:v/>
      </s:c>
      <s:c r="Y1849" s="77" t="str">
        <s:f>IF(B1849="","",IF(ISBLANK(X1849),"Недостаточно данных",IF(X1849&gt;='04_Настройки'!$B$24,"Высокий",IF(X1849&gt;='04_Настройки'!$B$25,"Средний","Низкий"))))</s:f>
        <s:v/>
      </s:c>
      <s:c r="Z1849" s="80">
        <s:f t="shared" si="8"/>
        <s:v>1839</s:v>
      </s:c>
      <s:c r="AA1849" s="93" t="str">
        <s:f>IF(B1849="","",IF(S1849&gt;1,"Проверить и объединить дубли",IF(W1849&lt;'04_Настройки'!$B$26,"Дополнить исходные данные",IF(AND(M1849&lt;&gt;"",M1849&lt;=2),"Проверить соответствие запросу и бизнесу",IF(AND(G1849&lt;&gt;"",G1849&lt;=IF(J1849="",'04_Настройки'!$B$14,J1849)),"Удерживать позицию и обновлять контент",IF(Y1849="Высокий",IF(O1849="","Создать или назначить посадочную страницу","Оптимизировать страницу и усилить содержание"),IF(Y1849="Средний","Включить в контент-план","Наблюдать или отложить")))))))</s:f>
        <s:v/>
      </s:c>
    </s:row>
    <s:row r="1850" ht="22.5" customHeight="1">
      <s:c r="A1850" s="70" t="str">
        <s:f t="shared" si="1"/>
        <s:v/>
      </s:c>
      <s:c r="B1850" s="71"/>
      <s:c r="C1850" s="71"/>
      <s:c r="D1850" s="71"/>
      <s:c r="E1850" s="95"/>
      <s:c r="F1850" s="77" t="str">
        <s:f>IF(ISBLANK(E1850),"",IF(E1850&gt;='04_Настройки'!$B$11,"ВЧ",IF(E1850&gt;='04_Настройки'!$B$12,"СЧ","НЧ")))</s:f>
      </s:c>
      <s:c r="G1850" s="78"/>
      <s:c r="H1850" s="78"/>
      <s:c r="I1850" s="80" t="str">
        <s:f t="shared" si="2"/>
        <s:v/>
      </s:c>
      <s:c r="J1850" s="78"/>
      <s:c r="K1850" s="81"/>
      <s:c r="L1850" s="78"/>
      <s:c r="M1850" s="78"/>
      <s:c r="N1850" s="78"/>
      <s:c r="O1850" s="83"/>
      <s:c r="P1850" s="84"/>
      <s:c r="Q1850" s="84"/>
      <s:c r="R1850" s="77" t="str">
        <s:f t="shared" si="3"/>
        <s:v/>
      </s:c>
      <s:c r="S1850" s="85" t="str">
        <s:f t="shared" si="4"/>
        <s:v/>
      </s:c>
      <s:c r="T1850" s="85" t="str">
        <s:f t="shared" si="5"/>
        <s:v/>
      </s:c>
      <s:c r="U1850" s="85" t="str">
        <s:f>IF(OR(B1850="",G1850=""),"",ROUND(MAX(0,MIN(100,(G1850-IF(J1850="",'04_Настройки'!$B$14,J1850))/(100-IF(J1850="",'04_Настройки'!$B$14,J1850))*100)),1))</s:f>
        <s:v/>
      </s:c>
      <s:c r="V1850" s="85" t="str">
        <s:f t="shared" si="6"/>
        <s:v/>
      </s:c>
      <s:c r="W1850" s="88" t="str">
        <s:f t="shared" si="7"/>
        <s:v/>
      </s:c>
      <s:c r="X1850" s="85" t="str">
        <s:f>IF(B1850="","",IF(W1850&lt;'04_Настройки'!$B$26,"",ROUND((IF(ISBLANK(T1850),0,T1850*'04_Настройки'!$B$16)+IF(ISBLANK(U1850),0,U1850*'04_Настройки'!$B$17)+IF(ISBLANK(V1850),0,V1850*'04_Настройки'!$B$18)+IF(ISBLANK(M1850),0,M1850/5*100*'04_Настройки'!$B$19)+IF(ISBLANK(N1850),0,N1850/5*100*'04_Настройки'!$B$20))/(IF(ISBLANK(T1850),0,'04_Настройки'!$B$16)+IF(ISBLANK(U1850),0,'04_Настройки'!$B$17)+IF(ISBLANK(V1850),0,'04_Настройки'!$B$18)+IF(ISBLANK(M1850),0,'04_Настройки'!$B$19)+IF(ISBLANK(N1850),0,'04_Настройки'!$B$20)),1)))</s:f>
        <s:v/>
      </s:c>
      <s:c r="Y1850" s="77" t="str">
        <s:f>IF(B1850="","",IF(ISBLANK(X1850),"Недостаточно данных",IF(X1850&gt;='04_Настройки'!$B$24,"Высокий",IF(X1850&gt;='04_Настройки'!$B$25,"Средний","Низкий"))))</s:f>
        <s:v/>
      </s:c>
      <s:c r="Z1850" s="80">
        <s:f t="shared" si="8"/>
        <s:v>1840</s:v>
      </s:c>
      <s:c r="AA1850" s="93" t="str">
        <s:f>IF(B1850="","",IF(S1850&gt;1,"Проверить и объединить дубли",IF(W1850&lt;'04_Настройки'!$B$26,"Дополнить исходные данные",IF(AND(M1850&lt;&gt;"",M1850&lt;=2),"Проверить соответствие запросу и бизнесу",IF(AND(G1850&lt;&gt;"",G1850&lt;=IF(J1850="",'04_Настройки'!$B$14,J1850)),"Удерживать позицию и обновлять контент",IF(Y1850="Высокий",IF(O1850="","Создать или назначить посадочную страницу","Оптимизировать страницу и усилить содержание"),IF(Y1850="Средний","Включить в контент-план","Наблюдать или отложить")))))))</s:f>
        <s:v/>
      </s:c>
    </s:row>
    <s:row r="1851" ht="22.5" customHeight="1">
      <s:c r="A1851" s="70" t="str">
        <s:f t="shared" si="1"/>
        <s:v/>
      </s:c>
      <s:c r="B1851" s="71"/>
      <s:c r="C1851" s="71"/>
      <s:c r="D1851" s="71"/>
      <s:c r="E1851" s="95"/>
      <s:c r="F1851" s="77" t="str">
        <s:f>IF(ISBLANK(E1851),"",IF(E1851&gt;='04_Настройки'!$B$11,"ВЧ",IF(E1851&gt;='04_Настройки'!$B$12,"СЧ","НЧ")))</s:f>
      </s:c>
      <s:c r="G1851" s="78"/>
      <s:c r="H1851" s="78"/>
      <s:c r="I1851" s="80" t="str">
        <s:f t="shared" si="2"/>
        <s:v/>
      </s:c>
      <s:c r="J1851" s="78"/>
      <s:c r="K1851" s="81"/>
      <s:c r="L1851" s="78"/>
      <s:c r="M1851" s="78"/>
      <s:c r="N1851" s="78"/>
      <s:c r="O1851" s="83"/>
      <s:c r="P1851" s="84"/>
      <s:c r="Q1851" s="84"/>
      <s:c r="R1851" s="77" t="str">
        <s:f t="shared" si="3"/>
        <s:v/>
      </s:c>
      <s:c r="S1851" s="85" t="str">
        <s:f t="shared" si="4"/>
        <s:v/>
      </s:c>
      <s:c r="T1851" s="85" t="str">
        <s:f t="shared" si="5"/>
        <s:v/>
      </s:c>
      <s:c r="U1851" s="85" t="str">
        <s:f>IF(OR(B1851="",G1851=""),"",ROUND(MAX(0,MIN(100,(G1851-IF(J1851="",'04_Настройки'!$B$14,J1851))/(100-IF(J1851="",'04_Настройки'!$B$14,J1851))*100)),1))</s:f>
        <s:v/>
      </s:c>
      <s:c r="V1851" s="85" t="str">
        <s:f t="shared" si="6"/>
        <s:v/>
      </s:c>
      <s:c r="W1851" s="88" t="str">
        <s:f t="shared" si="7"/>
        <s:v/>
      </s:c>
      <s:c r="X1851" s="85" t="str">
        <s:f>IF(B1851="","",IF(W1851&lt;'04_Настройки'!$B$26,"",ROUND((IF(ISBLANK(T1851),0,T1851*'04_Настройки'!$B$16)+IF(ISBLANK(U1851),0,U1851*'04_Настройки'!$B$17)+IF(ISBLANK(V1851),0,V1851*'04_Настройки'!$B$18)+IF(ISBLANK(M1851),0,M1851/5*100*'04_Настройки'!$B$19)+IF(ISBLANK(N1851),0,N1851/5*100*'04_Настройки'!$B$20))/(IF(ISBLANK(T1851),0,'04_Настройки'!$B$16)+IF(ISBLANK(U1851),0,'04_Настройки'!$B$17)+IF(ISBLANK(V1851),0,'04_Настройки'!$B$18)+IF(ISBLANK(M1851),0,'04_Настройки'!$B$19)+IF(ISBLANK(N1851),0,'04_Настройки'!$B$20)),1)))</s:f>
        <s:v/>
      </s:c>
      <s:c r="Y1851" s="77" t="str">
        <s:f>IF(B1851="","",IF(ISBLANK(X1851),"Недостаточно данных",IF(X1851&gt;='04_Настройки'!$B$24,"Высокий",IF(X1851&gt;='04_Настройки'!$B$25,"Средний","Низкий"))))</s:f>
        <s:v/>
      </s:c>
      <s:c r="Z1851" s="80">
        <s:f t="shared" si="8"/>
        <s:v>1841</s:v>
      </s:c>
      <s:c r="AA1851" s="93" t="str">
        <s:f>IF(B1851="","",IF(S1851&gt;1,"Проверить и объединить дубли",IF(W1851&lt;'04_Настройки'!$B$26,"Дополнить исходные данные",IF(AND(M1851&lt;&gt;"",M1851&lt;=2),"Проверить соответствие запросу и бизнесу",IF(AND(G1851&lt;&gt;"",G1851&lt;=IF(J1851="",'04_Настройки'!$B$14,J1851)),"Удерживать позицию и обновлять контент",IF(Y1851="Высокий",IF(O1851="","Создать или назначить посадочную страницу","Оптимизировать страницу и усилить содержание"),IF(Y1851="Средний","Включить в контент-план","Наблюдать или отложить")))))))</s:f>
        <s:v/>
      </s:c>
    </s:row>
    <s:row r="1852" ht="22.5" customHeight="1">
      <s:c r="A1852" s="70" t="str">
        <s:f t="shared" si="1"/>
        <s:v/>
      </s:c>
      <s:c r="B1852" s="71"/>
      <s:c r="C1852" s="71"/>
      <s:c r="D1852" s="71"/>
      <s:c r="E1852" s="95"/>
      <s:c r="F1852" s="77" t="str">
        <s:f>IF(ISBLANK(E1852),"",IF(E1852&gt;='04_Настройки'!$B$11,"ВЧ",IF(E1852&gt;='04_Настройки'!$B$12,"СЧ","НЧ")))</s:f>
      </s:c>
      <s:c r="G1852" s="78"/>
      <s:c r="H1852" s="78"/>
      <s:c r="I1852" s="80" t="str">
        <s:f t="shared" si="2"/>
        <s:v/>
      </s:c>
      <s:c r="J1852" s="78"/>
      <s:c r="K1852" s="81"/>
      <s:c r="L1852" s="78"/>
      <s:c r="M1852" s="78"/>
      <s:c r="N1852" s="78"/>
      <s:c r="O1852" s="83"/>
      <s:c r="P1852" s="84"/>
      <s:c r="Q1852" s="84"/>
      <s:c r="R1852" s="77" t="str">
        <s:f t="shared" si="3"/>
        <s:v/>
      </s:c>
      <s:c r="S1852" s="85" t="str">
        <s:f t="shared" si="4"/>
        <s:v/>
      </s:c>
      <s:c r="T1852" s="85" t="str">
        <s:f t="shared" si="5"/>
        <s:v/>
      </s:c>
      <s:c r="U1852" s="85" t="str">
        <s:f>IF(OR(B1852="",G1852=""),"",ROUND(MAX(0,MIN(100,(G1852-IF(J1852="",'04_Настройки'!$B$14,J1852))/(100-IF(J1852="",'04_Настройки'!$B$14,J1852))*100)),1))</s:f>
        <s:v/>
      </s:c>
      <s:c r="V1852" s="85" t="str">
        <s:f t="shared" si="6"/>
        <s:v/>
      </s:c>
      <s:c r="W1852" s="88" t="str">
        <s:f t="shared" si="7"/>
        <s:v/>
      </s:c>
      <s:c r="X1852" s="85" t="str">
        <s:f>IF(B1852="","",IF(W1852&lt;'04_Настройки'!$B$26,"",ROUND((IF(ISBLANK(T1852),0,T1852*'04_Настройки'!$B$16)+IF(ISBLANK(U1852),0,U1852*'04_Настройки'!$B$17)+IF(ISBLANK(V1852),0,V1852*'04_Настройки'!$B$18)+IF(ISBLANK(M1852),0,M1852/5*100*'04_Настройки'!$B$19)+IF(ISBLANK(N1852),0,N1852/5*100*'04_Настройки'!$B$20))/(IF(ISBLANK(T1852),0,'04_Настройки'!$B$16)+IF(ISBLANK(U1852),0,'04_Настройки'!$B$17)+IF(ISBLANK(V1852),0,'04_Настройки'!$B$18)+IF(ISBLANK(M1852),0,'04_Настройки'!$B$19)+IF(ISBLANK(N1852),0,'04_Настройки'!$B$20)),1)))</s:f>
        <s:v/>
      </s:c>
      <s:c r="Y1852" s="77" t="str">
        <s:f>IF(B1852="","",IF(ISBLANK(X1852),"Недостаточно данных",IF(X1852&gt;='04_Настройки'!$B$24,"Высокий",IF(X1852&gt;='04_Настройки'!$B$25,"Средний","Низкий"))))</s:f>
        <s:v/>
      </s:c>
      <s:c r="Z1852" s="80">
        <s:f t="shared" si="8"/>
        <s:v>1842</s:v>
      </s:c>
      <s:c r="AA1852" s="93" t="str">
        <s:f>IF(B1852="","",IF(S1852&gt;1,"Проверить и объединить дубли",IF(W1852&lt;'04_Настройки'!$B$26,"Дополнить исходные данные",IF(AND(M1852&lt;&gt;"",M1852&lt;=2),"Проверить соответствие запросу и бизнесу",IF(AND(G1852&lt;&gt;"",G1852&lt;=IF(J1852="",'04_Настройки'!$B$14,J1852)),"Удерживать позицию и обновлять контент",IF(Y1852="Высокий",IF(O1852="","Создать или назначить посадочную страницу","Оптимизировать страницу и усилить содержание"),IF(Y1852="Средний","Включить в контент-план","Наблюдать или отложить")))))))</s:f>
        <s:v/>
      </s:c>
    </s:row>
    <s:row r="1853" ht="22.5" customHeight="1">
      <s:c r="A1853" s="70" t="str">
        <s:f t="shared" si="1"/>
        <s:v/>
      </s:c>
      <s:c r="B1853" s="71"/>
      <s:c r="C1853" s="71"/>
      <s:c r="D1853" s="71"/>
      <s:c r="E1853" s="95"/>
      <s:c r="F1853" s="77" t="str">
        <s:f>IF(ISBLANK(E1853),"",IF(E1853&gt;='04_Настройки'!$B$11,"ВЧ",IF(E1853&gt;='04_Настройки'!$B$12,"СЧ","НЧ")))</s:f>
      </s:c>
      <s:c r="G1853" s="78"/>
      <s:c r="H1853" s="78"/>
      <s:c r="I1853" s="80" t="str">
        <s:f t="shared" si="2"/>
        <s:v/>
      </s:c>
      <s:c r="J1853" s="78"/>
      <s:c r="K1853" s="81"/>
      <s:c r="L1853" s="78"/>
      <s:c r="M1853" s="78"/>
      <s:c r="N1853" s="78"/>
      <s:c r="O1853" s="83"/>
      <s:c r="P1853" s="84"/>
      <s:c r="Q1853" s="84"/>
      <s:c r="R1853" s="77" t="str">
        <s:f t="shared" si="3"/>
        <s:v/>
      </s:c>
      <s:c r="S1853" s="85" t="str">
        <s:f t="shared" si="4"/>
        <s:v/>
      </s:c>
      <s:c r="T1853" s="85" t="str">
        <s:f t="shared" si="5"/>
        <s:v/>
      </s:c>
      <s:c r="U1853" s="85" t="str">
        <s:f>IF(OR(B1853="",G1853=""),"",ROUND(MAX(0,MIN(100,(G1853-IF(J1853="",'04_Настройки'!$B$14,J1853))/(100-IF(J1853="",'04_Настройки'!$B$14,J1853))*100)),1))</s:f>
        <s:v/>
      </s:c>
      <s:c r="V1853" s="85" t="str">
        <s:f t="shared" si="6"/>
        <s:v/>
      </s:c>
      <s:c r="W1853" s="88" t="str">
        <s:f t="shared" si="7"/>
        <s:v/>
      </s:c>
      <s:c r="X1853" s="85" t="str">
        <s:f>IF(B1853="","",IF(W1853&lt;'04_Настройки'!$B$26,"",ROUND((IF(ISBLANK(T1853),0,T1853*'04_Настройки'!$B$16)+IF(ISBLANK(U1853),0,U1853*'04_Настройки'!$B$17)+IF(ISBLANK(V1853),0,V1853*'04_Настройки'!$B$18)+IF(ISBLANK(M1853),0,M1853/5*100*'04_Настройки'!$B$19)+IF(ISBLANK(N1853),0,N1853/5*100*'04_Настройки'!$B$20))/(IF(ISBLANK(T1853),0,'04_Настройки'!$B$16)+IF(ISBLANK(U1853),0,'04_Настройки'!$B$17)+IF(ISBLANK(V1853),0,'04_Настройки'!$B$18)+IF(ISBLANK(M1853),0,'04_Настройки'!$B$19)+IF(ISBLANK(N1853),0,'04_Настройки'!$B$20)),1)))</s:f>
        <s:v/>
      </s:c>
      <s:c r="Y1853" s="77" t="str">
        <s:f>IF(B1853="","",IF(ISBLANK(X1853),"Недостаточно данных",IF(X1853&gt;='04_Настройки'!$B$24,"Высокий",IF(X1853&gt;='04_Настройки'!$B$25,"Средний","Низкий"))))</s:f>
        <s:v/>
      </s:c>
      <s:c r="Z1853" s="80">
        <s:f t="shared" si="8"/>
        <s:v>1843</s:v>
      </s:c>
      <s:c r="AA1853" s="93" t="str">
        <s:f>IF(B1853="","",IF(S1853&gt;1,"Проверить и объединить дубли",IF(W1853&lt;'04_Настройки'!$B$26,"Дополнить исходные данные",IF(AND(M1853&lt;&gt;"",M1853&lt;=2),"Проверить соответствие запросу и бизнесу",IF(AND(G1853&lt;&gt;"",G1853&lt;=IF(J1853="",'04_Настройки'!$B$14,J1853)),"Удерживать позицию и обновлять контент",IF(Y1853="Высокий",IF(O1853="","Создать или назначить посадочную страницу","Оптимизировать страницу и усилить содержание"),IF(Y1853="Средний","Включить в контент-план","Наблюдать или отложить")))))))</s:f>
        <s:v/>
      </s:c>
    </s:row>
    <s:row r="1854" ht="22.5" customHeight="1">
      <s:c r="A1854" s="70" t="str">
        <s:f t="shared" si="1"/>
        <s:v/>
      </s:c>
      <s:c r="B1854" s="71"/>
      <s:c r="C1854" s="71"/>
      <s:c r="D1854" s="71"/>
      <s:c r="E1854" s="95"/>
      <s:c r="F1854" s="77" t="str">
        <s:f>IF(ISBLANK(E1854),"",IF(E1854&gt;='04_Настройки'!$B$11,"ВЧ",IF(E1854&gt;='04_Настройки'!$B$12,"СЧ","НЧ")))</s:f>
      </s:c>
      <s:c r="G1854" s="78"/>
      <s:c r="H1854" s="78"/>
      <s:c r="I1854" s="80" t="str">
        <s:f t="shared" si="2"/>
        <s:v/>
      </s:c>
      <s:c r="J1854" s="78"/>
      <s:c r="K1854" s="81"/>
      <s:c r="L1854" s="78"/>
      <s:c r="M1854" s="78"/>
      <s:c r="N1854" s="78"/>
      <s:c r="O1854" s="83"/>
      <s:c r="P1854" s="84"/>
      <s:c r="Q1854" s="84"/>
      <s:c r="R1854" s="77" t="str">
        <s:f t="shared" si="3"/>
        <s:v/>
      </s:c>
      <s:c r="S1854" s="85" t="str">
        <s:f t="shared" si="4"/>
        <s:v/>
      </s:c>
      <s:c r="T1854" s="85" t="str">
        <s:f t="shared" si="5"/>
        <s:v/>
      </s:c>
      <s:c r="U1854" s="85" t="str">
        <s:f>IF(OR(B1854="",G1854=""),"",ROUND(MAX(0,MIN(100,(G1854-IF(J1854="",'04_Настройки'!$B$14,J1854))/(100-IF(J1854="",'04_Настройки'!$B$14,J1854))*100)),1))</s:f>
        <s:v/>
      </s:c>
      <s:c r="V1854" s="85" t="str">
        <s:f t="shared" si="6"/>
        <s:v/>
      </s:c>
      <s:c r="W1854" s="88" t="str">
        <s:f t="shared" si="7"/>
        <s:v/>
      </s:c>
      <s:c r="X1854" s="85" t="str">
        <s:f>IF(B1854="","",IF(W1854&lt;'04_Настройки'!$B$26,"",ROUND((IF(ISBLANK(T1854),0,T1854*'04_Настройки'!$B$16)+IF(ISBLANK(U1854),0,U1854*'04_Настройки'!$B$17)+IF(ISBLANK(V1854),0,V1854*'04_Настройки'!$B$18)+IF(ISBLANK(M1854),0,M1854/5*100*'04_Настройки'!$B$19)+IF(ISBLANK(N1854),0,N1854/5*100*'04_Настройки'!$B$20))/(IF(ISBLANK(T1854),0,'04_Настройки'!$B$16)+IF(ISBLANK(U1854),0,'04_Настройки'!$B$17)+IF(ISBLANK(V1854),0,'04_Настройки'!$B$18)+IF(ISBLANK(M1854),0,'04_Настройки'!$B$19)+IF(ISBLANK(N1854),0,'04_Настройки'!$B$20)),1)))</s:f>
        <s:v/>
      </s:c>
      <s:c r="Y1854" s="77" t="str">
        <s:f>IF(B1854="","",IF(ISBLANK(X1854),"Недостаточно данных",IF(X1854&gt;='04_Настройки'!$B$24,"Высокий",IF(X1854&gt;='04_Настройки'!$B$25,"Средний","Низкий"))))</s:f>
        <s:v/>
      </s:c>
      <s:c r="Z1854" s="80">
        <s:f t="shared" si="8"/>
        <s:v>1844</s:v>
      </s:c>
      <s:c r="AA1854" s="93" t="str">
        <s:f>IF(B1854="","",IF(S1854&gt;1,"Проверить и объединить дубли",IF(W1854&lt;'04_Настройки'!$B$26,"Дополнить исходные данные",IF(AND(M1854&lt;&gt;"",M1854&lt;=2),"Проверить соответствие запросу и бизнесу",IF(AND(G1854&lt;&gt;"",G1854&lt;=IF(J1854="",'04_Настройки'!$B$14,J1854)),"Удерживать позицию и обновлять контент",IF(Y1854="Высокий",IF(O1854="","Создать или назначить посадочную страницу","Оптимизировать страницу и усилить содержание"),IF(Y1854="Средний","Включить в контент-план","Наблюдать или отложить")))))))</s:f>
        <s:v/>
      </s:c>
    </s:row>
    <s:row r="1855" ht="22.5" customHeight="1">
      <s:c r="A1855" s="70" t="str">
        <s:f t="shared" si="1"/>
        <s:v/>
      </s:c>
      <s:c r="B1855" s="71"/>
      <s:c r="C1855" s="71"/>
      <s:c r="D1855" s="71"/>
      <s:c r="E1855" s="95"/>
      <s:c r="F1855" s="77" t="str">
        <s:f>IF(ISBLANK(E1855),"",IF(E1855&gt;='04_Настройки'!$B$11,"ВЧ",IF(E1855&gt;='04_Настройки'!$B$12,"СЧ","НЧ")))</s:f>
      </s:c>
      <s:c r="G1855" s="78"/>
      <s:c r="H1855" s="78"/>
      <s:c r="I1855" s="80" t="str">
        <s:f t="shared" si="2"/>
        <s:v/>
      </s:c>
      <s:c r="J1855" s="78"/>
      <s:c r="K1855" s="81"/>
      <s:c r="L1855" s="78"/>
      <s:c r="M1855" s="78"/>
      <s:c r="N1855" s="78"/>
      <s:c r="O1855" s="83"/>
      <s:c r="P1855" s="84"/>
      <s:c r="Q1855" s="84"/>
      <s:c r="R1855" s="77" t="str">
        <s:f t="shared" si="3"/>
        <s:v/>
      </s:c>
      <s:c r="S1855" s="85" t="str">
        <s:f t="shared" si="4"/>
        <s:v/>
      </s:c>
      <s:c r="T1855" s="85" t="str">
        <s:f t="shared" si="5"/>
        <s:v/>
      </s:c>
      <s:c r="U1855" s="85" t="str">
        <s:f>IF(OR(B1855="",G1855=""),"",ROUND(MAX(0,MIN(100,(G1855-IF(J1855="",'04_Настройки'!$B$14,J1855))/(100-IF(J1855="",'04_Настройки'!$B$14,J1855))*100)),1))</s:f>
        <s:v/>
      </s:c>
      <s:c r="V1855" s="85" t="str">
        <s:f t="shared" si="6"/>
        <s:v/>
      </s:c>
      <s:c r="W1855" s="88" t="str">
        <s:f t="shared" si="7"/>
        <s:v/>
      </s:c>
      <s:c r="X1855" s="85" t="str">
        <s:f>IF(B1855="","",IF(W1855&lt;'04_Настройки'!$B$26,"",ROUND((IF(ISBLANK(T1855),0,T1855*'04_Настройки'!$B$16)+IF(ISBLANK(U1855),0,U1855*'04_Настройки'!$B$17)+IF(ISBLANK(V1855),0,V1855*'04_Настройки'!$B$18)+IF(ISBLANK(M1855),0,M1855/5*100*'04_Настройки'!$B$19)+IF(ISBLANK(N1855),0,N1855/5*100*'04_Настройки'!$B$20))/(IF(ISBLANK(T1855),0,'04_Настройки'!$B$16)+IF(ISBLANK(U1855),0,'04_Настройки'!$B$17)+IF(ISBLANK(V1855),0,'04_Настройки'!$B$18)+IF(ISBLANK(M1855),0,'04_Настройки'!$B$19)+IF(ISBLANK(N1855),0,'04_Настройки'!$B$20)),1)))</s:f>
        <s:v/>
      </s:c>
      <s:c r="Y1855" s="77" t="str">
        <s:f>IF(B1855="","",IF(ISBLANK(X1855),"Недостаточно данных",IF(X1855&gt;='04_Настройки'!$B$24,"Высокий",IF(X1855&gt;='04_Настройки'!$B$25,"Средний","Низкий"))))</s:f>
        <s:v/>
      </s:c>
      <s:c r="Z1855" s="80">
        <s:f t="shared" si="8"/>
        <s:v>1845</s:v>
      </s:c>
      <s:c r="AA1855" s="93" t="str">
        <s:f>IF(B1855="","",IF(S1855&gt;1,"Проверить и объединить дубли",IF(W1855&lt;'04_Настройки'!$B$26,"Дополнить исходные данные",IF(AND(M1855&lt;&gt;"",M1855&lt;=2),"Проверить соответствие запросу и бизнесу",IF(AND(G1855&lt;&gt;"",G1855&lt;=IF(J1855="",'04_Настройки'!$B$14,J1855)),"Удерживать позицию и обновлять контент",IF(Y1855="Высокий",IF(O1855="","Создать или назначить посадочную страницу","Оптимизировать страницу и усилить содержание"),IF(Y1855="Средний","Включить в контент-план","Наблюдать или отложить")))))))</s:f>
        <s:v/>
      </s:c>
    </s:row>
    <s:row r="1856" ht="22.5" customHeight="1">
      <s:c r="A1856" s="70" t="str">
        <s:f t="shared" si="1"/>
        <s:v/>
      </s:c>
      <s:c r="B1856" s="71"/>
      <s:c r="C1856" s="71"/>
      <s:c r="D1856" s="71"/>
      <s:c r="E1856" s="95"/>
      <s:c r="F1856" s="77" t="str">
        <s:f>IF(ISBLANK(E1856),"",IF(E1856&gt;='04_Настройки'!$B$11,"ВЧ",IF(E1856&gt;='04_Настройки'!$B$12,"СЧ","НЧ")))</s:f>
      </s:c>
      <s:c r="G1856" s="78"/>
      <s:c r="H1856" s="78"/>
      <s:c r="I1856" s="80" t="str">
        <s:f t="shared" si="2"/>
        <s:v/>
      </s:c>
      <s:c r="J1856" s="78"/>
      <s:c r="K1856" s="81"/>
      <s:c r="L1856" s="78"/>
      <s:c r="M1856" s="78"/>
      <s:c r="N1856" s="78"/>
      <s:c r="O1856" s="83"/>
      <s:c r="P1856" s="84"/>
      <s:c r="Q1856" s="84"/>
      <s:c r="R1856" s="77" t="str">
        <s:f t="shared" si="3"/>
        <s:v/>
      </s:c>
      <s:c r="S1856" s="85" t="str">
        <s:f t="shared" si="4"/>
        <s:v/>
      </s:c>
      <s:c r="T1856" s="85" t="str">
        <s:f t="shared" si="5"/>
        <s:v/>
      </s:c>
      <s:c r="U1856" s="85" t="str">
        <s:f>IF(OR(B1856="",G1856=""),"",ROUND(MAX(0,MIN(100,(G1856-IF(J1856="",'04_Настройки'!$B$14,J1856))/(100-IF(J1856="",'04_Настройки'!$B$14,J1856))*100)),1))</s:f>
        <s:v/>
      </s:c>
      <s:c r="V1856" s="85" t="str">
        <s:f t="shared" si="6"/>
        <s:v/>
      </s:c>
      <s:c r="W1856" s="88" t="str">
        <s:f t="shared" si="7"/>
        <s:v/>
      </s:c>
      <s:c r="X1856" s="85" t="str">
        <s:f>IF(B1856="","",IF(W1856&lt;'04_Настройки'!$B$26,"",ROUND((IF(ISBLANK(T1856),0,T1856*'04_Настройки'!$B$16)+IF(ISBLANK(U1856),0,U1856*'04_Настройки'!$B$17)+IF(ISBLANK(V1856),0,V1856*'04_Настройки'!$B$18)+IF(ISBLANK(M1856),0,M1856/5*100*'04_Настройки'!$B$19)+IF(ISBLANK(N1856),0,N1856/5*100*'04_Настройки'!$B$20))/(IF(ISBLANK(T1856),0,'04_Настройки'!$B$16)+IF(ISBLANK(U1856),0,'04_Настройки'!$B$17)+IF(ISBLANK(V1856),0,'04_Настройки'!$B$18)+IF(ISBLANK(M1856),0,'04_Настройки'!$B$19)+IF(ISBLANK(N1856),0,'04_Настройки'!$B$20)),1)))</s:f>
        <s:v/>
      </s:c>
      <s:c r="Y1856" s="77" t="str">
        <s:f>IF(B1856="","",IF(ISBLANK(X1856),"Недостаточно данных",IF(X1856&gt;='04_Настройки'!$B$24,"Высокий",IF(X1856&gt;='04_Настройки'!$B$25,"Средний","Низкий"))))</s:f>
        <s:v/>
      </s:c>
      <s:c r="Z1856" s="80">
        <s:f t="shared" si="8"/>
        <s:v>1846</s:v>
      </s:c>
      <s:c r="AA1856" s="93" t="str">
        <s:f>IF(B1856="","",IF(S1856&gt;1,"Проверить и объединить дубли",IF(W1856&lt;'04_Настройки'!$B$26,"Дополнить исходные данные",IF(AND(M1856&lt;&gt;"",M1856&lt;=2),"Проверить соответствие запросу и бизнесу",IF(AND(G1856&lt;&gt;"",G1856&lt;=IF(J1856="",'04_Настройки'!$B$14,J1856)),"Удерживать позицию и обновлять контент",IF(Y1856="Высокий",IF(O1856="","Создать или назначить посадочную страницу","Оптимизировать страницу и усилить содержание"),IF(Y1856="Средний","Включить в контент-план","Наблюдать или отложить")))))))</s:f>
        <s:v/>
      </s:c>
    </s:row>
    <s:row r="1857" ht="22.5" customHeight="1">
      <s:c r="A1857" s="70" t="str">
        <s:f t="shared" si="1"/>
        <s:v/>
      </s:c>
      <s:c r="B1857" s="71"/>
      <s:c r="C1857" s="71"/>
      <s:c r="D1857" s="71"/>
      <s:c r="E1857" s="95"/>
      <s:c r="F1857" s="77" t="str">
        <s:f>IF(ISBLANK(E1857),"",IF(E1857&gt;='04_Настройки'!$B$11,"ВЧ",IF(E1857&gt;='04_Настройки'!$B$12,"СЧ","НЧ")))</s:f>
      </s:c>
      <s:c r="G1857" s="78"/>
      <s:c r="H1857" s="78"/>
      <s:c r="I1857" s="80" t="str">
        <s:f t="shared" si="2"/>
        <s:v/>
      </s:c>
      <s:c r="J1857" s="78"/>
      <s:c r="K1857" s="81"/>
      <s:c r="L1857" s="78"/>
      <s:c r="M1857" s="78"/>
      <s:c r="N1857" s="78"/>
      <s:c r="O1857" s="83"/>
      <s:c r="P1857" s="84"/>
      <s:c r="Q1857" s="84"/>
      <s:c r="R1857" s="77" t="str">
        <s:f t="shared" si="3"/>
        <s:v/>
      </s:c>
      <s:c r="S1857" s="85" t="str">
        <s:f t="shared" si="4"/>
        <s:v/>
      </s:c>
      <s:c r="T1857" s="85" t="str">
        <s:f t="shared" si="5"/>
        <s:v/>
      </s:c>
      <s:c r="U1857" s="85" t="str">
        <s:f>IF(OR(B1857="",G1857=""),"",ROUND(MAX(0,MIN(100,(G1857-IF(J1857="",'04_Настройки'!$B$14,J1857))/(100-IF(J1857="",'04_Настройки'!$B$14,J1857))*100)),1))</s:f>
        <s:v/>
      </s:c>
      <s:c r="V1857" s="85" t="str">
        <s:f t="shared" si="6"/>
        <s:v/>
      </s:c>
      <s:c r="W1857" s="88" t="str">
        <s:f t="shared" si="7"/>
        <s:v/>
      </s:c>
      <s:c r="X1857" s="85" t="str">
        <s:f>IF(B1857="","",IF(W1857&lt;'04_Настройки'!$B$26,"",ROUND((IF(ISBLANK(T1857),0,T1857*'04_Настройки'!$B$16)+IF(ISBLANK(U1857),0,U1857*'04_Настройки'!$B$17)+IF(ISBLANK(V1857),0,V1857*'04_Настройки'!$B$18)+IF(ISBLANK(M1857),0,M1857/5*100*'04_Настройки'!$B$19)+IF(ISBLANK(N1857),0,N1857/5*100*'04_Настройки'!$B$20))/(IF(ISBLANK(T1857),0,'04_Настройки'!$B$16)+IF(ISBLANK(U1857),0,'04_Настройки'!$B$17)+IF(ISBLANK(V1857),0,'04_Настройки'!$B$18)+IF(ISBLANK(M1857),0,'04_Настройки'!$B$19)+IF(ISBLANK(N1857),0,'04_Настройки'!$B$20)),1)))</s:f>
        <s:v/>
      </s:c>
      <s:c r="Y1857" s="77" t="str">
        <s:f>IF(B1857="","",IF(ISBLANK(X1857),"Недостаточно данных",IF(X1857&gt;='04_Настройки'!$B$24,"Высокий",IF(X1857&gt;='04_Настройки'!$B$25,"Средний","Низкий"))))</s:f>
        <s:v/>
      </s:c>
      <s:c r="Z1857" s="80">
        <s:f t="shared" si="8"/>
        <s:v>1847</s:v>
      </s:c>
      <s:c r="AA1857" s="93" t="str">
        <s:f>IF(B1857="","",IF(S1857&gt;1,"Проверить и объединить дубли",IF(W1857&lt;'04_Настройки'!$B$26,"Дополнить исходные данные",IF(AND(M1857&lt;&gt;"",M1857&lt;=2),"Проверить соответствие запросу и бизнесу",IF(AND(G1857&lt;&gt;"",G1857&lt;=IF(J1857="",'04_Настройки'!$B$14,J1857)),"Удерживать позицию и обновлять контент",IF(Y1857="Высокий",IF(O1857="","Создать или назначить посадочную страницу","Оптимизировать страницу и усилить содержание"),IF(Y1857="Средний","Включить в контент-план","Наблюдать или отложить")))))))</s:f>
        <s:v/>
      </s:c>
    </s:row>
    <s:row r="1858" ht="22.5" customHeight="1">
      <s:c r="A1858" s="70" t="str">
        <s:f t="shared" si="1"/>
        <s:v/>
      </s:c>
      <s:c r="B1858" s="71"/>
      <s:c r="C1858" s="71"/>
      <s:c r="D1858" s="71"/>
      <s:c r="E1858" s="95"/>
      <s:c r="F1858" s="77" t="str">
        <s:f>IF(ISBLANK(E1858),"",IF(E1858&gt;='04_Настройки'!$B$11,"ВЧ",IF(E1858&gt;='04_Настройки'!$B$12,"СЧ","НЧ")))</s:f>
      </s:c>
      <s:c r="G1858" s="78"/>
      <s:c r="H1858" s="78"/>
      <s:c r="I1858" s="80" t="str">
        <s:f t="shared" si="2"/>
        <s:v/>
      </s:c>
      <s:c r="J1858" s="78"/>
      <s:c r="K1858" s="81"/>
      <s:c r="L1858" s="78"/>
      <s:c r="M1858" s="78"/>
      <s:c r="N1858" s="78"/>
      <s:c r="O1858" s="83"/>
      <s:c r="P1858" s="84"/>
      <s:c r="Q1858" s="84"/>
      <s:c r="R1858" s="77" t="str">
        <s:f t="shared" si="3"/>
        <s:v/>
      </s:c>
      <s:c r="S1858" s="85" t="str">
        <s:f t="shared" si="4"/>
        <s:v/>
      </s:c>
      <s:c r="T1858" s="85" t="str">
        <s:f t="shared" si="5"/>
        <s:v/>
      </s:c>
      <s:c r="U1858" s="85" t="str">
        <s:f>IF(OR(B1858="",G1858=""),"",ROUND(MAX(0,MIN(100,(G1858-IF(J1858="",'04_Настройки'!$B$14,J1858))/(100-IF(J1858="",'04_Настройки'!$B$14,J1858))*100)),1))</s:f>
        <s:v/>
      </s:c>
      <s:c r="V1858" s="85" t="str">
        <s:f t="shared" si="6"/>
        <s:v/>
      </s:c>
      <s:c r="W1858" s="88" t="str">
        <s:f t="shared" si="7"/>
        <s:v/>
      </s:c>
      <s:c r="X1858" s="85" t="str">
        <s:f>IF(B1858="","",IF(W1858&lt;'04_Настройки'!$B$26,"",ROUND((IF(ISBLANK(T1858),0,T1858*'04_Настройки'!$B$16)+IF(ISBLANK(U1858),0,U1858*'04_Настройки'!$B$17)+IF(ISBLANK(V1858),0,V1858*'04_Настройки'!$B$18)+IF(ISBLANK(M1858),0,M1858/5*100*'04_Настройки'!$B$19)+IF(ISBLANK(N1858),0,N1858/5*100*'04_Настройки'!$B$20))/(IF(ISBLANK(T1858),0,'04_Настройки'!$B$16)+IF(ISBLANK(U1858),0,'04_Настройки'!$B$17)+IF(ISBLANK(V1858),0,'04_Настройки'!$B$18)+IF(ISBLANK(M1858),0,'04_Настройки'!$B$19)+IF(ISBLANK(N1858),0,'04_Настройки'!$B$20)),1)))</s:f>
        <s:v/>
      </s:c>
      <s:c r="Y1858" s="77" t="str">
        <s:f>IF(B1858="","",IF(ISBLANK(X1858),"Недостаточно данных",IF(X1858&gt;='04_Настройки'!$B$24,"Высокий",IF(X1858&gt;='04_Настройки'!$B$25,"Средний","Низкий"))))</s:f>
        <s:v/>
      </s:c>
      <s:c r="Z1858" s="80">
        <s:f t="shared" si="8"/>
        <s:v>1848</s:v>
      </s:c>
      <s:c r="AA1858" s="93" t="str">
        <s:f>IF(B1858="","",IF(S1858&gt;1,"Проверить и объединить дубли",IF(W1858&lt;'04_Настройки'!$B$26,"Дополнить исходные данные",IF(AND(M1858&lt;&gt;"",M1858&lt;=2),"Проверить соответствие запросу и бизнесу",IF(AND(G1858&lt;&gt;"",G1858&lt;=IF(J1858="",'04_Настройки'!$B$14,J1858)),"Удерживать позицию и обновлять контент",IF(Y1858="Высокий",IF(O1858="","Создать или назначить посадочную страницу","Оптимизировать страницу и усилить содержание"),IF(Y1858="Средний","Включить в контент-план","Наблюдать или отложить")))))))</s:f>
        <s:v/>
      </s:c>
    </s:row>
    <s:row r="1859" ht="22.5" customHeight="1">
      <s:c r="A1859" s="70" t="str">
        <s:f t="shared" si="1"/>
        <s:v/>
      </s:c>
      <s:c r="B1859" s="71"/>
      <s:c r="C1859" s="71"/>
      <s:c r="D1859" s="71"/>
      <s:c r="E1859" s="95"/>
      <s:c r="F1859" s="77" t="str">
        <s:f>IF(ISBLANK(E1859),"",IF(E1859&gt;='04_Настройки'!$B$11,"ВЧ",IF(E1859&gt;='04_Настройки'!$B$12,"СЧ","НЧ")))</s:f>
      </s:c>
      <s:c r="G1859" s="78"/>
      <s:c r="H1859" s="78"/>
      <s:c r="I1859" s="80" t="str">
        <s:f t="shared" si="2"/>
        <s:v/>
      </s:c>
      <s:c r="J1859" s="78"/>
      <s:c r="K1859" s="81"/>
      <s:c r="L1859" s="78"/>
      <s:c r="M1859" s="78"/>
      <s:c r="N1859" s="78"/>
      <s:c r="O1859" s="83"/>
      <s:c r="P1859" s="84"/>
      <s:c r="Q1859" s="84"/>
      <s:c r="R1859" s="77" t="str">
        <s:f t="shared" si="3"/>
        <s:v/>
      </s:c>
      <s:c r="S1859" s="85" t="str">
        <s:f t="shared" si="4"/>
        <s:v/>
      </s:c>
      <s:c r="T1859" s="85" t="str">
        <s:f t="shared" si="5"/>
        <s:v/>
      </s:c>
      <s:c r="U1859" s="85" t="str">
        <s:f>IF(OR(B1859="",G1859=""),"",ROUND(MAX(0,MIN(100,(G1859-IF(J1859="",'04_Настройки'!$B$14,J1859))/(100-IF(J1859="",'04_Настройки'!$B$14,J1859))*100)),1))</s:f>
        <s:v/>
      </s:c>
      <s:c r="V1859" s="85" t="str">
        <s:f t="shared" si="6"/>
        <s:v/>
      </s:c>
      <s:c r="W1859" s="88" t="str">
        <s:f t="shared" si="7"/>
        <s:v/>
      </s:c>
      <s:c r="X1859" s="85" t="str">
        <s:f>IF(B1859="","",IF(W1859&lt;'04_Настройки'!$B$26,"",ROUND((IF(ISBLANK(T1859),0,T1859*'04_Настройки'!$B$16)+IF(ISBLANK(U1859),0,U1859*'04_Настройки'!$B$17)+IF(ISBLANK(V1859),0,V1859*'04_Настройки'!$B$18)+IF(ISBLANK(M1859),0,M1859/5*100*'04_Настройки'!$B$19)+IF(ISBLANK(N1859),0,N1859/5*100*'04_Настройки'!$B$20))/(IF(ISBLANK(T1859),0,'04_Настройки'!$B$16)+IF(ISBLANK(U1859),0,'04_Настройки'!$B$17)+IF(ISBLANK(V1859),0,'04_Настройки'!$B$18)+IF(ISBLANK(M1859),0,'04_Настройки'!$B$19)+IF(ISBLANK(N1859),0,'04_Настройки'!$B$20)),1)))</s:f>
        <s:v/>
      </s:c>
      <s:c r="Y1859" s="77" t="str">
        <s:f>IF(B1859="","",IF(ISBLANK(X1859),"Недостаточно данных",IF(X1859&gt;='04_Настройки'!$B$24,"Высокий",IF(X1859&gt;='04_Настройки'!$B$25,"Средний","Низкий"))))</s:f>
        <s:v/>
      </s:c>
      <s:c r="Z1859" s="80">
        <s:f t="shared" si="8"/>
        <s:v>1849</s:v>
      </s:c>
      <s:c r="AA1859" s="93" t="str">
        <s:f>IF(B1859="","",IF(S1859&gt;1,"Проверить и объединить дубли",IF(W1859&lt;'04_Настройки'!$B$26,"Дополнить исходные данные",IF(AND(M1859&lt;&gt;"",M1859&lt;=2),"Проверить соответствие запросу и бизнесу",IF(AND(G1859&lt;&gt;"",G1859&lt;=IF(J1859="",'04_Настройки'!$B$14,J1859)),"Удерживать позицию и обновлять контент",IF(Y1859="Высокий",IF(O1859="","Создать или назначить посадочную страницу","Оптимизировать страницу и усилить содержание"),IF(Y1859="Средний","Включить в контент-план","Наблюдать или отложить")))))))</s:f>
        <s:v/>
      </s:c>
    </s:row>
    <s:row r="1860" ht="22.5" customHeight="1">
      <s:c r="A1860" s="70" t="str">
        <s:f t="shared" si="1"/>
        <s:v/>
      </s:c>
      <s:c r="B1860" s="71"/>
      <s:c r="C1860" s="71"/>
      <s:c r="D1860" s="71"/>
      <s:c r="E1860" s="95"/>
      <s:c r="F1860" s="77" t="str">
        <s:f>IF(ISBLANK(E1860),"",IF(E1860&gt;='04_Настройки'!$B$11,"ВЧ",IF(E1860&gt;='04_Настройки'!$B$12,"СЧ","НЧ")))</s:f>
      </s:c>
      <s:c r="G1860" s="78"/>
      <s:c r="H1860" s="78"/>
      <s:c r="I1860" s="80" t="str">
        <s:f t="shared" si="2"/>
        <s:v/>
      </s:c>
      <s:c r="J1860" s="78"/>
      <s:c r="K1860" s="81"/>
      <s:c r="L1860" s="78"/>
      <s:c r="M1860" s="78"/>
      <s:c r="N1860" s="78"/>
      <s:c r="O1860" s="83"/>
      <s:c r="P1860" s="84"/>
      <s:c r="Q1860" s="84"/>
      <s:c r="R1860" s="77" t="str">
        <s:f t="shared" si="3"/>
        <s:v/>
      </s:c>
      <s:c r="S1860" s="85" t="str">
        <s:f t="shared" si="4"/>
        <s:v/>
      </s:c>
      <s:c r="T1860" s="85" t="str">
        <s:f t="shared" si="5"/>
        <s:v/>
      </s:c>
      <s:c r="U1860" s="85" t="str">
        <s:f>IF(OR(B1860="",G1860=""),"",ROUND(MAX(0,MIN(100,(G1860-IF(J1860="",'04_Настройки'!$B$14,J1860))/(100-IF(J1860="",'04_Настройки'!$B$14,J1860))*100)),1))</s:f>
        <s:v/>
      </s:c>
      <s:c r="V1860" s="85" t="str">
        <s:f t="shared" si="6"/>
        <s:v/>
      </s:c>
      <s:c r="W1860" s="88" t="str">
        <s:f t="shared" si="7"/>
        <s:v/>
      </s:c>
      <s:c r="X1860" s="85" t="str">
        <s:f>IF(B1860="","",IF(W1860&lt;'04_Настройки'!$B$26,"",ROUND((IF(ISBLANK(T1860),0,T1860*'04_Настройки'!$B$16)+IF(ISBLANK(U1860),0,U1860*'04_Настройки'!$B$17)+IF(ISBLANK(V1860),0,V1860*'04_Настройки'!$B$18)+IF(ISBLANK(M1860),0,M1860/5*100*'04_Настройки'!$B$19)+IF(ISBLANK(N1860),0,N1860/5*100*'04_Настройки'!$B$20))/(IF(ISBLANK(T1860),0,'04_Настройки'!$B$16)+IF(ISBLANK(U1860),0,'04_Настройки'!$B$17)+IF(ISBLANK(V1860),0,'04_Настройки'!$B$18)+IF(ISBLANK(M1860),0,'04_Настройки'!$B$19)+IF(ISBLANK(N1860),0,'04_Настройки'!$B$20)),1)))</s:f>
        <s:v/>
      </s:c>
      <s:c r="Y1860" s="77" t="str">
        <s:f>IF(B1860="","",IF(ISBLANK(X1860),"Недостаточно данных",IF(X1860&gt;='04_Настройки'!$B$24,"Высокий",IF(X1860&gt;='04_Настройки'!$B$25,"Средний","Низкий"))))</s:f>
        <s:v/>
      </s:c>
      <s:c r="Z1860" s="80">
        <s:f t="shared" si="8"/>
        <s:v>1850</s:v>
      </s:c>
      <s:c r="AA1860" s="93" t="str">
        <s:f>IF(B1860="","",IF(S1860&gt;1,"Проверить и объединить дубли",IF(W1860&lt;'04_Настройки'!$B$26,"Дополнить исходные данные",IF(AND(M1860&lt;&gt;"",M1860&lt;=2),"Проверить соответствие запросу и бизнесу",IF(AND(G1860&lt;&gt;"",G1860&lt;=IF(J1860="",'04_Настройки'!$B$14,J1860)),"Удерживать позицию и обновлять контент",IF(Y1860="Высокий",IF(O1860="","Создать или назначить посадочную страницу","Оптимизировать страницу и усилить содержание"),IF(Y1860="Средний","Включить в контент-план","Наблюдать или отложить")))))))</s:f>
        <s:v/>
      </s:c>
    </s:row>
    <s:row r="1861" ht="22.5" customHeight="1">
      <s:c r="A1861" s="70" t="str">
        <s:f t="shared" si="1"/>
        <s:v/>
      </s:c>
      <s:c r="B1861" s="71"/>
      <s:c r="C1861" s="71"/>
      <s:c r="D1861" s="71"/>
      <s:c r="E1861" s="95"/>
      <s:c r="F1861" s="77" t="str">
        <s:f>IF(ISBLANK(E1861),"",IF(E1861&gt;='04_Настройки'!$B$11,"ВЧ",IF(E1861&gt;='04_Настройки'!$B$12,"СЧ","НЧ")))</s:f>
      </s:c>
      <s:c r="G1861" s="78"/>
      <s:c r="H1861" s="78"/>
      <s:c r="I1861" s="80" t="str">
        <s:f t="shared" si="2"/>
        <s:v/>
      </s:c>
      <s:c r="J1861" s="78"/>
      <s:c r="K1861" s="81"/>
      <s:c r="L1861" s="78"/>
      <s:c r="M1861" s="78"/>
      <s:c r="N1861" s="78"/>
      <s:c r="O1861" s="83"/>
      <s:c r="P1861" s="84"/>
      <s:c r="Q1861" s="84"/>
      <s:c r="R1861" s="77" t="str">
        <s:f t="shared" si="3"/>
        <s:v/>
      </s:c>
      <s:c r="S1861" s="85" t="str">
        <s:f t="shared" si="4"/>
        <s:v/>
      </s:c>
      <s:c r="T1861" s="85" t="str">
        <s:f t="shared" si="5"/>
        <s:v/>
      </s:c>
      <s:c r="U1861" s="85" t="str">
        <s:f>IF(OR(B1861="",G1861=""),"",ROUND(MAX(0,MIN(100,(G1861-IF(J1861="",'04_Настройки'!$B$14,J1861))/(100-IF(J1861="",'04_Настройки'!$B$14,J1861))*100)),1))</s:f>
        <s:v/>
      </s:c>
      <s:c r="V1861" s="85" t="str">
        <s:f t="shared" si="6"/>
        <s:v/>
      </s:c>
      <s:c r="W1861" s="88" t="str">
        <s:f t="shared" si="7"/>
        <s:v/>
      </s:c>
      <s:c r="X1861" s="85" t="str">
        <s:f>IF(B1861="","",IF(W1861&lt;'04_Настройки'!$B$26,"",ROUND((IF(ISBLANK(T1861),0,T1861*'04_Настройки'!$B$16)+IF(ISBLANK(U1861),0,U1861*'04_Настройки'!$B$17)+IF(ISBLANK(V1861),0,V1861*'04_Настройки'!$B$18)+IF(ISBLANK(M1861),0,M1861/5*100*'04_Настройки'!$B$19)+IF(ISBLANK(N1861),0,N1861/5*100*'04_Настройки'!$B$20))/(IF(ISBLANK(T1861),0,'04_Настройки'!$B$16)+IF(ISBLANK(U1861),0,'04_Настройки'!$B$17)+IF(ISBLANK(V1861),0,'04_Настройки'!$B$18)+IF(ISBLANK(M1861),0,'04_Настройки'!$B$19)+IF(ISBLANK(N1861),0,'04_Настройки'!$B$20)),1)))</s:f>
        <s:v/>
      </s:c>
      <s:c r="Y1861" s="77" t="str">
        <s:f>IF(B1861="","",IF(ISBLANK(X1861),"Недостаточно данных",IF(X1861&gt;='04_Настройки'!$B$24,"Высокий",IF(X1861&gt;='04_Настройки'!$B$25,"Средний","Низкий"))))</s:f>
        <s:v/>
      </s:c>
      <s:c r="Z1861" s="80">
        <s:f t="shared" si="8"/>
        <s:v>1851</s:v>
      </s:c>
      <s:c r="AA1861" s="93" t="str">
        <s:f>IF(B1861="","",IF(S1861&gt;1,"Проверить и объединить дубли",IF(W1861&lt;'04_Настройки'!$B$26,"Дополнить исходные данные",IF(AND(M1861&lt;&gt;"",M1861&lt;=2),"Проверить соответствие запросу и бизнесу",IF(AND(G1861&lt;&gt;"",G1861&lt;=IF(J1861="",'04_Настройки'!$B$14,J1861)),"Удерживать позицию и обновлять контент",IF(Y1861="Высокий",IF(O1861="","Создать или назначить посадочную страницу","Оптимизировать страницу и усилить содержание"),IF(Y1861="Средний","Включить в контент-план","Наблюдать или отложить")))))))</s:f>
        <s:v/>
      </s:c>
    </s:row>
    <s:row r="1862" ht="22.5" customHeight="1">
      <s:c r="A1862" s="70" t="str">
        <s:f t="shared" si="1"/>
        <s:v/>
      </s:c>
      <s:c r="B1862" s="71"/>
      <s:c r="C1862" s="71"/>
      <s:c r="D1862" s="71"/>
      <s:c r="E1862" s="95"/>
      <s:c r="F1862" s="77" t="str">
        <s:f>IF(ISBLANK(E1862),"",IF(E1862&gt;='04_Настройки'!$B$11,"ВЧ",IF(E1862&gt;='04_Настройки'!$B$12,"СЧ","НЧ")))</s:f>
      </s:c>
      <s:c r="G1862" s="78"/>
      <s:c r="H1862" s="78"/>
      <s:c r="I1862" s="80" t="str">
        <s:f t="shared" si="2"/>
        <s:v/>
      </s:c>
      <s:c r="J1862" s="78"/>
      <s:c r="K1862" s="81"/>
      <s:c r="L1862" s="78"/>
      <s:c r="M1862" s="78"/>
      <s:c r="N1862" s="78"/>
      <s:c r="O1862" s="83"/>
      <s:c r="P1862" s="84"/>
      <s:c r="Q1862" s="84"/>
      <s:c r="R1862" s="77" t="str">
        <s:f t="shared" si="3"/>
        <s:v/>
      </s:c>
      <s:c r="S1862" s="85" t="str">
        <s:f t="shared" si="4"/>
        <s:v/>
      </s:c>
      <s:c r="T1862" s="85" t="str">
        <s:f t="shared" si="5"/>
        <s:v/>
      </s:c>
      <s:c r="U1862" s="85" t="str">
        <s:f>IF(OR(B1862="",G1862=""),"",ROUND(MAX(0,MIN(100,(G1862-IF(J1862="",'04_Настройки'!$B$14,J1862))/(100-IF(J1862="",'04_Настройки'!$B$14,J1862))*100)),1))</s:f>
        <s:v/>
      </s:c>
      <s:c r="V1862" s="85" t="str">
        <s:f t="shared" si="6"/>
        <s:v/>
      </s:c>
      <s:c r="W1862" s="88" t="str">
        <s:f t="shared" si="7"/>
        <s:v/>
      </s:c>
      <s:c r="X1862" s="85" t="str">
        <s:f>IF(B1862="","",IF(W1862&lt;'04_Настройки'!$B$26,"",ROUND((IF(ISBLANK(T1862),0,T1862*'04_Настройки'!$B$16)+IF(ISBLANK(U1862),0,U1862*'04_Настройки'!$B$17)+IF(ISBLANK(V1862),0,V1862*'04_Настройки'!$B$18)+IF(ISBLANK(M1862),0,M1862/5*100*'04_Настройки'!$B$19)+IF(ISBLANK(N1862),0,N1862/5*100*'04_Настройки'!$B$20))/(IF(ISBLANK(T1862),0,'04_Настройки'!$B$16)+IF(ISBLANK(U1862),0,'04_Настройки'!$B$17)+IF(ISBLANK(V1862),0,'04_Настройки'!$B$18)+IF(ISBLANK(M1862),0,'04_Настройки'!$B$19)+IF(ISBLANK(N1862),0,'04_Настройки'!$B$20)),1)))</s:f>
        <s:v/>
      </s:c>
      <s:c r="Y1862" s="77" t="str">
        <s:f>IF(B1862="","",IF(ISBLANK(X1862),"Недостаточно данных",IF(X1862&gt;='04_Настройки'!$B$24,"Высокий",IF(X1862&gt;='04_Настройки'!$B$25,"Средний","Низкий"))))</s:f>
        <s:v/>
      </s:c>
      <s:c r="Z1862" s="80">
        <s:f t="shared" si="8"/>
        <s:v>1852</s:v>
      </s:c>
      <s:c r="AA1862" s="93" t="str">
        <s:f>IF(B1862="","",IF(S1862&gt;1,"Проверить и объединить дубли",IF(W1862&lt;'04_Настройки'!$B$26,"Дополнить исходные данные",IF(AND(M1862&lt;&gt;"",M1862&lt;=2),"Проверить соответствие запросу и бизнесу",IF(AND(G1862&lt;&gt;"",G1862&lt;=IF(J1862="",'04_Настройки'!$B$14,J1862)),"Удерживать позицию и обновлять контент",IF(Y1862="Высокий",IF(O1862="","Создать или назначить посадочную страницу","Оптимизировать страницу и усилить содержание"),IF(Y1862="Средний","Включить в контент-план","Наблюдать или отложить")))))))</s:f>
        <s:v/>
      </s:c>
    </s:row>
    <s:row r="1863" ht="22.5" customHeight="1">
      <s:c r="A1863" s="70" t="str">
        <s:f t="shared" si="1"/>
        <s:v/>
      </s:c>
      <s:c r="B1863" s="71"/>
      <s:c r="C1863" s="71"/>
      <s:c r="D1863" s="71"/>
      <s:c r="E1863" s="95"/>
      <s:c r="F1863" s="77" t="str">
        <s:f>IF(ISBLANK(E1863),"",IF(E1863&gt;='04_Настройки'!$B$11,"ВЧ",IF(E1863&gt;='04_Настройки'!$B$12,"СЧ","НЧ")))</s:f>
      </s:c>
      <s:c r="G1863" s="78"/>
      <s:c r="H1863" s="78"/>
      <s:c r="I1863" s="80" t="str">
        <s:f t="shared" si="2"/>
        <s:v/>
      </s:c>
      <s:c r="J1863" s="78"/>
      <s:c r="K1863" s="81"/>
      <s:c r="L1863" s="78"/>
      <s:c r="M1863" s="78"/>
      <s:c r="N1863" s="78"/>
      <s:c r="O1863" s="83"/>
      <s:c r="P1863" s="84"/>
      <s:c r="Q1863" s="84"/>
      <s:c r="R1863" s="77" t="str">
        <s:f t="shared" si="3"/>
        <s:v/>
      </s:c>
      <s:c r="S1863" s="85" t="str">
        <s:f t="shared" si="4"/>
        <s:v/>
      </s:c>
      <s:c r="T1863" s="85" t="str">
        <s:f t="shared" si="5"/>
        <s:v/>
      </s:c>
      <s:c r="U1863" s="85" t="str">
        <s:f>IF(OR(B1863="",G1863=""),"",ROUND(MAX(0,MIN(100,(G1863-IF(J1863="",'04_Настройки'!$B$14,J1863))/(100-IF(J1863="",'04_Настройки'!$B$14,J1863))*100)),1))</s:f>
        <s:v/>
      </s:c>
      <s:c r="V1863" s="85" t="str">
        <s:f t="shared" si="6"/>
        <s:v/>
      </s:c>
      <s:c r="W1863" s="88" t="str">
        <s:f t="shared" si="7"/>
        <s:v/>
      </s:c>
      <s:c r="X1863" s="85" t="str">
        <s:f>IF(B1863="","",IF(W1863&lt;'04_Настройки'!$B$26,"",ROUND((IF(ISBLANK(T1863),0,T1863*'04_Настройки'!$B$16)+IF(ISBLANK(U1863),0,U1863*'04_Настройки'!$B$17)+IF(ISBLANK(V1863),0,V1863*'04_Настройки'!$B$18)+IF(ISBLANK(M1863),0,M1863/5*100*'04_Настройки'!$B$19)+IF(ISBLANK(N1863),0,N1863/5*100*'04_Настройки'!$B$20))/(IF(ISBLANK(T1863),0,'04_Настройки'!$B$16)+IF(ISBLANK(U1863),0,'04_Настройки'!$B$17)+IF(ISBLANK(V1863),0,'04_Настройки'!$B$18)+IF(ISBLANK(M1863),0,'04_Настройки'!$B$19)+IF(ISBLANK(N1863),0,'04_Настройки'!$B$20)),1)))</s:f>
        <s:v/>
      </s:c>
      <s:c r="Y1863" s="77" t="str">
        <s:f>IF(B1863="","",IF(ISBLANK(X1863),"Недостаточно данных",IF(X1863&gt;='04_Настройки'!$B$24,"Высокий",IF(X1863&gt;='04_Настройки'!$B$25,"Средний","Низкий"))))</s:f>
        <s:v/>
      </s:c>
      <s:c r="Z1863" s="80">
        <s:f t="shared" si="8"/>
        <s:v>1853</s:v>
      </s:c>
      <s:c r="AA1863" s="93" t="str">
        <s:f>IF(B1863="","",IF(S1863&gt;1,"Проверить и объединить дубли",IF(W1863&lt;'04_Настройки'!$B$26,"Дополнить исходные данные",IF(AND(M1863&lt;&gt;"",M1863&lt;=2),"Проверить соответствие запросу и бизнесу",IF(AND(G1863&lt;&gt;"",G1863&lt;=IF(J1863="",'04_Настройки'!$B$14,J1863)),"Удерживать позицию и обновлять контент",IF(Y1863="Высокий",IF(O1863="","Создать или назначить посадочную страницу","Оптимизировать страницу и усилить содержание"),IF(Y1863="Средний","Включить в контент-план","Наблюдать или отложить")))))))</s:f>
        <s:v/>
      </s:c>
    </s:row>
    <s:row r="1864" ht="22.5" customHeight="1">
      <s:c r="A1864" s="70" t="str">
        <s:f t="shared" si="1"/>
        <s:v/>
      </s:c>
      <s:c r="B1864" s="71"/>
      <s:c r="C1864" s="71"/>
      <s:c r="D1864" s="71"/>
      <s:c r="E1864" s="95"/>
      <s:c r="F1864" s="77" t="str">
        <s:f>IF(ISBLANK(E1864),"",IF(E1864&gt;='04_Настройки'!$B$11,"ВЧ",IF(E1864&gt;='04_Настройки'!$B$12,"СЧ","НЧ")))</s:f>
      </s:c>
      <s:c r="G1864" s="78"/>
      <s:c r="H1864" s="78"/>
      <s:c r="I1864" s="80" t="str">
        <s:f t="shared" si="2"/>
        <s:v/>
      </s:c>
      <s:c r="J1864" s="78"/>
      <s:c r="K1864" s="81"/>
      <s:c r="L1864" s="78"/>
      <s:c r="M1864" s="78"/>
      <s:c r="N1864" s="78"/>
      <s:c r="O1864" s="83"/>
      <s:c r="P1864" s="84"/>
      <s:c r="Q1864" s="84"/>
      <s:c r="R1864" s="77" t="str">
        <s:f t="shared" si="3"/>
        <s:v/>
      </s:c>
      <s:c r="S1864" s="85" t="str">
        <s:f t="shared" si="4"/>
        <s:v/>
      </s:c>
      <s:c r="T1864" s="85" t="str">
        <s:f t="shared" si="5"/>
        <s:v/>
      </s:c>
      <s:c r="U1864" s="85" t="str">
        <s:f>IF(OR(B1864="",G1864=""),"",ROUND(MAX(0,MIN(100,(G1864-IF(J1864="",'04_Настройки'!$B$14,J1864))/(100-IF(J1864="",'04_Настройки'!$B$14,J1864))*100)),1))</s:f>
        <s:v/>
      </s:c>
      <s:c r="V1864" s="85" t="str">
        <s:f t="shared" si="6"/>
        <s:v/>
      </s:c>
      <s:c r="W1864" s="88" t="str">
        <s:f t="shared" si="7"/>
        <s:v/>
      </s:c>
      <s:c r="X1864" s="85" t="str">
        <s:f>IF(B1864="","",IF(W1864&lt;'04_Настройки'!$B$26,"",ROUND((IF(ISBLANK(T1864),0,T1864*'04_Настройки'!$B$16)+IF(ISBLANK(U1864),0,U1864*'04_Настройки'!$B$17)+IF(ISBLANK(V1864),0,V1864*'04_Настройки'!$B$18)+IF(ISBLANK(M1864),0,M1864/5*100*'04_Настройки'!$B$19)+IF(ISBLANK(N1864),0,N1864/5*100*'04_Настройки'!$B$20))/(IF(ISBLANK(T1864),0,'04_Настройки'!$B$16)+IF(ISBLANK(U1864),0,'04_Настройки'!$B$17)+IF(ISBLANK(V1864),0,'04_Настройки'!$B$18)+IF(ISBLANK(M1864),0,'04_Настройки'!$B$19)+IF(ISBLANK(N1864),0,'04_Настройки'!$B$20)),1)))</s:f>
        <s:v/>
      </s:c>
      <s:c r="Y1864" s="77" t="str">
        <s:f>IF(B1864="","",IF(ISBLANK(X1864),"Недостаточно данных",IF(X1864&gt;='04_Настройки'!$B$24,"Высокий",IF(X1864&gt;='04_Настройки'!$B$25,"Средний","Низкий"))))</s:f>
        <s:v/>
      </s:c>
      <s:c r="Z1864" s="80">
        <s:f t="shared" si="8"/>
        <s:v>1854</s:v>
      </s:c>
      <s:c r="AA1864" s="93" t="str">
        <s:f>IF(B1864="","",IF(S1864&gt;1,"Проверить и объединить дубли",IF(W1864&lt;'04_Настройки'!$B$26,"Дополнить исходные данные",IF(AND(M1864&lt;&gt;"",M1864&lt;=2),"Проверить соответствие запросу и бизнесу",IF(AND(G1864&lt;&gt;"",G1864&lt;=IF(J1864="",'04_Настройки'!$B$14,J1864)),"Удерживать позицию и обновлять контент",IF(Y1864="Высокий",IF(O1864="","Создать или назначить посадочную страницу","Оптимизировать страницу и усилить содержание"),IF(Y1864="Средний","Включить в контент-план","Наблюдать или отложить")))))))</s:f>
        <s:v/>
      </s:c>
    </s:row>
    <s:row r="1865" ht="22.5" customHeight="1">
      <s:c r="A1865" s="70" t="str">
        <s:f t="shared" si="1"/>
        <s:v/>
      </s:c>
      <s:c r="B1865" s="71"/>
      <s:c r="C1865" s="71"/>
      <s:c r="D1865" s="71"/>
      <s:c r="E1865" s="95"/>
      <s:c r="F1865" s="77" t="str">
        <s:f>IF(ISBLANK(E1865),"",IF(E1865&gt;='04_Настройки'!$B$11,"ВЧ",IF(E1865&gt;='04_Настройки'!$B$12,"СЧ","НЧ")))</s:f>
      </s:c>
      <s:c r="G1865" s="78"/>
      <s:c r="H1865" s="78"/>
      <s:c r="I1865" s="80" t="str">
        <s:f t="shared" si="2"/>
        <s:v/>
      </s:c>
      <s:c r="J1865" s="78"/>
      <s:c r="K1865" s="81"/>
      <s:c r="L1865" s="78"/>
      <s:c r="M1865" s="78"/>
      <s:c r="N1865" s="78"/>
      <s:c r="O1865" s="83"/>
      <s:c r="P1865" s="84"/>
      <s:c r="Q1865" s="84"/>
      <s:c r="R1865" s="77" t="str">
        <s:f t="shared" si="3"/>
        <s:v/>
      </s:c>
      <s:c r="S1865" s="85" t="str">
        <s:f t="shared" si="4"/>
        <s:v/>
      </s:c>
      <s:c r="T1865" s="85" t="str">
        <s:f t="shared" si="5"/>
        <s:v/>
      </s:c>
      <s:c r="U1865" s="85" t="str">
        <s:f>IF(OR(B1865="",G1865=""),"",ROUND(MAX(0,MIN(100,(G1865-IF(J1865="",'04_Настройки'!$B$14,J1865))/(100-IF(J1865="",'04_Настройки'!$B$14,J1865))*100)),1))</s:f>
        <s:v/>
      </s:c>
      <s:c r="V1865" s="85" t="str">
        <s:f t="shared" si="6"/>
        <s:v/>
      </s:c>
      <s:c r="W1865" s="88" t="str">
        <s:f t="shared" si="7"/>
        <s:v/>
      </s:c>
      <s:c r="X1865" s="85" t="str">
        <s:f>IF(B1865="","",IF(W1865&lt;'04_Настройки'!$B$26,"",ROUND((IF(ISBLANK(T1865),0,T1865*'04_Настройки'!$B$16)+IF(ISBLANK(U1865),0,U1865*'04_Настройки'!$B$17)+IF(ISBLANK(V1865),0,V1865*'04_Настройки'!$B$18)+IF(ISBLANK(M1865),0,M1865/5*100*'04_Настройки'!$B$19)+IF(ISBLANK(N1865),0,N1865/5*100*'04_Настройки'!$B$20))/(IF(ISBLANK(T1865),0,'04_Настройки'!$B$16)+IF(ISBLANK(U1865),0,'04_Настройки'!$B$17)+IF(ISBLANK(V1865),0,'04_Настройки'!$B$18)+IF(ISBLANK(M1865),0,'04_Настройки'!$B$19)+IF(ISBLANK(N1865),0,'04_Настройки'!$B$20)),1)))</s:f>
        <s:v/>
      </s:c>
      <s:c r="Y1865" s="77" t="str">
        <s:f>IF(B1865="","",IF(ISBLANK(X1865),"Недостаточно данных",IF(X1865&gt;='04_Настройки'!$B$24,"Высокий",IF(X1865&gt;='04_Настройки'!$B$25,"Средний","Низкий"))))</s:f>
        <s:v/>
      </s:c>
      <s:c r="Z1865" s="80">
        <s:f t="shared" si="8"/>
        <s:v>1855</s:v>
      </s:c>
      <s:c r="AA1865" s="93" t="str">
        <s:f>IF(B1865="","",IF(S1865&gt;1,"Проверить и объединить дубли",IF(W1865&lt;'04_Настройки'!$B$26,"Дополнить исходные данные",IF(AND(M1865&lt;&gt;"",M1865&lt;=2),"Проверить соответствие запросу и бизнесу",IF(AND(G1865&lt;&gt;"",G1865&lt;=IF(J1865="",'04_Настройки'!$B$14,J1865)),"Удерживать позицию и обновлять контент",IF(Y1865="Высокий",IF(O1865="","Создать или назначить посадочную страницу","Оптимизировать страницу и усилить содержание"),IF(Y1865="Средний","Включить в контент-план","Наблюдать или отложить")))))))</s:f>
        <s:v/>
      </s:c>
    </s:row>
    <s:row r="1866" ht="22.5" customHeight="1">
      <s:c r="A1866" s="70" t="str">
        <s:f t="shared" si="1"/>
        <s:v/>
      </s:c>
      <s:c r="B1866" s="71"/>
      <s:c r="C1866" s="71"/>
      <s:c r="D1866" s="71"/>
      <s:c r="E1866" s="95"/>
      <s:c r="F1866" s="77" t="str">
        <s:f>IF(ISBLANK(E1866),"",IF(E1866&gt;='04_Настройки'!$B$11,"ВЧ",IF(E1866&gt;='04_Настройки'!$B$12,"СЧ","НЧ")))</s:f>
      </s:c>
      <s:c r="G1866" s="78"/>
      <s:c r="H1866" s="78"/>
      <s:c r="I1866" s="80" t="str">
        <s:f t="shared" si="2"/>
        <s:v/>
      </s:c>
      <s:c r="J1866" s="78"/>
      <s:c r="K1866" s="81"/>
      <s:c r="L1866" s="78"/>
      <s:c r="M1866" s="78"/>
      <s:c r="N1866" s="78"/>
      <s:c r="O1866" s="83"/>
      <s:c r="P1866" s="84"/>
      <s:c r="Q1866" s="84"/>
      <s:c r="R1866" s="77" t="str">
        <s:f t="shared" si="3"/>
        <s:v/>
      </s:c>
      <s:c r="S1866" s="85" t="str">
        <s:f t="shared" si="4"/>
        <s:v/>
      </s:c>
      <s:c r="T1866" s="85" t="str">
        <s:f t="shared" si="5"/>
        <s:v/>
      </s:c>
      <s:c r="U1866" s="85" t="str">
        <s:f>IF(OR(B1866="",G1866=""),"",ROUND(MAX(0,MIN(100,(G1866-IF(J1866="",'04_Настройки'!$B$14,J1866))/(100-IF(J1866="",'04_Настройки'!$B$14,J1866))*100)),1))</s:f>
        <s:v/>
      </s:c>
      <s:c r="V1866" s="85" t="str">
        <s:f t="shared" si="6"/>
        <s:v/>
      </s:c>
      <s:c r="W1866" s="88" t="str">
        <s:f t="shared" si="7"/>
        <s:v/>
      </s:c>
      <s:c r="X1866" s="85" t="str">
        <s:f>IF(B1866="","",IF(W1866&lt;'04_Настройки'!$B$26,"",ROUND((IF(ISBLANK(T1866),0,T1866*'04_Настройки'!$B$16)+IF(ISBLANK(U1866),0,U1866*'04_Настройки'!$B$17)+IF(ISBLANK(V1866),0,V1866*'04_Настройки'!$B$18)+IF(ISBLANK(M1866),0,M1866/5*100*'04_Настройки'!$B$19)+IF(ISBLANK(N1866),0,N1866/5*100*'04_Настройки'!$B$20))/(IF(ISBLANK(T1866),0,'04_Настройки'!$B$16)+IF(ISBLANK(U1866),0,'04_Настройки'!$B$17)+IF(ISBLANK(V1866),0,'04_Настройки'!$B$18)+IF(ISBLANK(M1866),0,'04_Настройки'!$B$19)+IF(ISBLANK(N1866),0,'04_Настройки'!$B$20)),1)))</s:f>
        <s:v/>
      </s:c>
      <s:c r="Y1866" s="77" t="str">
        <s:f>IF(B1866="","",IF(ISBLANK(X1866),"Недостаточно данных",IF(X1866&gt;='04_Настройки'!$B$24,"Высокий",IF(X1866&gt;='04_Настройки'!$B$25,"Средний","Низкий"))))</s:f>
        <s:v/>
      </s:c>
      <s:c r="Z1866" s="80">
        <s:f t="shared" si="8"/>
        <s:v>1856</s:v>
      </s:c>
      <s:c r="AA1866" s="93" t="str">
        <s:f>IF(B1866="","",IF(S1866&gt;1,"Проверить и объединить дубли",IF(W1866&lt;'04_Настройки'!$B$26,"Дополнить исходные данные",IF(AND(M1866&lt;&gt;"",M1866&lt;=2),"Проверить соответствие запросу и бизнесу",IF(AND(G1866&lt;&gt;"",G1866&lt;=IF(J1866="",'04_Настройки'!$B$14,J1866)),"Удерживать позицию и обновлять контент",IF(Y1866="Высокий",IF(O1866="","Создать или назначить посадочную страницу","Оптимизировать страницу и усилить содержание"),IF(Y1866="Средний","Включить в контент-план","Наблюдать или отложить")))))))</s:f>
        <s:v/>
      </s:c>
    </s:row>
    <s:row r="1867" ht="22.5" customHeight="1">
      <s:c r="A1867" s="70" t="str">
        <s:f t="shared" si="1"/>
        <s:v/>
      </s:c>
      <s:c r="B1867" s="71"/>
      <s:c r="C1867" s="71"/>
      <s:c r="D1867" s="71"/>
      <s:c r="E1867" s="95"/>
      <s:c r="F1867" s="77" t="str">
        <s:f>IF(ISBLANK(E1867),"",IF(E1867&gt;='04_Настройки'!$B$11,"ВЧ",IF(E1867&gt;='04_Настройки'!$B$12,"СЧ","НЧ")))</s:f>
      </s:c>
      <s:c r="G1867" s="78"/>
      <s:c r="H1867" s="78"/>
      <s:c r="I1867" s="80" t="str">
        <s:f t="shared" si="2"/>
        <s:v/>
      </s:c>
      <s:c r="J1867" s="78"/>
      <s:c r="K1867" s="81"/>
      <s:c r="L1867" s="78"/>
      <s:c r="M1867" s="78"/>
      <s:c r="N1867" s="78"/>
      <s:c r="O1867" s="83"/>
      <s:c r="P1867" s="84"/>
      <s:c r="Q1867" s="84"/>
      <s:c r="R1867" s="77" t="str">
        <s:f t="shared" si="3"/>
        <s:v/>
      </s:c>
      <s:c r="S1867" s="85" t="str">
        <s:f t="shared" si="4"/>
        <s:v/>
      </s:c>
      <s:c r="T1867" s="85" t="str">
        <s:f t="shared" si="5"/>
        <s:v/>
      </s:c>
      <s:c r="U1867" s="85" t="str">
        <s:f>IF(OR(B1867="",G1867=""),"",ROUND(MAX(0,MIN(100,(G1867-IF(J1867="",'04_Настройки'!$B$14,J1867))/(100-IF(J1867="",'04_Настройки'!$B$14,J1867))*100)),1))</s:f>
        <s:v/>
      </s:c>
      <s:c r="V1867" s="85" t="str">
        <s:f t="shared" si="6"/>
        <s:v/>
      </s:c>
      <s:c r="W1867" s="88" t="str">
        <s:f t="shared" si="7"/>
        <s:v/>
      </s:c>
      <s:c r="X1867" s="85" t="str">
        <s:f>IF(B1867="","",IF(W1867&lt;'04_Настройки'!$B$26,"",ROUND((IF(ISBLANK(T1867),0,T1867*'04_Настройки'!$B$16)+IF(ISBLANK(U1867),0,U1867*'04_Настройки'!$B$17)+IF(ISBLANK(V1867),0,V1867*'04_Настройки'!$B$18)+IF(ISBLANK(M1867),0,M1867/5*100*'04_Настройки'!$B$19)+IF(ISBLANK(N1867),0,N1867/5*100*'04_Настройки'!$B$20))/(IF(ISBLANK(T1867),0,'04_Настройки'!$B$16)+IF(ISBLANK(U1867),0,'04_Настройки'!$B$17)+IF(ISBLANK(V1867),0,'04_Настройки'!$B$18)+IF(ISBLANK(M1867),0,'04_Настройки'!$B$19)+IF(ISBLANK(N1867),0,'04_Настройки'!$B$20)),1)))</s:f>
        <s:v/>
      </s:c>
      <s:c r="Y1867" s="77" t="str">
        <s:f>IF(B1867="","",IF(ISBLANK(X1867),"Недостаточно данных",IF(X1867&gt;='04_Настройки'!$B$24,"Высокий",IF(X1867&gt;='04_Настройки'!$B$25,"Средний","Низкий"))))</s:f>
        <s:v/>
      </s:c>
      <s:c r="Z1867" s="80">
        <s:f t="shared" si="8"/>
        <s:v>1857</s:v>
      </s:c>
      <s:c r="AA1867" s="93" t="str">
        <s:f>IF(B1867="","",IF(S1867&gt;1,"Проверить и объединить дубли",IF(W1867&lt;'04_Настройки'!$B$26,"Дополнить исходные данные",IF(AND(M1867&lt;&gt;"",M1867&lt;=2),"Проверить соответствие запросу и бизнесу",IF(AND(G1867&lt;&gt;"",G1867&lt;=IF(J1867="",'04_Настройки'!$B$14,J1867)),"Удерживать позицию и обновлять контент",IF(Y1867="Высокий",IF(O1867="","Создать или назначить посадочную страницу","Оптимизировать страницу и усилить содержание"),IF(Y1867="Средний","Включить в контент-план","Наблюдать или отложить")))))))</s:f>
        <s:v/>
      </s:c>
    </s:row>
    <s:row r="1868" ht="22.5" customHeight="1">
      <s:c r="A1868" s="70" t="str">
        <s:f t="shared" si="1"/>
        <s:v/>
      </s:c>
      <s:c r="B1868" s="71"/>
      <s:c r="C1868" s="71"/>
      <s:c r="D1868" s="71"/>
      <s:c r="E1868" s="95"/>
      <s:c r="F1868" s="77" t="str">
        <s:f>IF(ISBLANK(E1868),"",IF(E1868&gt;='04_Настройки'!$B$11,"ВЧ",IF(E1868&gt;='04_Настройки'!$B$12,"СЧ","НЧ")))</s:f>
      </s:c>
      <s:c r="G1868" s="78"/>
      <s:c r="H1868" s="78"/>
      <s:c r="I1868" s="80" t="str">
        <s:f t="shared" si="2"/>
        <s:v/>
      </s:c>
      <s:c r="J1868" s="78"/>
      <s:c r="K1868" s="81"/>
      <s:c r="L1868" s="78"/>
      <s:c r="M1868" s="78"/>
      <s:c r="N1868" s="78"/>
      <s:c r="O1868" s="83"/>
      <s:c r="P1868" s="84"/>
      <s:c r="Q1868" s="84"/>
      <s:c r="R1868" s="77" t="str">
        <s:f t="shared" si="3"/>
        <s:v/>
      </s:c>
      <s:c r="S1868" s="85" t="str">
        <s:f t="shared" si="4"/>
        <s:v/>
      </s:c>
      <s:c r="T1868" s="85" t="str">
        <s:f t="shared" si="5"/>
        <s:v/>
      </s:c>
      <s:c r="U1868" s="85" t="str">
        <s:f>IF(OR(B1868="",G1868=""),"",ROUND(MAX(0,MIN(100,(G1868-IF(J1868="",'04_Настройки'!$B$14,J1868))/(100-IF(J1868="",'04_Настройки'!$B$14,J1868))*100)),1))</s:f>
        <s:v/>
      </s:c>
      <s:c r="V1868" s="85" t="str">
        <s:f t="shared" si="6"/>
        <s:v/>
      </s:c>
      <s:c r="W1868" s="88" t="str">
        <s:f t="shared" si="7"/>
        <s:v/>
      </s:c>
      <s:c r="X1868" s="85" t="str">
        <s:f>IF(B1868="","",IF(W1868&lt;'04_Настройки'!$B$26,"",ROUND((IF(ISBLANK(T1868),0,T1868*'04_Настройки'!$B$16)+IF(ISBLANK(U1868),0,U1868*'04_Настройки'!$B$17)+IF(ISBLANK(V1868),0,V1868*'04_Настройки'!$B$18)+IF(ISBLANK(M1868),0,M1868/5*100*'04_Настройки'!$B$19)+IF(ISBLANK(N1868),0,N1868/5*100*'04_Настройки'!$B$20))/(IF(ISBLANK(T1868),0,'04_Настройки'!$B$16)+IF(ISBLANK(U1868),0,'04_Настройки'!$B$17)+IF(ISBLANK(V1868),0,'04_Настройки'!$B$18)+IF(ISBLANK(M1868),0,'04_Настройки'!$B$19)+IF(ISBLANK(N1868),0,'04_Настройки'!$B$20)),1)))</s:f>
        <s:v/>
      </s:c>
      <s:c r="Y1868" s="77" t="str">
        <s:f>IF(B1868="","",IF(ISBLANK(X1868),"Недостаточно данных",IF(X1868&gt;='04_Настройки'!$B$24,"Высокий",IF(X1868&gt;='04_Настройки'!$B$25,"Средний","Низкий"))))</s:f>
        <s:v/>
      </s:c>
      <s:c r="Z1868" s="80">
        <s:f t="shared" si="8"/>
        <s:v>1858</s:v>
      </s:c>
      <s:c r="AA1868" s="93" t="str">
        <s:f>IF(B1868="","",IF(S1868&gt;1,"Проверить и объединить дубли",IF(W1868&lt;'04_Настройки'!$B$26,"Дополнить исходные данные",IF(AND(M1868&lt;&gt;"",M1868&lt;=2),"Проверить соответствие запросу и бизнесу",IF(AND(G1868&lt;&gt;"",G1868&lt;=IF(J1868="",'04_Настройки'!$B$14,J1868)),"Удерживать позицию и обновлять контент",IF(Y1868="Высокий",IF(O1868="","Создать или назначить посадочную страницу","Оптимизировать страницу и усилить содержание"),IF(Y1868="Средний","Включить в контент-план","Наблюдать или отложить")))))))</s:f>
        <s:v/>
      </s:c>
    </s:row>
    <s:row r="1869" ht="22.5" customHeight="1">
      <s:c r="A1869" s="70" t="str">
        <s:f t="shared" si="1"/>
        <s:v/>
      </s:c>
      <s:c r="B1869" s="71"/>
      <s:c r="C1869" s="71"/>
      <s:c r="D1869" s="71"/>
      <s:c r="E1869" s="95"/>
      <s:c r="F1869" s="77" t="str">
        <s:f>IF(ISBLANK(E1869),"",IF(E1869&gt;='04_Настройки'!$B$11,"ВЧ",IF(E1869&gt;='04_Настройки'!$B$12,"СЧ","НЧ")))</s:f>
      </s:c>
      <s:c r="G1869" s="78"/>
      <s:c r="H1869" s="78"/>
      <s:c r="I1869" s="80" t="str">
        <s:f t="shared" si="2"/>
        <s:v/>
      </s:c>
      <s:c r="J1869" s="78"/>
      <s:c r="K1869" s="81"/>
      <s:c r="L1869" s="78"/>
      <s:c r="M1869" s="78"/>
      <s:c r="N1869" s="78"/>
      <s:c r="O1869" s="83"/>
      <s:c r="P1869" s="84"/>
      <s:c r="Q1869" s="84"/>
      <s:c r="R1869" s="77" t="str">
        <s:f t="shared" si="3"/>
        <s:v/>
      </s:c>
      <s:c r="S1869" s="85" t="str">
        <s:f t="shared" si="4"/>
        <s:v/>
      </s:c>
      <s:c r="T1869" s="85" t="str">
        <s:f t="shared" si="5"/>
        <s:v/>
      </s:c>
      <s:c r="U1869" s="85" t="str">
        <s:f>IF(OR(B1869="",G1869=""),"",ROUND(MAX(0,MIN(100,(G1869-IF(J1869="",'04_Настройки'!$B$14,J1869))/(100-IF(J1869="",'04_Настройки'!$B$14,J1869))*100)),1))</s:f>
        <s:v/>
      </s:c>
      <s:c r="V1869" s="85" t="str">
        <s:f t="shared" si="6"/>
        <s:v/>
      </s:c>
      <s:c r="W1869" s="88" t="str">
        <s:f t="shared" si="7"/>
        <s:v/>
      </s:c>
      <s:c r="X1869" s="85" t="str">
        <s:f>IF(B1869="","",IF(W1869&lt;'04_Настройки'!$B$26,"",ROUND((IF(ISBLANK(T1869),0,T1869*'04_Настройки'!$B$16)+IF(ISBLANK(U1869),0,U1869*'04_Настройки'!$B$17)+IF(ISBLANK(V1869),0,V1869*'04_Настройки'!$B$18)+IF(ISBLANK(M1869),0,M1869/5*100*'04_Настройки'!$B$19)+IF(ISBLANK(N1869),0,N1869/5*100*'04_Настройки'!$B$20))/(IF(ISBLANK(T1869),0,'04_Настройки'!$B$16)+IF(ISBLANK(U1869),0,'04_Настройки'!$B$17)+IF(ISBLANK(V1869),0,'04_Настройки'!$B$18)+IF(ISBLANK(M1869),0,'04_Настройки'!$B$19)+IF(ISBLANK(N1869),0,'04_Настройки'!$B$20)),1)))</s:f>
        <s:v/>
      </s:c>
      <s:c r="Y1869" s="77" t="str">
        <s:f>IF(B1869="","",IF(ISBLANK(X1869),"Недостаточно данных",IF(X1869&gt;='04_Настройки'!$B$24,"Высокий",IF(X1869&gt;='04_Настройки'!$B$25,"Средний","Низкий"))))</s:f>
        <s:v/>
      </s:c>
      <s:c r="Z1869" s="80">
        <s:f t="shared" si="8"/>
        <s:v>1859</s:v>
      </s:c>
      <s:c r="AA1869" s="93" t="str">
        <s:f>IF(B1869="","",IF(S1869&gt;1,"Проверить и объединить дубли",IF(W1869&lt;'04_Настройки'!$B$26,"Дополнить исходные данные",IF(AND(M1869&lt;&gt;"",M1869&lt;=2),"Проверить соответствие запросу и бизнесу",IF(AND(G1869&lt;&gt;"",G1869&lt;=IF(J1869="",'04_Настройки'!$B$14,J1869)),"Удерживать позицию и обновлять контент",IF(Y1869="Высокий",IF(O1869="","Создать или назначить посадочную страницу","Оптимизировать страницу и усилить содержание"),IF(Y1869="Средний","Включить в контент-план","Наблюдать или отложить")))))))</s:f>
        <s:v/>
      </s:c>
    </s:row>
    <s:row r="1870" ht="22.5" customHeight="1">
      <s:c r="A1870" s="70" t="str">
        <s:f t="shared" si="1"/>
        <s:v/>
      </s:c>
      <s:c r="B1870" s="71"/>
      <s:c r="C1870" s="71"/>
      <s:c r="D1870" s="71"/>
      <s:c r="E1870" s="95"/>
      <s:c r="F1870" s="77" t="str">
        <s:f>IF(ISBLANK(E1870),"",IF(E1870&gt;='04_Настройки'!$B$11,"ВЧ",IF(E1870&gt;='04_Настройки'!$B$12,"СЧ","НЧ")))</s:f>
      </s:c>
      <s:c r="G1870" s="78"/>
      <s:c r="H1870" s="78"/>
      <s:c r="I1870" s="80" t="str">
        <s:f t="shared" si="2"/>
        <s:v/>
      </s:c>
      <s:c r="J1870" s="78"/>
      <s:c r="K1870" s="81"/>
      <s:c r="L1870" s="78"/>
      <s:c r="M1870" s="78"/>
      <s:c r="N1870" s="78"/>
      <s:c r="O1870" s="83"/>
      <s:c r="P1870" s="84"/>
      <s:c r="Q1870" s="84"/>
      <s:c r="R1870" s="77" t="str">
        <s:f t="shared" si="3"/>
        <s:v/>
      </s:c>
      <s:c r="S1870" s="85" t="str">
        <s:f t="shared" si="4"/>
        <s:v/>
      </s:c>
      <s:c r="T1870" s="85" t="str">
        <s:f t="shared" si="5"/>
        <s:v/>
      </s:c>
      <s:c r="U1870" s="85" t="str">
        <s:f>IF(OR(B1870="",G1870=""),"",ROUND(MAX(0,MIN(100,(G1870-IF(J1870="",'04_Настройки'!$B$14,J1870))/(100-IF(J1870="",'04_Настройки'!$B$14,J1870))*100)),1))</s:f>
        <s:v/>
      </s:c>
      <s:c r="V1870" s="85" t="str">
        <s:f t="shared" si="6"/>
        <s:v/>
      </s:c>
      <s:c r="W1870" s="88" t="str">
        <s:f t="shared" si="7"/>
        <s:v/>
      </s:c>
      <s:c r="X1870" s="85" t="str">
        <s:f>IF(B1870="","",IF(W1870&lt;'04_Настройки'!$B$26,"",ROUND((IF(ISBLANK(T1870),0,T1870*'04_Настройки'!$B$16)+IF(ISBLANK(U1870),0,U1870*'04_Настройки'!$B$17)+IF(ISBLANK(V1870),0,V1870*'04_Настройки'!$B$18)+IF(ISBLANK(M1870),0,M1870/5*100*'04_Настройки'!$B$19)+IF(ISBLANK(N1870),0,N1870/5*100*'04_Настройки'!$B$20))/(IF(ISBLANK(T1870),0,'04_Настройки'!$B$16)+IF(ISBLANK(U1870),0,'04_Настройки'!$B$17)+IF(ISBLANK(V1870),0,'04_Настройки'!$B$18)+IF(ISBLANK(M1870),0,'04_Настройки'!$B$19)+IF(ISBLANK(N1870),0,'04_Настройки'!$B$20)),1)))</s:f>
        <s:v/>
      </s:c>
      <s:c r="Y1870" s="77" t="str">
        <s:f>IF(B1870="","",IF(ISBLANK(X1870),"Недостаточно данных",IF(X1870&gt;='04_Настройки'!$B$24,"Высокий",IF(X1870&gt;='04_Настройки'!$B$25,"Средний","Низкий"))))</s:f>
        <s:v/>
      </s:c>
      <s:c r="Z1870" s="80">
        <s:f t="shared" si="8"/>
        <s:v>1860</s:v>
      </s:c>
      <s:c r="AA1870" s="93" t="str">
        <s:f>IF(B1870="","",IF(S1870&gt;1,"Проверить и объединить дубли",IF(W1870&lt;'04_Настройки'!$B$26,"Дополнить исходные данные",IF(AND(M1870&lt;&gt;"",M1870&lt;=2),"Проверить соответствие запросу и бизнесу",IF(AND(G1870&lt;&gt;"",G1870&lt;=IF(J1870="",'04_Настройки'!$B$14,J1870)),"Удерживать позицию и обновлять контент",IF(Y1870="Высокий",IF(O1870="","Создать или назначить посадочную страницу","Оптимизировать страницу и усилить содержание"),IF(Y1870="Средний","Включить в контент-план","Наблюдать или отложить")))))))</s:f>
        <s:v/>
      </s:c>
    </s:row>
    <s:row r="1871" ht="22.5" customHeight="1">
      <s:c r="A1871" s="70" t="str">
        <s:f t="shared" si="1"/>
        <s:v/>
      </s:c>
      <s:c r="B1871" s="71"/>
      <s:c r="C1871" s="71"/>
      <s:c r="D1871" s="71"/>
      <s:c r="E1871" s="95"/>
      <s:c r="F1871" s="77" t="str">
        <s:f>IF(ISBLANK(E1871),"",IF(E1871&gt;='04_Настройки'!$B$11,"ВЧ",IF(E1871&gt;='04_Настройки'!$B$12,"СЧ","НЧ")))</s:f>
      </s:c>
      <s:c r="G1871" s="78"/>
      <s:c r="H1871" s="78"/>
      <s:c r="I1871" s="80" t="str">
        <s:f t="shared" si="2"/>
        <s:v/>
      </s:c>
      <s:c r="J1871" s="78"/>
      <s:c r="K1871" s="81"/>
      <s:c r="L1871" s="78"/>
      <s:c r="M1871" s="78"/>
      <s:c r="N1871" s="78"/>
      <s:c r="O1871" s="83"/>
      <s:c r="P1871" s="84"/>
      <s:c r="Q1871" s="84"/>
      <s:c r="R1871" s="77" t="str">
        <s:f t="shared" si="3"/>
        <s:v/>
      </s:c>
      <s:c r="S1871" s="85" t="str">
        <s:f t="shared" si="4"/>
        <s:v/>
      </s:c>
      <s:c r="T1871" s="85" t="str">
        <s:f t="shared" si="5"/>
        <s:v/>
      </s:c>
      <s:c r="U1871" s="85" t="str">
        <s:f>IF(OR(B1871="",G1871=""),"",ROUND(MAX(0,MIN(100,(G1871-IF(J1871="",'04_Настройки'!$B$14,J1871))/(100-IF(J1871="",'04_Настройки'!$B$14,J1871))*100)),1))</s:f>
        <s:v/>
      </s:c>
      <s:c r="V1871" s="85" t="str">
        <s:f t="shared" si="6"/>
        <s:v/>
      </s:c>
      <s:c r="W1871" s="88" t="str">
        <s:f t="shared" si="7"/>
        <s:v/>
      </s:c>
      <s:c r="X1871" s="85" t="str">
        <s:f>IF(B1871="","",IF(W1871&lt;'04_Настройки'!$B$26,"",ROUND((IF(ISBLANK(T1871),0,T1871*'04_Настройки'!$B$16)+IF(ISBLANK(U1871),0,U1871*'04_Настройки'!$B$17)+IF(ISBLANK(V1871),0,V1871*'04_Настройки'!$B$18)+IF(ISBLANK(M1871),0,M1871/5*100*'04_Настройки'!$B$19)+IF(ISBLANK(N1871),0,N1871/5*100*'04_Настройки'!$B$20))/(IF(ISBLANK(T1871),0,'04_Настройки'!$B$16)+IF(ISBLANK(U1871),0,'04_Настройки'!$B$17)+IF(ISBLANK(V1871),0,'04_Настройки'!$B$18)+IF(ISBLANK(M1871),0,'04_Настройки'!$B$19)+IF(ISBLANK(N1871),0,'04_Настройки'!$B$20)),1)))</s:f>
        <s:v/>
      </s:c>
      <s:c r="Y1871" s="77" t="str">
        <s:f>IF(B1871="","",IF(ISBLANK(X1871),"Недостаточно данных",IF(X1871&gt;='04_Настройки'!$B$24,"Высокий",IF(X1871&gt;='04_Настройки'!$B$25,"Средний","Низкий"))))</s:f>
        <s:v/>
      </s:c>
      <s:c r="Z1871" s="80">
        <s:f t="shared" si="8"/>
        <s:v>1861</s:v>
      </s:c>
      <s:c r="AA1871" s="93" t="str">
        <s:f>IF(B1871="","",IF(S1871&gt;1,"Проверить и объединить дубли",IF(W1871&lt;'04_Настройки'!$B$26,"Дополнить исходные данные",IF(AND(M1871&lt;&gt;"",M1871&lt;=2),"Проверить соответствие запросу и бизнесу",IF(AND(G1871&lt;&gt;"",G1871&lt;=IF(J1871="",'04_Настройки'!$B$14,J1871)),"Удерживать позицию и обновлять контент",IF(Y1871="Высокий",IF(O1871="","Создать или назначить посадочную страницу","Оптимизировать страницу и усилить содержание"),IF(Y1871="Средний","Включить в контент-план","Наблюдать или отложить")))))))</s:f>
        <s:v/>
      </s:c>
    </s:row>
    <s:row r="1872" ht="22.5" customHeight="1">
      <s:c r="A1872" s="70" t="str">
        <s:f t="shared" si="1"/>
        <s:v/>
      </s:c>
      <s:c r="B1872" s="71"/>
      <s:c r="C1872" s="71"/>
      <s:c r="D1872" s="71"/>
      <s:c r="E1872" s="95"/>
      <s:c r="F1872" s="77" t="str">
        <s:f>IF(ISBLANK(E1872),"",IF(E1872&gt;='04_Настройки'!$B$11,"ВЧ",IF(E1872&gt;='04_Настройки'!$B$12,"СЧ","НЧ")))</s:f>
      </s:c>
      <s:c r="G1872" s="78"/>
      <s:c r="H1872" s="78"/>
      <s:c r="I1872" s="80" t="str">
        <s:f t="shared" si="2"/>
        <s:v/>
      </s:c>
      <s:c r="J1872" s="78"/>
      <s:c r="K1872" s="81"/>
      <s:c r="L1872" s="78"/>
      <s:c r="M1872" s="78"/>
      <s:c r="N1872" s="78"/>
      <s:c r="O1872" s="83"/>
      <s:c r="P1872" s="84"/>
      <s:c r="Q1872" s="84"/>
      <s:c r="R1872" s="77" t="str">
        <s:f t="shared" si="3"/>
        <s:v/>
      </s:c>
      <s:c r="S1872" s="85" t="str">
        <s:f t="shared" si="4"/>
        <s:v/>
      </s:c>
      <s:c r="T1872" s="85" t="str">
        <s:f t="shared" si="5"/>
        <s:v/>
      </s:c>
      <s:c r="U1872" s="85" t="str">
        <s:f>IF(OR(B1872="",G1872=""),"",ROUND(MAX(0,MIN(100,(G1872-IF(J1872="",'04_Настройки'!$B$14,J1872))/(100-IF(J1872="",'04_Настройки'!$B$14,J1872))*100)),1))</s:f>
        <s:v/>
      </s:c>
      <s:c r="V1872" s="85" t="str">
        <s:f t="shared" si="6"/>
        <s:v/>
      </s:c>
      <s:c r="W1872" s="88" t="str">
        <s:f t="shared" si="7"/>
        <s:v/>
      </s:c>
      <s:c r="X1872" s="85" t="str">
        <s:f>IF(B1872="","",IF(W1872&lt;'04_Настройки'!$B$26,"",ROUND((IF(ISBLANK(T1872),0,T1872*'04_Настройки'!$B$16)+IF(ISBLANK(U1872),0,U1872*'04_Настройки'!$B$17)+IF(ISBLANK(V1872),0,V1872*'04_Настройки'!$B$18)+IF(ISBLANK(M1872),0,M1872/5*100*'04_Настройки'!$B$19)+IF(ISBLANK(N1872),0,N1872/5*100*'04_Настройки'!$B$20))/(IF(ISBLANK(T1872),0,'04_Настройки'!$B$16)+IF(ISBLANK(U1872),0,'04_Настройки'!$B$17)+IF(ISBLANK(V1872),0,'04_Настройки'!$B$18)+IF(ISBLANK(M1872),0,'04_Настройки'!$B$19)+IF(ISBLANK(N1872),0,'04_Настройки'!$B$20)),1)))</s:f>
        <s:v/>
      </s:c>
      <s:c r="Y1872" s="77" t="str">
        <s:f>IF(B1872="","",IF(ISBLANK(X1872),"Недостаточно данных",IF(X1872&gt;='04_Настройки'!$B$24,"Высокий",IF(X1872&gt;='04_Настройки'!$B$25,"Средний","Низкий"))))</s:f>
        <s:v/>
      </s:c>
      <s:c r="Z1872" s="80">
        <s:f t="shared" si="8"/>
        <s:v>1862</s:v>
      </s:c>
      <s:c r="AA1872" s="93" t="str">
        <s:f>IF(B1872="","",IF(S1872&gt;1,"Проверить и объединить дубли",IF(W1872&lt;'04_Настройки'!$B$26,"Дополнить исходные данные",IF(AND(M1872&lt;&gt;"",M1872&lt;=2),"Проверить соответствие запросу и бизнесу",IF(AND(G1872&lt;&gt;"",G1872&lt;=IF(J1872="",'04_Настройки'!$B$14,J1872)),"Удерживать позицию и обновлять контент",IF(Y1872="Высокий",IF(O1872="","Создать или назначить посадочную страницу","Оптимизировать страницу и усилить содержание"),IF(Y1872="Средний","Включить в контент-план","Наблюдать или отложить")))))))</s:f>
        <s:v/>
      </s:c>
    </s:row>
    <s:row r="1873" ht="22.5" customHeight="1">
      <s:c r="A1873" s="70" t="str">
        <s:f t="shared" si="1"/>
        <s:v/>
      </s:c>
      <s:c r="B1873" s="71"/>
      <s:c r="C1873" s="71"/>
      <s:c r="D1873" s="71"/>
      <s:c r="E1873" s="95"/>
      <s:c r="F1873" s="77" t="str">
        <s:f>IF(ISBLANK(E1873),"",IF(E1873&gt;='04_Настройки'!$B$11,"ВЧ",IF(E1873&gt;='04_Настройки'!$B$12,"СЧ","НЧ")))</s:f>
      </s:c>
      <s:c r="G1873" s="78"/>
      <s:c r="H1873" s="78"/>
      <s:c r="I1873" s="80" t="str">
        <s:f t="shared" si="2"/>
        <s:v/>
      </s:c>
      <s:c r="J1873" s="78"/>
      <s:c r="K1873" s="81"/>
      <s:c r="L1873" s="78"/>
      <s:c r="M1873" s="78"/>
      <s:c r="N1873" s="78"/>
      <s:c r="O1873" s="83"/>
      <s:c r="P1873" s="84"/>
      <s:c r="Q1873" s="84"/>
      <s:c r="R1873" s="77" t="str">
        <s:f t="shared" si="3"/>
        <s:v/>
      </s:c>
      <s:c r="S1873" s="85" t="str">
        <s:f t="shared" si="4"/>
        <s:v/>
      </s:c>
      <s:c r="T1873" s="85" t="str">
        <s:f t="shared" si="5"/>
        <s:v/>
      </s:c>
      <s:c r="U1873" s="85" t="str">
        <s:f>IF(OR(B1873="",G1873=""),"",ROUND(MAX(0,MIN(100,(G1873-IF(J1873="",'04_Настройки'!$B$14,J1873))/(100-IF(J1873="",'04_Настройки'!$B$14,J1873))*100)),1))</s:f>
        <s:v/>
      </s:c>
      <s:c r="V1873" s="85" t="str">
        <s:f t="shared" si="6"/>
        <s:v/>
      </s:c>
      <s:c r="W1873" s="88" t="str">
        <s:f t="shared" si="7"/>
        <s:v/>
      </s:c>
      <s:c r="X1873" s="85" t="str">
        <s:f>IF(B1873="","",IF(W1873&lt;'04_Настройки'!$B$26,"",ROUND((IF(ISBLANK(T1873),0,T1873*'04_Настройки'!$B$16)+IF(ISBLANK(U1873),0,U1873*'04_Настройки'!$B$17)+IF(ISBLANK(V1873),0,V1873*'04_Настройки'!$B$18)+IF(ISBLANK(M1873),0,M1873/5*100*'04_Настройки'!$B$19)+IF(ISBLANK(N1873),0,N1873/5*100*'04_Настройки'!$B$20))/(IF(ISBLANK(T1873),0,'04_Настройки'!$B$16)+IF(ISBLANK(U1873),0,'04_Настройки'!$B$17)+IF(ISBLANK(V1873),0,'04_Настройки'!$B$18)+IF(ISBLANK(M1873),0,'04_Настройки'!$B$19)+IF(ISBLANK(N1873),0,'04_Настройки'!$B$20)),1)))</s:f>
        <s:v/>
      </s:c>
      <s:c r="Y1873" s="77" t="str">
        <s:f>IF(B1873="","",IF(ISBLANK(X1873),"Недостаточно данных",IF(X1873&gt;='04_Настройки'!$B$24,"Высокий",IF(X1873&gt;='04_Настройки'!$B$25,"Средний","Низкий"))))</s:f>
        <s:v/>
      </s:c>
      <s:c r="Z1873" s="80">
        <s:f t="shared" si="8"/>
        <s:v>1863</s:v>
      </s:c>
      <s:c r="AA1873" s="93" t="str">
        <s:f>IF(B1873="","",IF(S1873&gt;1,"Проверить и объединить дубли",IF(W1873&lt;'04_Настройки'!$B$26,"Дополнить исходные данные",IF(AND(M1873&lt;&gt;"",M1873&lt;=2),"Проверить соответствие запросу и бизнесу",IF(AND(G1873&lt;&gt;"",G1873&lt;=IF(J1873="",'04_Настройки'!$B$14,J1873)),"Удерживать позицию и обновлять контент",IF(Y1873="Высокий",IF(O1873="","Создать или назначить посадочную страницу","Оптимизировать страницу и усилить содержание"),IF(Y1873="Средний","Включить в контент-план","Наблюдать или отложить")))))))</s:f>
        <s:v/>
      </s:c>
    </s:row>
    <s:row r="1874" ht="22.5" customHeight="1">
      <s:c r="A1874" s="70" t="str">
        <s:f t="shared" si="1"/>
        <s:v/>
      </s:c>
      <s:c r="B1874" s="71"/>
      <s:c r="C1874" s="71"/>
      <s:c r="D1874" s="71"/>
      <s:c r="E1874" s="95"/>
      <s:c r="F1874" s="77" t="str">
        <s:f>IF(ISBLANK(E1874),"",IF(E1874&gt;='04_Настройки'!$B$11,"ВЧ",IF(E1874&gt;='04_Настройки'!$B$12,"СЧ","НЧ")))</s:f>
      </s:c>
      <s:c r="G1874" s="78"/>
      <s:c r="H1874" s="78"/>
      <s:c r="I1874" s="80" t="str">
        <s:f t="shared" si="2"/>
        <s:v/>
      </s:c>
      <s:c r="J1874" s="78"/>
      <s:c r="K1874" s="81"/>
      <s:c r="L1874" s="78"/>
      <s:c r="M1874" s="78"/>
      <s:c r="N1874" s="78"/>
      <s:c r="O1874" s="83"/>
      <s:c r="P1874" s="84"/>
      <s:c r="Q1874" s="84"/>
      <s:c r="R1874" s="77" t="str">
        <s:f t="shared" si="3"/>
        <s:v/>
      </s:c>
      <s:c r="S1874" s="85" t="str">
        <s:f t="shared" si="4"/>
        <s:v/>
      </s:c>
      <s:c r="T1874" s="85" t="str">
        <s:f t="shared" si="5"/>
        <s:v/>
      </s:c>
      <s:c r="U1874" s="85" t="str">
        <s:f>IF(OR(B1874="",G1874=""),"",ROUND(MAX(0,MIN(100,(G1874-IF(J1874="",'04_Настройки'!$B$14,J1874))/(100-IF(J1874="",'04_Настройки'!$B$14,J1874))*100)),1))</s:f>
        <s:v/>
      </s:c>
      <s:c r="V1874" s="85" t="str">
        <s:f t="shared" si="6"/>
        <s:v/>
      </s:c>
      <s:c r="W1874" s="88" t="str">
        <s:f t="shared" si="7"/>
        <s:v/>
      </s:c>
      <s:c r="X1874" s="85" t="str">
        <s:f>IF(B1874="","",IF(W1874&lt;'04_Настройки'!$B$26,"",ROUND((IF(ISBLANK(T1874),0,T1874*'04_Настройки'!$B$16)+IF(ISBLANK(U1874),0,U1874*'04_Настройки'!$B$17)+IF(ISBLANK(V1874),0,V1874*'04_Настройки'!$B$18)+IF(ISBLANK(M1874),0,M1874/5*100*'04_Настройки'!$B$19)+IF(ISBLANK(N1874),0,N1874/5*100*'04_Настройки'!$B$20))/(IF(ISBLANK(T1874),0,'04_Настройки'!$B$16)+IF(ISBLANK(U1874),0,'04_Настройки'!$B$17)+IF(ISBLANK(V1874),0,'04_Настройки'!$B$18)+IF(ISBLANK(M1874),0,'04_Настройки'!$B$19)+IF(ISBLANK(N1874),0,'04_Настройки'!$B$20)),1)))</s:f>
        <s:v/>
      </s:c>
      <s:c r="Y1874" s="77" t="str">
        <s:f>IF(B1874="","",IF(ISBLANK(X1874),"Недостаточно данных",IF(X1874&gt;='04_Настройки'!$B$24,"Высокий",IF(X1874&gt;='04_Настройки'!$B$25,"Средний","Низкий"))))</s:f>
        <s:v/>
      </s:c>
      <s:c r="Z1874" s="80">
        <s:f t="shared" si="8"/>
        <s:v>1864</s:v>
      </s:c>
      <s:c r="AA1874" s="93" t="str">
        <s:f>IF(B1874="","",IF(S1874&gt;1,"Проверить и объединить дубли",IF(W1874&lt;'04_Настройки'!$B$26,"Дополнить исходные данные",IF(AND(M1874&lt;&gt;"",M1874&lt;=2),"Проверить соответствие запросу и бизнесу",IF(AND(G1874&lt;&gt;"",G1874&lt;=IF(J1874="",'04_Настройки'!$B$14,J1874)),"Удерживать позицию и обновлять контент",IF(Y1874="Высокий",IF(O1874="","Создать или назначить посадочную страницу","Оптимизировать страницу и усилить содержание"),IF(Y1874="Средний","Включить в контент-план","Наблюдать или отложить")))))))</s:f>
        <s:v/>
      </s:c>
    </s:row>
    <s:row r="1875" ht="22.5" customHeight="1">
      <s:c r="A1875" s="70" t="str">
        <s:f t="shared" si="1"/>
        <s:v/>
      </s:c>
      <s:c r="B1875" s="71"/>
      <s:c r="C1875" s="71"/>
      <s:c r="D1875" s="71"/>
      <s:c r="E1875" s="95"/>
      <s:c r="F1875" s="77" t="str">
        <s:f>IF(ISBLANK(E1875),"",IF(E1875&gt;='04_Настройки'!$B$11,"ВЧ",IF(E1875&gt;='04_Настройки'!$B$12,"СЧ","НЧ")))</s:f>
      </s:c>
      <s:c r="G1875" s="78"/>
      <s:c r="H1875" s="78"/>
      <s:c r="I1875" s="80" t="str">
        <s:f t="shared" si="2"/>
        <s:v/>
      </s:c>
      <s:c r="J1875" s="78"/>
      <s:c r="K1875" s="81"/>
      <s:c r="L1875" s="78"/>
      <s:c r="M1875" s="78"/>
      <s:c r="N1875" s="78"/>
      <s:c r="O1875" s="83"/>
      <s:c r="P1875" s="84"/>
      <s:c r="Q1875" s="84"/>
      <s:c r="R1875" s="77" t="str">
        <s:f t="shared" si="3"/>
        <s:v/>
      </s:c>
      <s:c r="S1875" s="85" t="str">
        <s:f t="shared" si="4"/>
        <s:v/>
      </s:c>
      <s:c r="T1875" s="85" t="str">
        <s:f t="shared" si="5"/>
        <s:v/>
      </s:c>
      <s:c r="U1875" s="85" t="str">
        <s:f>IF(OR(B1875="",G1875=""),"",ROUND(MAX(0,MIN(100,(G1875-IF(J1875="",'04_Настройки'!$B$14,J1875))/(100-IF(J1875="",'04_Настройки'!$B$14,J1875))*100)),1))</s:f>
        <s:v/>
      </s:c>
      <s:c r="V1875" s="85" t="str">
        <s:f t="shared" si="6"/>
        <s:v/>
      </s:c>
      <s:c r="W1875" s="88" t="str">
        <s:f t="shared" si="7"/>
        <s:v/>
      </s:c>
      <s:c r="X1875" s="85" t="str">
        <s:f>IF(B1875="","",IF(W1875&lt;'04_Настройки'!$B$26,"",ROUND((IF(ISBLANK(T1875),0,T1875*'04_Настройки'!$B$16)+IF(ISBLANK(U1875),0,U1875*'04_Настройки'!$B$17)+IF(ISBLANK(V1875),0,V1875*'04_Настройки'!$B$18)+IF(ISBLANK(M1875),0,M1875/5*100*'04_Настройки'!$B$19)+IF(ISBLANK(N1875),0,N1875/5*100*'04_Настройки'!$B$20))/(IF(ISBLANK(T1875),0,'04_Настройки'!$B$16)+IF(ISBLANK(U1875),0,'04_Настройки'!$B$17)+IF(ISBLANK(V1875),0,'04_Настройки'!$B$18)+IF(ISBLANK(M1875),0,'04_Настройки'!$B$19)+IF(ISBLANK(N1875),0,'04_Настройки'!$B$20)),1)))</s:f>
        <s:v/>
      </s:c>
      <s:c r="Y1875" s="77" t="str">
        <s:f>IF(B1875="","",IF(ISBLANK(X1875),"Недостаточно данных",IF(X1875&gt;='04_Настройки'!$B$24,"Высокий",IF(X1875&gt;='04_Настройки'!$B$25,"Средний","Низкий"))))</s:f>
        <s:v/>
      </s:c>
      <s:c r="Z1875" s="80">
        <s:f t="shared" si="8"/>
        <s:v>1865</s:v>
      </s:c>
      <s:c r="AA1875" s="93" t="str">
        <s:f>IF(B1875="","",IF(S1875&gt;1,"Проверить и объединить дубли",IF(W1875&lt;'04_Настройки'!$B$26,"Дополнить исходные данные",IF(AND(M1875&lt;&gt;"",M1875&lt;=2),"Проверить соответствие запросу и бизнесу",IF(AND(G1875&lt;&gt;"",G1875&lt;=IF(J1875="",'04_Настройки'!$B$14,J1875)),"Удерживать позицию и обновлять контент",IF(Y1875="Высокий",IF(O1875="","Создать или назначить посадочную страницу","Оптимизировать страницу и усилить содержание"),IF(Y1875="Средний","Включить в контент-план","Наблюдать или отложить")))))))</s:f>
        <s:v/>
      </s:c>
    </s:row>
    <s:row r="1876" ht="22.5" customHeight="1">
      <s:c r="A1876" s="70" t="str">
        <s:f t="shared" si="1"/>
        <s:v/>
      </s:c>
      <s:c r="B1876" s="71"/>
      <s:c r="C1876" s="71"/>
      <s:c r="D1876" s="71"/>
      <s:c r="E1876" s="95"/>
      <s:c r="F1876" s="77" t="str">
        <s:f>IF(ISBLANK(E1876),"",IF(E1876&gt;='04_Настройки'!$B$11,"ВЧ",IF(E1876&gt;='04_Настройки'!$B$12,"СЧ","НЧ")))</s:f>
      </s:c>
      <s:c r="G1876" s="78"/>
      <s:c r="H1876" s="78"/>
      <s:c r="I1876" s="80" t="str">
        <s:f t="shared" si="2"/>
        <s:v/>
      </s:c>
      <s:c r="J1876" s="78"/>
      <s:c r="K1876" s="81"/>
      <s:c r="L1876" s="78"/>
      <s:c r="M1876" s="78"/>
      <s:c r="N1876" s="78"/>
      <s:c r="O1876" s="83"/>
      <s:c r="P1876" s="84"/>
      <s:c r="Q1876" s="84"/>
      <s:c r="R1876" s="77" t="str">
        <s:f t="shared" si="3"/>
        <s:v/>
      </s:c>
      <s:c r="S1876" s="85" t="str">
        <s:f t="shared" si="4"/>
        <s:v/>
      </s:c>
      <s:c r="T1876" s="85" t="str">
        <s:f t="shared" si="5"/>
        <s:v/>
      </s:c>
      <s:c r="U1876" s="85" t="str">
        <s:f>IF(OR(B1876="",G1876=""),"",ROUND(MAX(0,MIN(100,(G1876-IF(J1876="",'04_Настройки'!$B$14,J1876))/(100-IF(J1876="",'04_Настройки'!$B$14,J1876))*100)),1))</s:f>
        <s:v/>
      </s:c>
      <s:c r="V1876" s="85" t="str">
        <s:f t="shared" si="6"/>
        <s:v/>
      </s:c>
      <s:c r="W1876" s="88" t="str">
        <s:f t="shared" si="7"/>
        <s:v/>
      </s:c>
      <s:c r="X1876" s="85" t="str">
        <s:f>IF(B1876="","",IF(W1876&lt;'04_Настройки'!$B$26,"",ROUND((IF(ISBLANK(T1876),0,T1876*'04_Настройки'!$B$16)+IF(ISBLANK(U1876),0,U1876*'04_Настройки'!$B$17)+IF(ISBLANK(V1876),0,V1876*'04_Настройки'!$B$18)+IF(ISBLANK(M1876),0,M1876/5*100*'04_Настройки'!$B$19)+IF(ISBLANK(N1876),0,N1876/5*100*'04_Настройки'!$B$20))/(IF(ISBLANK(T1876),0,'04_Настройки'!$B$16)+IF(ISBLANK(U1876),0,'04_Настройки'!$B$17)+IF(ISBLANK(V1876),0,'04_Настройки'!$B$18)+IF(ISBLANK(M1876),0,'04_Настройки'!$B$19)+IF(ISBLANK(N1876),0,'04_Настройки'!$B$20)),1)))</s:f>
        <s:v/>
      </s:c>
      <s:c r="Y1876" s="77" t="str">
        <s:f>IF(B1876="","",IF(ISBLANK(X1876),"Недостаточно данных",IF(X1876&gt;='04_Настройки'!$B$24,"Высокий",IF(X1876&gt;='04_Настройки'!$B$25,"Средний","Низкий"))))</s:f>
        <s:v/>
      </s:c>
      <s:c r="Z1876" s="80">
        <s:f t="shared" si="8"/>
        <s:v>1866</s:v>
      </s:c>
      <s:c r="AA1876" s="93" t="str">
        <s:f>IF(B1876="","",IF(S1876&gt;1,"Проверить и объединить дубли",IF(W1876&lt;'04_Настройки'!$B$26,"Дополнить исходные данные",IF(AND(M1876&lt;&gt;"",M1876&lt;=2),"Проверить соответствие запросу и бизнесу",IF(AND(G1876&lt;&gt;"",G1876&lt;=IF(J1876="",'04_Настройки'!$B$14,J1876)),"Удерживать позицию и обновлять контент",IF(Y1876="Высокий",IF(O1876="","Создать или назначить посадочную страницу","Оптимизировать страницу и усилить содержание"),IF(Y1876="Средний","Включить в контент-план","Наблюдать или отложить")))))))</s:f>
        <s:v/>
      </s:c>
    </s:row>
    <s:row r="1877" ht="22.5" customHeight="1">
      <s:c r="A1877" s="70" t="str">
        <s:f t="shared" si="1"/>
        <s:v/>
      </s:c>
      <s:c r="B1877" s="71"/>
      <s:c r="C1877" s="71"/>
      <s:c r="D1877" s="71"/>
      <s:c r="E1877" s="95"/>
      <s:c r="F1877" s="77" t="str">
        <s:f>IF(ISBLANK(E1877),"",IF(E1877&gt;='04_Настройки'!$B$11,"ВЧ",IF(E1877&gt;='04_Настройки'!$B$12,"СЧ","НЧ")))</s:f>
      </s:c>
      <s:c r="G1877" s="78"/>
      <s:c r="H1877" s="78"/>
      <s:c r="I1877" s="80" t="str">
        <s:f t="shared" si="2"/>
        <s:v/>
      </s:c>
      <s:c r="J1877" s="78"/>
      <s:c r="K1877" s="81"/>
      <s:c r="L1877" s="78"/>
      <s:c r="M1877" s="78"/>
      <s:c r="N1877" s="78"/>
      <s:c r="O1877" s="83"/>
      <s:c r="P1877" s="84"/>
      <s:c r="Q1877" s="84"/>
      <s:c r="R1877" s="77" t="str">
        <s:f t="shared" si="3"/>
        <s:v/>
      </s:c>
      <s:c r="S1877" s="85" t="str">
        <s:f t="shared" si="4"/>
        <s:v/>
      </s:c>
      <s:c r="T1877" s="85" t="str">
        <s:f t="shared" si="5"/>
        <s:v/>
      </s:c>
      <s:c r="U1877" s="85" t="str">
        <s:f>IF(OR(B1877="",G1877=""),"",ROUND(MAX(0,MIN(100,(G1877-IF(J1877="",'04_Настройки'!$B$14,J1877))/(100-IF(J1877="",'04_Настройки'!$B$14,J1877))*100)),1))</s:f>
        <s:v/>
      </s:c>
      <s:c r="V1877" s="85" t="str">
        <s:f t="shared" si="6"/>
        <s:v/>
      </s:c>
      <s:c r="W1877" s="88" t="str">
        <s:f t="shared" si="7"/>
        <s:v/>
      </s:c>
      <s:c r="X1877" s="85" t="str">
        <s:f>IF(B1877="","",IF(W1877&lt;'04_Настройки'!$B$26,"",ROUND((IF(ISBLANK(T1877),0,T1877*'04_Настройки'!$B$16)+IF(ISBLANK(U1877),0,U1877*'04_Настройки'!$B$17)+IF(ISBLANK(V1877),0,V1877*'04_Настройки'!$B$18)+IF(ISBLANK(M1877),0,M1877/5*100*'04_Настройки'!$B$19)+IF(ISBLANK(N1877),0,N1877/5*100*'04_Настройки'!$B$20))/(IF(ISBLANK(T1877),0,'04_Настройки'!$B$16)+IF(ISBLANK(U1877),0,'04_Настройки'!$B$17)+IF(ISBLANK(V1877),0,'04_Настройки'!$B$18)+IF(ISBLANK(M1877),0,'04_Настройки'!$B$19)+IF(ISBLANK(N1877),0,'04_Настройки'!$B$20)),1)))</s:f>
        <s:v/>
      </s:c>
      <s:c r="Y1877" s="77" t="str">
        <s:f>IF(B1877="","",IF(ISBLANK(X1877),"Недостаточно данных",IF(X1877&gt;='04_Настройки'!$B$24,"Высокий",IF(X1877&gt;='04_Настройки'!$B$25,"Средний","Низкий"))))</s:f>
        <s:v/>
      </s:c>
      <s:c r="Z1877" s="80">
        <s:f t="shared" si="8"/>
        <s:v>1867</s:v>
      </s:c>
      <s:c r="AA1877" s="93" t="str">
        <s:f>IF(B1877="","",IF(S1877&gt;1,"Проверить и объединить дубли",IF(W1877&lt;'04_Настройки'!$B$26,"Дополнить исходные данные",IF(AND(M1877&lt;&gt;"",M1877&lt;=2),"Проверить соответствие запросу и бизнесу",IF(AND(G1877&lt;&gt;"",G1877&lt;=IF(J1877="",'04_Настройки'!$B$14,J1877)),"Удерживать позицию и обновлять контент",IF(Y1877="Высокий",IF(O1877="","Создать или назначить посадочную страницу","Оптимизировать страницу и усилить содержание"),IF(Y1877="Средний","Включить в контент-план","Наблюдать или отложить")))))))</s:f>
        <s:v/>
      </s:c>
    </s:row>
    <s:row r="1878" ht="22.5" customHeight="1">
      <s:c r="A1878" s="70" t="str">
        <s:f t="shared" si="1"/>
        <s:v/>
      </s:c>
      <s:c r="B1878" s="71"/>
      <s:c r="C1878" s="71"/>
      <s:c r="D1878" s="71"/>
      <s:c r="E1878" s="95"/>
      <s:c r="F1878" s="77" t="str">
        <s:f>IF(ISBLANK(E1878),"",IF(E1878&gt;='04_Настройки'!$B$11,"ВЧ",IF(E1878&gt;='04_Настройки'!$B$12,"СЧ","НЧ")))</s:f>
      </s:c>
      <s:c r="G1878" s="78"/>
      <s:c r="H1878" s="78"/>
      <s:c r="I1878" s="80" t="str">
        <s:f t="shared" si="2"/>
        <s:v/>
      </s:c>
      <s:c r="J1878" s="78"/>
      <s:c r="K1878" s="81"/>
      <s:c r="L1878" s="78"/>
      <s:c r="M1878" s="78"/>
      <s:c r="N1878" s="78"/>
      <s:c r="O1878" s="83"/>
      <s:c r="P1878" s="84"/>
      <s:c r="Q1878" s="84"/>
      <s:c r="R1878" s="77" t="str">
        <s:f t="shared" si="3"/>
        <s:v/>
      </s:c>
      <s:c r="S1878" s="85" t="str">
        <s:f t="shared" si="4"/>
        <s:v/>
      </s:c>
      <s:c r="T1878" s="85" t="str">
        <s:f t="shared" si="5"/>
        <s:v/>
      </s:c>
      <s:c r="U1878" s="85" t="str">
        <s:f>IF(OR(B1878="",G1878=""),"",ROUND(MAX(0,MIN(100,(G1878-IF(J1878="",'04_Настройки'!$B$14,J1878))/(100-IF(J1878="",'04_Настройки'!$B$14,J1878))*100)),1))</s:f>
        <s:v/>
      </s:c>
      <s:c r="V1878" s="85" t="str">
        <s:f t="shared" si="6"/>
        <s:v/>
      </s:c>
      <s:c r="W1878" s="88" t="str">
        <s:f t="shared" si="7"/>
        <s:v/>
      </s:c>
      <s:c r="X1878" s="85" t="str">
        <s:f>IF(B1878="","",IF(W1878&lt;'04_Настройки'!$B$26,"",ROUND((IF(ISBLANK(T1878),0,T1878*'04_Настройки'!$B$16)+IF(ISBLANK(U1878),0,U1878*'04_Настройки'!$B$17)+IF(ISBLANK(V1878),0,V1878*'04_Настройки'!$B$18)+IF(ISBLANK(M1878),0,M1878/5*100*'04_Настройки'!$B$19)+IF(ISBLANK(N1878),0,N1878/5*100*'04_Настройки'!$B$20))/(IF(ISBLANK(T1878),0,'04_Настройки'!$B$16)+IF(ISBLANK(U1878),0,'04_Настройки'!$B$17)+IF(ISBLANK(V1878),0,'04_Настройки'!$B$18)+IF(ISBLANK(M1878),0,'04_Настройки'!$B$19)+IF(ISBLANK(N1878),0,'04_Настройки'!$B$20)),1)))</s:f>
        <s:v/>
      </s:c>
      <s:c r="Y1878" s="77" t="str">
        <s:f>IF(B1878="","",IF(ISBLANK(X1878),"Недостаточно данных",IF(X1878&gt;='04_Настройки'!$B$24,"Высокий",IF(X1878&gt;='04_Настройки'!$B$25,"Средний","Низкий"))))</s:f>
        <s:v/>
      </s:c>
      <s:c r="Z1878" s="80">
        <s:f t="shared" si="8"/>
        <s:v>1868</s:v>
      </s:c>
      <s:c r="AA1878" s="93" t="str">
        <s:f>IF(B1878="","",IF(S1878&gt;1,"Проверить и объединить дубли",IF(W1878&lt;'04_Настройки'!$B$26,"Дополнить исходные данные",IF(AND(M1878&lt;&gt;"",M1878&lt;=2),"Проверить соответствие запросу и бизнесу",IF(AND(G1878&lt;&gt;"",G1878&lt;=IF(J1878="",'04_Настройки'!$B$14,J1878)),"Удерживать позицию и обновлять контент",IF(Y1878="Высокий",IF(O1878="","Создать или назначить посадочную страницу","Оптимизировать страницу и усилить содержание"),IF(Y1878="Средний","Включить в контент-план","Наблюдать или отложить")))))))</s:f>
        <s:v/>
      </s:c>
    </s:row>
    <s:row r="1879" ht="22.5" customHeight="1">
      <s:c r="A1879" s="70" t="str">
        <s:f t="shared" si="1"/>
        <s:v/>
      </s:c>
      <s:c r="B1879" s="71"/>
      <s:c r="C1879" s="71"/>
      <s:c r="D1879" s="71"/>
      <s:c r="E1879" s="95"/>
      <s:c r="F1879" s="77" t="str">
        <s:f>IF(ISBLANK(E1879),"",IF(E1879&gt;='04_Настройки'!$B$11,"ВЧ",IF(E1879&gt;='04_Настройки'!$B$12,"СЧ","НЧ")))</s:f>
      </s:c>
      <s:c r="G1879" s="78"/>
      <s:c r="H1879" s="78"/>
      <s:c r="I1879" s="80" t="str">
        <s:f t="shared" si="2"/>
        <s:v/>
      </s:c>
      <s:c r="J1879" s="78"/>
      <s:c r="K1879" s="81"/>
      <s:c r="L1879" s="78"/>
      <s:c r="M1879" s="78"/>
      <s:c r="N1879" s="78"/>
      <s:c r="O1879" s="83"/>
      <s:c r="P1879" s="84"/>
      <s:c r="Q1879" s="84"/>
      <s:c r="R1879" s="77" t="str">
        <s:f t="shared" si="3"/>
        <s:v/>
      </s:c>
      <s:c r="S1879" s="85" t="str">
        <s:f t="shared" si="4"/>
        <s:v/>
      </s:c>
      <s:c r="T1879" s="85" t="str">
        <s:f t="shared" si="5"/>
        <s:v/>
      </s:c>
      <s:c r="U1879" s="85" t="str">
        <s:f>IF(OR(B1879="",G1879=""),"",ROUND(MAX(0,MIN(100,(G1879-IF(J1879="",'04_Настройки'!$B$14,J1879))/(100-IF(J1879="",'04_Настройки'!$B$14,J1879))*100)),1))</s:f>
        <s:v/>
      </s:c>
      <s:c r="V1879" s="85" t="str">
        <s:f t="shared" si="6"/>
        <s:v/>
      </s:c>
      <s:c r="W1879" s="88" t="str">
        <s:f t="shared" si="7"/>
        <s:v/>
      </s:c>
      <s:c r="X1879" s="85" t="str">
        <s:f>IF(B1879="","",IF(W1879&lt;'04_Настройки'!$B$26,"",ROUND((IF(ISBLANK(T1879),0,T1879*'04_Настройки'!$B$16)+IF(ISBLANK(U1879),0,U1879*'04_Настройки'!$B$17)+IF(ISBLANK(V1879),0,V1879*'04_Настройки'!$B$18)+IF(ISBLANK(M1879),0,M1879/5*100*'04_Настройки'!$B$19)+IF(ISBLANK(N1879),0,N1879/5*100*'04_Настройки'!$B$20))/(IF(ISBLANK(T1879),0,'04_Настройки'!$B$16)+IF(ISBLANK(U1879),0,'04_Настройки'!$B$17)+IF(ISBLANK(V1879),0,'04_Настройки'!$B$18)+IF(ISBLANK(M1879),0,'04_Настройки'!$B$19)+IF(ISBLANK(N1879),0,'04_Настройки'!$B$20)),1)))</s:f>
        <s:v/>
      </s:c>
      <s:c r="Y1879" s="77" t="str">
        <s:f>IF(B1879="","",IF(ISBLANK(X1879),"Недостаточно данных",IF(X1879&gt;='04_Настройки'!$B$24,"Высокий",IF(X1879&gt;='04_Настройки'!$B$25,"Средний","Низкий"))))</s:f>
        <s:v/>
      </s:c>
      <s:c r="Z1879" s="80">
        <s:f t="shared" si="8"/>
        <s:v>1869</s:v>
      </s:c>
      <s:c r="AA1879" s="93" t="str">
        <s:f>IF(B1879="","",IF(S1879&gt;1,"Проверить и объединить дубли",IF(W1879&lt;'04_Настройки'!$B$26,"Дополнить исходные данные",IF(AND(M1879&lt;&gt;"",M1879&lt;=2),"Проверить соответствие запросу и бизнесу",IF(AND(G1879&lt;&gt;"",G1879&lt;=IF(J1879="",'04_Настройки'!$B$14,J1879)),"Удерживать позицию и обновлять контент",IF(Y1879="Высокий",IF(O1879="","Создать или назначить посадочную страницу","Оптимизировать страницу и усилить содержание"),IF(Y1879="Средний","Включить в контент-план","Наблюдать или отложить")))))))</s:f>
        <s:v/>
      </s:c>
    </s:row>
    <s:row r="1880" ht="22.5" customHeight="1">
      <s:c r="A1880" s="70" t="str">
        <s:f t="shared" si="1"/>
        <s:v/>
      </s:c>
      <s:c r="B1880" s="71"/>
      <s:c r="C1880" s="71"/>
      <s:c r="D1880" s="71"/>
      <s:c r="E1880" s="95"/>
      <s:c r="F1880" s="77" t="str">
        <s:f>IF(ISBLANK(E1880),"",IF(E1880&gt;='04_Настройки'!$B$11,"ВЧ",IF(E1880&gt;='04_Настройки'!$B$12,"СЧ","НЧ")))</s:f>
      </s:c>
      <s:c r="G1880" s="78"/>
      <s:c r="H1880" s="78"/>
      <s:c r="I1880" s="80" t="str">
        <s:f t="shared" si="2"/>
        <s:v/>
      </s:c>
      <s:c r="J1880" s="78"/>
      <s:c r="K1880" s="81"/>
      <s:c r="L1880" s="78"/>
      <s:c r="M1880" s="78"/>
      <s:c r="N1880" s="78"/>
      <s:c r="O1880" s="83"/>
      <s:c r="P1880" s="84"/>
      <s:c r="Q1880" s="84"/>
      <s:c r="R1880" s="77" t="str">
        <s:f t="shared" si="3"/>
        <s:v/>
      </s:c>
      <s:c r="S1880" s="85" t="str">
        <s:f t="shared" si="4"/>
        <s:v/>
      </s:c>
      <s:c r="T1880" s="85" t="str">
        <s:f t="shared" si="5"/>
        <s:v/>
      </s:c>
      <s:c r="U1880" s="85" t="str">
        <s:f>IF(OR(B1880="",G1880=""),"",ROUND(MAX(0,MIN(100,(G1880-IF(J1880="",'04_Настройки'!$B$14,J1880))/(100-IF(J1880="",'04_Настройки'!$B$14,J1880))*100)),1))</s:f>
        <s:v/>
      </s:c>
      <s:c r="V1880" s="85" t="str">
        <s:f t="shared" si="6"/>
        <s:v/>
      </s:c>
      <s:c r="W1880" s="88" t="str">
        <s:f t="shared" si="7"/>
        <s:v/>
      </s:c>
      <s:c r="X1880" s="85" t="str">
        <s:f>IF(B1880="","",IF(W1880&lt;'04_Настройки'!$B$26,"",ROUND((IF(ISBLANK(T1880),0,T1880*'04_Настройки'!$B$16)+IF(ISBLANK(U1880),0,U1880*'04_Настройки'!$B$17)+IF(ISBLANK(V1880),0,V1880*'04_Настройки'!$B$18)+IF(ISBLANK(M1880),0,M1880/5*100*'04_Настройки'!$B$19)+IF(ISBLANK(N1880),0,N1880/5*100*'04_Настройки'!$B$20))/(IF(ISBLANK(T1880),0,'04_Настройки'!$B$16)+IF(ISBLANK(U1880),0,'04_Настройки'!$B$17)+IF(ISBLANK(V1880),0,'04_Настройки'!$B$18)+IF(ISBLANK(M1880),0,'04_Настройки'!$B$19)+IF(ISBLANK(N1880),0,'04_Настройки'!$B$20)),1)))</s:f>
        <s:v/>
      </s:c>
      <s:c r="Y1880" s="77" t="str">
        <s:f>IF(B1880="","",IF(ISBLANK(X1880),"Недостаточно данных",IF(X1880&gt;='04_Настройки'!$B$24,"Высокий",IF(X1880&gt;='04_Настройки'!$B$25,"Средний","Низкий"))))</s:f>
        <s:v/>
      </s:c>
      <s:c r="Z1880" s="80">
        <s:f t="shared" si="8"/>
        <s:v>1870</s:v>
      </s:c>
      <s:c r="AA1880" s="93" t="str">
        <s:f>IF(B1880="","",IF(S1880&gt;1,"Проверить и объединить дубли",IF(W1880&lt;'04_Настройки'!$B$26,"Дополнить исходные данные",IF(AND(M1880&lt;&gt;"",M1880&lt;=2),"Проверить соответствие запросу и бизнесу",IF(AND(G1880&lt;&gt;"",G1880&lt;=IF(J1880="",'04_Настройки'!$B$14,J1880)),"Удерживать позицию и обновлять контент",IF(Y1880="Высокий",IF(O1880="","Создать или назначить посадочную страницу","Оптимизировать страницу и усилить содержание"),IF(Y1880="Средний","Включить в контент-план","Наблюдать или отложить")))))))</s:f>
        <s:v/>
      </s:c>
    </s:row>
    <s:row r="1881" ht="22.5" customHeight="1">
      <s:c r="A1881" s="70" t="str">
        <s:f t="shared" si="1"/>
        <s:v/>
      </s:c>
      <s:c r="B1881" s="71"/>
      <s:c r="C1881" s="71"/>
      <s:c r="D1881" s="71"/>
      <s:c r="E1881" s="95"/>
      <s:c r="F1881" s="77" t="str">
        <s:f>IF(ISBLANK(E1881),"",IF(E1881&gt;='04_Настройки'!$B$11,"ВЧ",IF(E1881&gt;='04_Настройки'!$B$12,"СЧ","НЧ")))</s:f>
      </s:c>
      <s:c r="G1881" s="78"/>
      <s:c r="H1881" s="78"/>
      <s:c r="I1881" s="80" t="str">
        <s:f t="shared" si="2"/>
        <s:v/>
      </s:c>
      <s:c r="J1881" s="78"/>
      <s:c r="K1881" s="81"/>
      <s:c r="L1881" s="78"/>
      <s:c r="M1881" s="78"/>
      <s:c r="N1881" s="78"/>
      <s:c r="O1881" s="83"/>
      <s:c r="P1881" s="84"/>
      <s:c r="Q1881" s="84"/>
      <s:c r="R1881" s="77" t="str">
        <s:f t="shared" si="3"/>
        <s:v/>
      </s:c>
      <s:c r="S1881" s="85" t="str">
        <s:f t="shared" si="4"/>
        <s:v/>
      </s:c>
      <s:c r="T1881" s="85" t="str">
        <s:f t="shared" si="5"/>
        <s:v/>
      </s:c>
      <s:c r="U1881" s="85" t="str">
        <s:f>IF(OR(B1881="",G1881=""),"",ROUND(MAX(0,MIN(100,(G1881-IF(J1881="",'04_Настройки'!$B$14,J1881))/(100-IF(J1881="",'04_Настройки'!$B$14,J1881))*100)),1))</s:f>
        <s:v/>
      </s:c>
      <s:c r="V1881" s="85" t="str">
        <s:f t="shared" si="6"/>
        <s:v/>
      </s:c>
      <s:c r="W1881" s="88" t="str">
        <s:f t="shared" si="7"/>
        <s:v/>
      </s:c>
      <s:c r="X1881" s="85" t="str">
        <s:f>IF(B1881="","",IF(W1881&lt;'04_Настройки'!$B$26,"",ROUND((IF(ISBLANK(T1881),0,T1881*'04_Настройки'!$B$16)+IF(ISBLANK(U1881),0,U1881*'04_Настройки'!$B$17)+IF(ISBLANK(V1881),0,V1881*'04_Настройки'!$B$18)+IF(ISBLANK(M1881),0,M1881/5*100*'04_Настройки'!$B$19)+IF(ISBLANK(N1881),0,N1881/5*100*'04_Настройки'!$B$20))/(IF(ISBLANK(T1881),0,'04_Настройки'!$B$16)+IF(ISBLANK(U1881),0,'04_Настройки'!$B$17)+IF(ISBLANK(V1881),0,'04_Настройки'!$B$18)+IF(ISBLANK(M1881),0,'04_Настройки'!$B$19)+IF(ISBLANK(N1881),0,'04_Настройки'!$B$20)),1)))</s:f>
        <s:v/>
      </s:c>
      <s:c r="Y1881" s="77" t="str">
        <s:f>IF(B1881="","",IF(ISBLANK(X1881),"Недостаточно данных",IF(X1881&gt;='04_Настройки'!$B$24,"Высокий",IF(X1881&gt;='04_Настройки'!$B$25,"Средний","Низкий"))))</s:f>
        <s:v/>
      </s:c>
      <s:c r="Z1881" s="80">
        <s:f t="shared" si="8"/>
        <s:v>1871</s:v>
      </s:c>
      <s:c r="AA1881" s="93" t="str">
        <s:f>IF(B1881="","",IF(S1881&gt;1,"Проверить и объединить дубли",IF(W1881&lt;'04_Настройки'!$B$26,"Дополнить исходные данные",IF(AND(M1881&lt;&gt;"",M1881&lt;=2),"Проверить соответствие запросу и бизнесу",IF(AND(G1881&lt;&gt;"",G1881&lt;=IF(J1881="",'04_Настройки'!$B$14,J1881)),"Удерживать позицию и обновлять контент",IF(Y1881="Высокий",IF(O1881="","Создать или назначить посадочную страницу","Оптимизировать страницу и усилить содержание"),IF(Y1881="Средний","Включить в контент-план","Наблюдать или отложить")))))))</s:f>
        <s:v/>
      </s:c>
    </s:row>
    <s:row r="1882" ht="22.5" customHeight="1">
      <s:c r="A1882" s="70" t="str">
        <s:f t="shared" si="1"/>
        <s:v/>
      </s:c>
      <s:c r="B1882" s="71"/>
      <s:c r="C1882" s="71"/>
      <s:c r="D1882" s="71"/>
      <s:c r="E1882" s="95"/>
      <s:c r="F1882" s="77" t="str">
        <s:f>IF(ISBLANK(E1882),"",IF(E1882&gt;='04_Настройки'!$B$11,"ВЧ",IF(E1882&gt;='04_Настройки'!$B$12,"СЧ","НЧ")))</s:f>
      </s:c>
      <s:c r="G1882" s="78"/>
      <s:c r="H1882" s="78"/>
      <s:c r="I1882" s="80" t="str">
        <s:f t="shared" si="2"/>
        <s:v/>
      </s:c>
      <s:c r="J1882" s="78"/>
      <s:c r="K1882" s="81"/>
      <s:c r="L1882" s="78"/>
      <s:c r="M1882" s="78"/>
      <s:c r="N1882" s="78"/>
      <s:c r="O1882" s="83"/>
      <s:c r="P1882" s="84"/>
      <s:c r="Q1882" s="84"/>
      <s:c r="R1882" s="77" t="str">
        <s:f t="shared" si="3"/>
        <s:v/>
      </s:c>
      <s:c r="S1882" s="85" t="str">
        <s:f t="shared" si="4"/>
        <s:v/>
      </s:c>
      <s:c r="T1882" s="85" t="str">
        <s:f t="shared" si="5"/>
        <s:v/>
      </s:c>
      <s:c r="U1882" s="85" t="str">
        <s:f>IF(OR(B1882="",G1882=""),"",ROUND(MAX(0,MIN(100,(G1882-IF(J1882="",'04_Настройки'!$B$14,J1882))/(100-IF(J1882="",'04_Настройки'!$B$14,J1882))*100)),1))</s:f>
        <s:v/>
      </s:c>
      <s:c r="V1882" s="85" t="str">
        <s:f t="shared" si="6"/>
        <s:v/>
      </s:c>
      <s:c r="W1882" s="88" t="str">
        <s:f t="shared" si="7"/>
        <s:v/>
      </s:c>
      <s:c r="X1882" s="85" t="str">
        <s:f>IF(B1882="","",IF(W1882&lt;'04_Настройки'!$B$26,"",ROUND((IF(ISBLANK(T1882),0,T1882*'04_Настройки'!$B$16)+IF(ISBLANK(U1882),0,U1882*'04_Настройки'!$B$17)+IF(ISBLANK(V1882),0,V1882*'04_Настройки'!$B$18)+IF(ISBLANK(M1882),0,M1882/5*100*'04_Настройки'!$B$19)+IF(ISBLANK(N1882),0,N1882/5*100*'04_Настройки'!$B$20))/(IF(ISBLANK(T1882),0,'04_Настройки'!$B$16)+IF(ISBLANK(U1882),0,'04_Настройки'!$B$17)+IF(ISBLANK(V1882),0,'04_Настройки'!$B$18)+IF(ISBLANK(M1882),0,'04_Настройки'!$B$19)+IF(ISBLANK(N1882),0,'04_Настройки'!$B$20)),1)))</s:f>
        <s:v/>
      </s:c>
      <s:c r="Y1882" s="77" t="str">
        <s:f>IF(B1882="","",IF(ISBLANK(X1882),"Недостаточно данных",IF(X1882&gt;='04_Настройки'!$B$24,"Высокий",IF(X1882&gt;='04_Настройки'!$B$25,"Средний","Низкий"))))</s:f>
        <s:v/>
      </s:c>
      <s:c r="Z1882" s="80">
        <s:f t="shared" si="8"/>
        <s:v>1872</s:v>
      </s:c>
      <s:c r="AA1882" s="93" t="str">
        <s:f>IF(B1882="","",IF(S1882&gt;1,"Проверить и объединить дубли",IF(W1882&lt;'04_Настройки'!$B$26,"Дополнить исходные данные",IF(AND(M1882&lt;&gt;"",M1882&lt;=2),"Проверить соответствие запросу и бизнесу",IF(AND(G1882&lt;&gt;"",G1882&lt;=IF(J1882="",'04_Настройки'!$B$14,J1882)),"Удерживать позицию и обновлять контент",IF(Y1882="Высокий",IF(O1882="","Создать или назначить посадочную страницу","Оптимизировать страницу и усилить содержание"),IF(Y1882="Средний","Включить в контент-план","Наблюдать или отложить")))))))</s:f>
        <s:v/>
      </s:c>
    </s:row>
    <s:row r="1883" ht="22.5" customHeight="1">
      <s:c r="A1883" s="70" t="str">
        <s:f t="shared" si="1"/>
        <s:v/>
      </s:c>
      <s:c r="B1883" s="71"/>
      <s:c r="C1883" s="71"/>
      <s:c r="D1883" s="71"/>
      <s:c r="E1883" s="95"/>
      <s:c r="F1883" s="77" t="str">
        <s:f>IF(ISBLANK(E1883),"",IF(E1883&gt;='04_Настройки'!$B$11,"ВЧ",IF(E1883&gt;='04_Настройки'!$B$12,"СЧ","НЧ")))</s:f>
      </s:c>
      <s:c r="G1883" s="78"/>
      <s:c r="H1883" s="78"/>
      <s:c r="I1883" s="80" t="str">
        <s:f t="shared" si="2"/>
        <s:v/>
      </s:c>
      <s:c r="J1883" s="78"/>
      <s:c r="K1883" s="81"/>
      <s:c r="L1883" s="78"/>
      <s:c r="M1883" s="78"/>
      <s:c r="N1883" s="78"/>
      <s:c r="O1883" s="83"/>
      <s:c r="P1883" s="84"/>
      <s:c r="Q1883" s="84"/>
      <s:c r="R1883" s="77" t="str">
        <s:f t="shared" si="3"/>
        <s:v/>
      </s:c>
      <s:c r="S1883" s="85" t="str">
        <s:f t="shared" si="4"/>
        <s:v/>
      </s:c>
      <s:c r="T1883" s="85" t="str">
        <s:f t="shared" si="5"/>
        <s:v/>
      </s:c>
      <s:c r="U1883" s="85" t="str">
        <s:f>IF(OR(B1883="",G1883=""),"",ROUND(MAX(0,MIN(100,(G1883-IF(J1883="",'04_Настройки'!$B$14,J1883))/(100-IF(J1883="",'04_Настройки'!$B$14,J1883))*100)),1))</s:f>
        <s:v/>
      </s:c>
      <s:c r="V1883" s="85" t="str">
        <s:f t="shared" si="6"/>
        <s:v/>
      </s:c>
      <s:c r="W1883" s="88" t="str">
        <s:f t="shared" si="7"/>
        <s:v/>
      </s:c>
      <s:c r="X1883" s="85" t="str">
        <s:f>IF(B1883="","",IF(W1883&lt;'04_Настройки'!$B$26,"",ROUND((IF(ISBLANK(T1883),0,T1883*'04_Настройки'!$B$16)+IF(ISBLANK(U1883),0,U1883*'04_Настройки'!$B$17)+IF(ISBLANK(V1883),0,V1883*'04_Настройки'!$B$18)+IF(ISBLANK(M1883),0,M1883/5*100*'04_Настройки'!$B$19)+IF(ISBLANK(N1883),0,N1883/5*100*'04_Настройки'!$B$20))/(IF(ISBLANK(T1883),0,'04_Настройки'!$B$16)+IF(ISBLANK(U1883),0,'04_Настройки'!$B$17)+IF(ISBLANK(V1883),0,'04_Настройки'!$B$18)+IF(ISBLANK(M1883),0,'04_Настройки'!$B$19)+IF(ISBLANK(N1883),0,'04_Настройки'!$B$20)),1)))</s:f>
        <s:v/>
      </s:c>
      <s:c r="Y1883" s="77" t="str">
        <s:f>IF(B1883="","",IF(ISBLANK(X1883),"Недостаточно данных",IF(X1883&gt;='04_Настройки'!$B$24,"Высокий",IF(X1883&gt;='04_Настройки'!$B$25,"Средний","Низкий"))))</s:f>
        <s:v/>
      </s:c>
      <s:c r="Z1883" s="80">
        <s:f t="shared" si="8"/>
        <s:v>1873</s:v>
      </s:c>
      <s:c r="AA1883" s="93" t="str">
        <s:f>IF(B1883="","",IF(S1883&gt;1,"Проверить и объединить дубли",IF(W1883&lt;'04_Настройки'!$B$26,"Дополнить исходные данные",IF(AND(M1883&lt;&gt;"",M1883&lt;=2),"Проверить соответствие запросу и бизнесу",IF(AND(G1883&lt;&gt;"",G1883&lt;=IF(J1883="",'04_Настройки'!$B$14,J1883)),"Удерживать позицию и обновлять контент",IF(Y1883="Высокий",IF(O1883="","Создать или назначить посадочную страницу","Оптимизировать страницу и усилить содержание"),IF(Y1883="Средний","Включить в контент-план","Наблюдать или отложить")))))))</s:f>
        <s:v/>
      </s:c>
    </s:row>
    <s:row r="1884" ht="22.5" customHeight="1">
      <s:c r="A1884" s="70" t="str">
        <s:f t="shared" si="1"/>
        <s:v/>
      </s:c>
      <s:c r="B1884" s="71"/>
      <s:c r="C1884" s="71"/>
      <s:c r="D1884" s="71"/>
      <s:c r="E1884" s="95"/>
      <s:c r="F1884" s="77" t="str">
        <s:f>IF(ISBLANK(E1884),"",IF(E1884&gt;='04_Настройки'!$B$11,"ВЧ",IF(E1884&gt;='04_Настройки'!$B$12,"СЧ","НЧ")))</s:f>
      </s:c>
      <s:c r="G1884" s="78"/>
      <s:c r="H1884" s="78"/>
      <s:c r="I1884" s="80" t="str">
        <s:f t="shared" si="2"/>
        <s:v/>
      </s:c>
      <s:c r="J1884" s="78"/>
      <s:c r="K1884" s="81"/>
      <s:c r="L1884" s="78"/>
      <s:c r="M1884" s="78"/>
      <s:c r="N1884" s="78"/>
      <s:c r="O1884" s="83"/>
      <s:c r="P1884" s="84"/>
      <s:c r="Q1884" s="84"/>
      <s:c r="R1884" s="77" t="str">
        <s:f t="shared" si="3"/>
        <s:v/>
      </s:c>
      <s:c r="S1884" s="85" t="str">
        <s:f t="shared" si="4"/>
        <s:v/>
      </s:c>
      <s:c r="T1884" s="85" t="str">
        <s:f t="shared" si="5"/>
        <s:v/>
      </s:c>
      <s:c r="U1884" s="85" t="str">
        <s:f>IF(OR(B1884="",G1884=""),"",ROUND(MAX(0,MIN(100,(G1884-IF(J1884="",'04_Настройки'!$B$14,J1884))/(100-IF(J1884="",'04_Настройки'!$B$14,J1884))*100)),1))</s:f>
        <s:v/>
      </s:c>
      <s:c r="V1884" s="85" t="str">
        <s:f t="shared" si="6"/>
        <s:v/>
      </s:c>
      <s:c r="W1884" s="88" t="str">
        <s:f t="shared" si="7"/>
        <s:v/>
      </s:c>
      <s:c r="X1884" s="85" t="str">
        <s:f>IF(B1884="","",IF(W1884&lt;'04_Настройки'!$B$26,"",ROUND((IF(ISBLANK(T1884),0,T1884*'04_Настройки'!$B$16)+IF(ISBLANK(U1884),0,U1884*'04_Настройки'!$B$17)+IF(ISBLANK(V1884),0,V1884*'04_Настройки'!$B$18)+IF(ISBLANK(M1884),0,M1884/5*100*'04_Настройки'!$B$19)+IF(ISBLANK(N1884),0,N1884/5*100*'04_Настройки'!$B$20))/(IF(ISBLANK(T1884),0,'04_Настройки'!$B$16)+IF(ISBLANK(U1884),0,'04_Настройки'!$B$17)+IF(ISBLANK(V1884),0,'04_Настройки'!$B$18)+IF(ISBLANK(M1884),0,'04_Настройки'!$B$19)+IF(ISBLANK(N1884),0,'04_Настройки'!$B$20)),1)))</s:f>
        <s:v/>
      </s:c>
      <s:c r="Y1884" s="77" t="str">
        <s:f>IF(B1884="","",IF(ISBLANK(X1884),"Недостаточно данных",IF(X1884&gt;='04_Настройки'!$B$24,"Высокий",IF(X1884&gt;='04_Настройки'!$B$25,"Средний","Низкий"))))</s:f>
        <s:v/>
      </s:c>
      <s:c r="Z1884" s="80">
        <s:f t="shared" si="8"/>
        <s:v>1874</s:v>
      </s:c>
      <s:c r="AA1884" s="93" t="str">
        <s:f>IF(B1884="","",IF(S1884&gt;1,"Проверить и объединить дубли",IF(W1884&lt;'04_Настройки'!$B$26,"Дополнить исходные данные",IF(AND(M1884&lt;&gt;"",M1884&lt;=2),"Проверить соответствие запросу и бизнесу",IF(AND(G1884&lt;&gt;"",G1884&lt;=IF(J1884="",'04_Настройки'!$B$14,J1884)),"Удерживать позицию и обновлять контент",IF(Y1884="Высокий",IF(O1884="","Создать или назначить посадочную страницу","Оптимизировать страницу и усилить содержание"),IF(Y1884="Средний","Включить в контент-план","Наблюдать или отложить")))))))</s:f>
        <s:v/>
      </s:c>
    </s:row>
    <s:row r="1885" ht="22.5" customHeight="1">
      <s:c r="A1885" s="70" t="str">
        <s:f t="shared" si="1"/>
        <s:v/>
      </s:c>
      <s:c r="B1885" s="71"/>
      <s:c r="C1885" s="71"/>
      <s:c r="D1885" s="71"/>
      <s:c r="E1885" s="95"/>
      <s:c r="F1885" s="77" t="str">
        <s:f>IF(ISBLANK(E1885),"",IF(E1885&gt;='04_Настройки'!$B$11,"ВЧ",IF(E1885&gt;='04_Настройки'!$B$12,"СЧ","НЧ")))</s:f>
      </s:c>
      <s:c r="G1885" s="78"/>
      <s:c r="H1885" s="78"/>
      <s:c r="I1885" s="80" t="str">
        <s:f t="shared" si="2"/>
        <s:v/>
      </s:c>
      <s:c r="J1885" s="78"/>
      <s:c r="K1885" s="81"/>
      <s:c r="L1885" s="78"/>
      <s:c r="M1885" s="78"/>
      <s:c r="N1885" s="78"/>
      <s:c r="O1885" s="83"/>
      <s:c r="P1885" s="84"/>
      <s:c r="Q1885" s="84"/>
      <s:c r="R1885" s="77" t="str">
        <s:f t="shared" si="3"/>
        <s:v/>
      </s:c>
      <s:c r="S1885" s="85" t="str">
        <s:f t="shared" si="4"/>
        <s:v/>
      </s:c>
      <s:c r="T1885" s="85" t="str">
        <s:f t="shared" si="5"/>
        <s:v/>
      </s:c>
      <s:c r="U1885" s="85" t="str">
        <s:f>IF(OR(B1885="",G1885=""),"",ROUND(MAX(0,MIN(100,(G1885-IF(J1885="",'04_Настройки'!$B$14,J1885))/(100-IF(J1885="",'04_Настройки'!$B$14,J1885))*100)),1))</s:f>
        <s:v/>
      </s:c>
      <s:c r="V1885" s="85" t="str">
        <s:f t="shared" si="6"/>
        <s:v/>
      </s:c>
      <s:c r="W1885" s="88" t="str">
        <s:f t="shared" si="7"/>
        <s:v/>
      </s:c>
      <s:c r="X1885" s="85" t="str">
        <s:f>IF(B1885="","",IF(W1885&lt;'04_Настройки'!$B$26,"",ROUND((IF(ISBLANK(T1885),0,T1885*'04_Настройки'!$B$16)+IF(ISBLANK(U1885),0,U1885*'04_Настройки'!$B$17)+IF(ISBLANK(V1885),0,V1885*'04_Настройки'!$B$18)+IF(ISBLANK(M1885),0,M1885/5*100*'04_Настройки'!$B$19)+IF(ISBLANK(N1885),0,N1885/5*100*'04_Настройки'!$B$20))/(IF(ISBLANK(T1885),0,'04_Настройки'!$B$16)+IF(ISBLANK(U1885),0,'04_Настройки'!$B$17)+IF(ISBLANK(V1885),0,'04_Настройки'!$B$18)+IF(ISBLANK(M1885),0,'04_Настройки'!$B$19)+IF(ISBLANK(N1885),0,'04_Настройки'!$B$20)),1)))</s:f>
        <s:v/>
      </s:c>
      <s:c r="Y1885" s="77" t="str">
        <s:f>IF(B1885="","",IF(ISBLANK(X1885),"Недостаточно данных",IF(X1885&gt;='04_Настройки'!$B$24,"Высокий",IF(X1885&gt;='04_Настройки'!$B$25,"Средний","Низкий"))))</s:f>
        <s:v/>
      </s:c>
      <s:c r="Z1885" s="80">
        <s:f t="shared" si="8"/>
        <s:v>1875</s:v>
      </s:c>
      <s:c r="AA1885" s="93" t="str">
        <s:f>IF(B1885="","",IF(S1885&gt;1,"Проверить и объединить дубли",IF(W1885&lt;'04_Настройки'!$B$26,"Дополнить исходные данные",IF(AND(M1885&lt;&gt;"",M1885&lt;=2),"Проверить соответствие запросу и бизнесу",IF(AND(G1885&lt;&gt;"",G1885&lt;=IF(J1885="",'04_Настройки'!$B$14,J1885)),"Удерживать позицию и обновлять контент",IF(Y1885="Высокий",IF(O1885="","Создать или назначить посадочную страницу","Оптимизировать страницу и усилить содержание"),IF(Y1885="Средний","Включить в контент-план","Наблюдать или отложить")))))))</s:f>
        <s:v/>
      </s:c>
    </s:row>
    <s:row r="1886" ht="22.5" customHeight="1">
      <s:c r="A1886" s="70" t="str">
        <s:f t="shared" si="1"/>
        <s:v/>
      </s:c>
      <s:c r="B1886" s="71"/>
      <s:c r="C1886" s="71"/>
      <s:c r="D1886" s="71"/>
      <s:c r="E1886" s="95"/>
      <s:c r="F1886" s="77" t="str">
        <s:f>IF(ISBLANK(E1886),"",IF(E1886&gt;='04_Настройки'!$B$11,"ВЧ",IF(E1886&gt;='04_Настройки'!$B$12,"СЧ","НЧ")))</s:f>
      </s:c>
      <s:c r="G1886" s="78"/>
      <s:c r="H1886" s="78"/>
      <s:c r="I1886" s="80" t="str">
        <s:f t="shared" si="2"/>
        <s:v/>
      </s:c>
      <s:c r="J1886" s="78"/>
      <s:c r="K1886" s="81"/>
      <s:c r="L1886" s="78"/>
      <s:c r="M1886" s="78"/>
      <s:c r="N1886" s="78"/>
      <s:c r="O1886" s="83"/>
      <s:c r="P1886" s="84"/>
      <s:c r="Q1886" s="84"/>
      <s:c r="R1886" s="77" t="str">
        <s:f t="shared" si="3"/>
        <s:v/>
      </s:c>
      <s:c r="S1886" s="85" t="str">
        <s:f t="shared" si="4"/>
        <s:v/>
      </s:c>
      <s:c r="T1886" s="85" t="str">
        <s:f t="shared" si="5"/>
        <s:v/>
      </s:c>
      <s:c r="U1886" s="85" t="str">
        <s:f>IF(OR(B1886="",G1886=""),"",ROUND(MAX(0,MIN(100,(G1886-IF(J1886="",'04_Настройки'!$B$14,J1886))/(100-IF(J1886="",'04_Настройки'!$B$14,J1886))*100)),1))</s:f>
        <s:v/>
      </s:c>
      <s:c r="V1886" s="85" t="str">
        <s:f t="shared" si="6"/>
        <s:v/>
      </s:c>
      <s:c r="W1886" s="88" t="str">
        <s:f t="shared" si="7"/>
        <s:v/>
      </s:c>
      <s:c r="X1886" s="85" t="str">
        <s:f>IF(B1886="","",IF(W1886&lt;'04_Настройки'!$B$26,"",ROUND((IF(ISBLANK(T1886),0,T1886*'04_Настройки'!$B$16)+IF(ISBLANK(U1886),0,U1886*'04_Настройки'!$B$17)+IF(ISBLANK(V1886),0,V1886*'04_Настройки'!$B$18)+IF(ISBLANK(M1886),0,M1886/5*100*'04_Настройки'!$B$19)+IF(ISBLANK(N1886),0,N1886/5*100*'04_Настройки'!$B$20))/(IF(ISBLANK(T1886),0,'04_Настройки'!$B$16)+IF(ISBLANK(U1886),0,'04_Настройки'!$B$17)+IF(ISBLANK(V1886),0,'04_Настройки'!$B$18)+IF(ISBLANK(M1886),0,'04_Настройки'!$B$19)+IF(ISBLANK(N1886),0,'04_Настройки'!$B$20)),1)))</s:f>
        <s:v/>
      </s:c>
      <s:c r="Y1886" s="77" t="str">
        <s:f>IF(B1886="","",IF(ISBLANK(X1886),"Недостаточно данных",IF(X1886&gt;='04_Настройки'!$B$24,"Высокий",IF(X1886&gt;='04_Настройки'!$B$25,"Средний","Низкий"))))</s:f>
        <s:v/>
      </s:c>
      <s:c r="Z1886" s="80">
        <s:f t="shared" si="8"/>
        <s:v>1876</s:v>
      </s:c>
      <s:c r="AA1886" s="93" t="str">
        <s:f>IF(B1886="","",IF(S1886&gt;1,"Проверить и объединить дубли",IF(W1886&lt;'04_Настройки'!$B$26,"Дополнить исходные данные",IF(AND(M1886&lt;&gt;"",M1886&lt;=2),"Проверить соответствие запросу и бизнесу",IF(AND(G1886&lt;&gt;"",G1886&lt;=IF(J1886="",'04_Настройки'!$B$14,J1886)),"Удерживать позицию и обновлять контент",IF(Y1886="Высокий",IF(O1886="","Создать или назначить посадочную страницу","Оптимизировать страницу и усилить содержание"),IF(Y1886="Средний","Включить в контент-план","Наблюдать или отложить")))))))</s:f>
        <s:v/>
      </s:c>
    </s:row>
    <s:row r="1887" ht="22.5" customHeight="1">
      <s:c r="A1887" s="70" t="str">
        <s:f t="shared" si="1"/>
        <s:v/>
      </s:c>
      <s:c r="B1887" s="71"/>
      <s:c r="C1887" s="71"/>
      <s:c r="D1887" s="71"/>
      <s:c r="E1887" s="95"/>
      <s:c r="F1887" s="77" t="str">
        <s:f>IF(ISBLANK(E1887),"",IF(E1887&gt;='04_Настройки'!$B$11,"ВЧ",IF(E1887&gt;='04_Настройки'!$B$12,"СЧ","НЧ")))</s:f>
      </s:c>
      <s:c r="G1887" s="78"/>
      <s:c r="H1887" s="78"/>
      <s:c r="I1887" s="80" t="str">
        <s:f t="shared" si="2"/>
        <s:v/>
      </s:c>
      <s:c r="J1887" s="78"/>
      <s:c r="K1887" s="81"/>
      <s:c r="L1887" s="78"/>
      <s:c r="M1887" s="78"/>
      <s:c r="N1887" s="78"/>
      <s:c r="O1887" s="83"/>
      <s:c r="P1887" s="84"/>
      <s:c r="Q1887" s="84"/>
      <s:c r="R1887" s="77" t="str">
        <s:f t="shared" si="3"/>
        <s:v/>
      </s:c>
      <s:c r="S1887" s="85" t="str">
        <s:f t="shared" si="4"/>
        <s:v/>
      </s:c>
      <s:c r="T1887" s="85" t="str">
        <s:f t="shared" si="5"/>
        <s:v/>
      </s:c>
      <s:c r="U1887" s="85" t="str">
        <s:f>IF(OR(B1887="",G1887=""),"",ROUND(MAX(0,MIN(100,(G1887-IF(J1887="",'04_Настройки'!$B$14,J1887))/(100-IF(J1887="",'04_Настройки'!$B$14,J1887))*100)),1))</s:f>
        <s:v/>
      </s:c>
      <s:c r="V1887" s="85" t="str">
        <s:f t="shared" si="6"/>
        <s:v/>
      </s:c>
      <s:c r="W1887" s="88" t="str">
        <s:f t="shared" si="7"/>
        <s:v/>
      </s:c>
      <s:c r="X1887" s="85" t="str">
        <s:f>IF(B1887="","",IF(W1887&lt;'04_Настройки'!$B$26,"",ROUND((IF(ISBLANK(T1887),0,T1887*'04_Настройки'!$B$16)+IF(ISBLANK(U1887),0,U1887*'04_Настройки'!$B$17)+IF(ISBLANK(V1887),0,V1887*'04_Настройки'!$B$18)+IF(ISBLANK(M1887),0,M1887/5*100*'04_Настройки'!$B$19)+IF(ISBLANK(N1887),0,N1887/5*100*'04_Настройки'!$B$20))/(IF(ISBLANK(T1887),0,'04_Настройки'!$B$16)+IF(ISBLANK(U1887),0,'04_Настройки'!$B$17)+IF(ISBLANK(V1887),0,'04_Настройки'!$B$18)+IF(ISBLANK(M1887),0,'04_Настройки'!$B$19)+IF(ISBLANK(N1887),0,'04_Настройки'!$B$20)),1)))</s:f>
        <s:v/>
      </s:c>
      <s:c r="Y1887" s="77" t="str">
        <s:f>IF(B1887="","",IF(ISBLANK(X1887),"Недостаточно данных",IF(X1887&gt;='04_Настройки'!$B$24,"Высокий",IF(X1887&gt;='04_Настройки'!$B$25,"Средний","Низкий"))))</s:f>
        <s:v/>
      </s:c>
      <s:c r="Z1887" s="80">
        <s:f t="shared" si="8"/>
        <s:v>1877</s:v>
      </s:c>
      <s:c r="AA1887" s="93" t="str">
        <s:f>IF(B1887="","",IF(S1887&gt;1,"Проверить и объединить дубли",IF(W1887&lt;'04_Настройки'!$B$26,"Дополнить исходные данные",IF(AND(M1887&lt;&gt;"",M1887&lt;=2),"Проверить соответствие запросу и бизнесу",IF(AND(G1887&lt;&gt;"",G1887&lt;=IF(J1887="",'04_Настройки'!$B$14,J1887)),"Удерживать позицию и обновлять контент",IF(Y1887="Высокий",IF(O1887="","Создать или назначить посадочную страницу","Оптимизировать страницу и усилить содержание"),IF(Y1887="Средний","Включить в контент-план","Наблюдать или отложить")))))))</s:f>
        <s:v/>
      </s:c>
    </s:row>
    <s:row r="1888" ht="22.5" customHeight="1">
      <s:c r="A1888" s="70" t="str">
        <s:f t="shared" si="1"/>
        <s:v/>
      </s:c>
      <s:c r="B1888" s="71"/>
      <s:c r="C1888" s="71"/>
      <s:c r="D1888" s="71"/>
      <s:c r="E1888" s="95"/>
      <s:c r="F1888" s="77" t="str">
        <s:f>IF(ISBLANK(E1888),"",IF(E1888&gt;='04_Настройки'!$B$11,"ВЧ",IF(E1888&gt;='04_Настройки'!$B$12,"СЧ","НЧ")))</s:f>
      </s:c>
      <s:c r="G1888" s="78"/>
      <s:c r="H1888" s="78"/>
      <s:c r="I1888" s="80" t="str">
        <s:f t="shared" si="2"/>
        <s:v/>
      </s:c>
      <s:c r="J1888" s="78"/>
      <s:c r="K1888" s="81"/>
      <s:c r="L1888" s="78"/>
      <s:c r="M1888" s="78"/>
      <s:c r="N1888" s="78"/>
      <s:c r="O1888" s="83"/>
      <s:c r="P1888" s="84"/>
      <s:c r="Q1888" s="84"/>
      <s:c r="R1888" s="77" t="str">
        <s:f t="shared" si="3"/>
        <s:v/>
      </s:c>
      <s:c r="S1888" s="85" t="str">
        <s:f t="shared" si="4"/>
        <s:v/>
      </s:c>
      <s:c r="T1888" s="85" t="str">
        <s:f t="shared" si="5"/>
        <s:v/>
      </s:c>
      <s:c r="U1888" s="85" t="str">
        <s:f>IF(OR(B1888="",G1888=""),"",ROUND(MAX(0,MIN(100,(G1888-IF(J1888="",'04_Настройки'!$B$14,J1888))/(100-IF(J1888="",'04_Настройки'!$B$14,J1888))*100)),1))</s:f>
        <s:v/>
      </s:c>
      <s:c r="V1888" s="85" t="str">
        <s:f t="shared" si="6"/>
        <s:v/>
      </s:c>
      <s:c r="W1888" s="88" t="str">
        <s:f t="shared" si="7"/>
        <s:v/>
      </s:c>
      <s:c r="X1888" s="85" t="str">
        <s:f>IF(B1888="","",IF(W1888&lt;'04_Настройки'!$B$26,"",ROUND((IF(ISBLANK(T1888),0,T1888*'04_Настройки'!$B$16)+IF(ISBLANK(U1888),0,U1888*'04_Настройки'!$B$17)+IF(ISBLANK(V1888),0,V1888*'04_Настройки'!$B$18)+IF(ISBLANK(M1888),0,M1888/5*100*'04_Настройки'!$B$19)+IF(ISBLANK(N1888),0,N1888/5*100*'04_Настройки'!$B$20))/(IF(ISBLANK(T1888),0,'04_Настройки'!$B$16)+IF(ISBLANK(U1888),0,'04_Настройки'!$B$17)+IF(ISBLANK(V1888),0,'04_Настройки'!$B$18)+IF(ISBLANK(M1888),0,'04_Настройки'!$B$19)+IF(ISBLANK(N1888),0,'04_Настройки'!$B$20)),1)))</s:f>
        <s:v/>
      </s:c>
      <s:c r="Y1888" s="77" t="str">
        <s:f>IF(B1888="","",IF(ISBLANK(X1888),"Недостаточно данных",IF(X1888&gt;='04_Настройки'!$B$24,"Высокий",IF(X1888&gt;='04_Настройки'!$B$25,"Средний","Низкий"))))</s:f>
        <s:v/>
      </s:c>
      <s:c r="Z1888" s="80">
        <s:f t="shared" si="8"/>
        <s:v>1878</s:v>
      </s:c>
      <s:c r="AA1888" s="93" t="str">
        <s:f>IF(B1888="","",IF(S1888&gt;1,"Проверить и объединить дубли",IF(W1888&lt;'04_Настройки'!$B$26,"Дополнить исходные данные",IF(AND(M1888&lt;&gt;"",M1888&lt;=2),"Проверить соответствие запросу и бизнесу",IF(AND(G1888&lt;&gt;"",G1888&lt;=IF(J1888="",'04_Настройки'!$B$14,J1888)),"Удерживать позицию и обновлять контент",IF(Y1888="Высокий",IF(O1888="","Создать или назначить посадочную страницу","Оптимизировать страницу и усилить содержание"),IF(Y1888="Средний","Включить в контент-план","Наблюдать или отложить")))))))</s:f>
        <s:v/>
      </s:c>
    </s:row>
    <s:row r="1889" ht="22.5" customHeight="1">
      <s:c r="A1889" s="70" t="str">
        <s:f t="shared" si="1"/>
        <s:v/>
      </s:c>
      <s:c r="B1889" s="71"/>
      <s:c r="C1889" s="71"/>
      <s:c r="D1889" s="71"/>
      <s:c r="E1889" s="95"/>
      <s:c r="F1889" s="77" t="str">
        <s:f>IF(ISBLANK(E1889),"",IF(E1889&gt;='04_Настройки'!$B$11,"ВЧ",IF(E1889&gt;='04_Настройки'!$B$12,"СЧ","НЧ")))</s:f>
      </s:c>
      <s:c r="G1889" s="78"/>
      <s:c r="H1889" s="78"/>
      <s:c r="I1889" s="80" t="str">
        <s:f t="shared" si="2"/>
        <s:v/>
      </s:c>
      <s:c r="J1889" s="78"/>
      <s:c r="K1889" s="81"/>
      <s:c r="L1889" s="78"/>
      <s:c r="M1889" s="78"/>
      <s:c r="N1889" s="78"/>
      <s:c r="O1889" s="83"/>
      <s:c r="P1889" s="84"/>
      <s:c r="Q1889" s="84"/>
      <s:c r="R1889" s="77" t="str">
        <s:f t="shared" si="3"/>
        <s:v/>
      </s:c>
      <s:c r="S1889" s="85" t="str">
        <s:f t="shared" si="4"/>
        <s:v/>
      </s:c>
      <s:c r="T1889" s="85" t="str">
        <s:f t="shared" si="5"/>
        <s:v/>
      </s:c>
      <s:c r="U1889" s="85" t="str">
        <s:f>IF(OR(B1889="",G1889=""),"",ROUND(MAX(0,MIN(100,(G1889-IF(J1889="",'04_Настройки'!$B$14,J1889))/(100-IF(J1889="",'04_Настройки'!$B$14,J1889))*100)),1))</s:f>
        <s:v/>
      </s:c>
      <s:c r="V1889" s="85" t="str">
        <s:f t="shared" si="6"/>
        <s:v/>
      </s:c>
      <s:c r="W1889" s="88" t="str">
        <s:f t="shared" si="7"/>
        <s:v/>
      </s:c>
      <s:c r="X1889" s="85" t="str">
        <s:f>IF(B1889="","",IF(W1889&lt;'04_Настройки'!$B$26,"",ROUND((IF(ISBLANK(T1889),0,T1889*'04_Настройки'!$B$16)+IF(ISBLANK(U1889),0,U1889*'04_Настройки'!$B$17)+IF(ISBLANK(V1889),0,V1889*'04_Настройки'!$B$18)+IF(ISBLANK(M1889),0,M1889/5*100*'04_Настройки'!$B$19)+IF(ISBLANK(N1889),0,N1889/5*100*'04_Настройки'!$B$20))/(IF(ISBLANK(T1889),0,'04_Настройки'!$B$16)+IF(ISBLANK(U1889),0,'04_Настройки'!$B$17)+IF(ISBLANK(V1889),0,'04_Настройки'!$B$18)+IF(ISBLANK(M1889),0,'04_Настройки'!$B$19)+IF(ISBLANK(N1889),0,'04_Настройки'!$B$20)),1)))</s:f>
        <s:v/>
      </s:c>
      <s:c r="Y1889" s="77" t="str">
        <s:f>IF(B1889="","",IF(ISBLANK(X1889),"Недостаточно данных",IF(X1889&gt;='04_Настройки'!$B$24,"Высокий",IF(X1889&gt;='04_Настройки'!$B$25,"Средний","Низкий"))))</s:f>
        <s:v/>
      </s:c>
      <s:c r="Z1889" s="80">
        <s:f t="shared" si="8"/>
        <s:v>1879</s:v>
      </s:c>
      <s:c r="AA1889" s="93" t="str">
        <s:f>IF(B1889="","",IF(S1889&gt;1,"Проверить и объединить дубли",IF(W1889&lt;'04_Настройки'!$B$26,"Дополнить исходные данные",IF(AND(M1889&lt;&gt;"",M1889&lt;=2),"Проверить соответствие запросу и бизнесу",IF(AND(G1889&lt;&gt;"",G1889&lt;=IF(J1889="",'04_Настройки'!$B$14,J1889)),"Удерживать позицию и обновлять контент",IF(Y1889="Высокий",IF(O1889="","Создать или назначить посадочную страницу","Оптимизировать страницу и усилить содержание"),IF(Y1889="Средний","Включить в контент-план","Наблюдать или отложить")))))))</s:f>
        <s:v/>
      </s:c>
    </s:row>
    <s:row r="1890" ht="22.5" customHeight="1">
      <s:c r="A1890" s="70" t="str">
        <s:f t="shared" si="1"/>
        <s:v/>
      </s:c>
      <s:c r="B1890" s="71"/>
      <s:c r="C1890" s="71"/>
      <s:c r="D1890" s="71"/>
      <s:c r="E1890" s="95"/>
      <s:c r="F1890" s="77" t="str">
        <s:f>IF(ISBLANK(E1890),"",IF(E1890&gt;='04_Настройки'!$B$11,"ВЧ",IF(E1890&gt;='04_Настройки'!$B$12,"СЧ","НЧ")))</s:f>
      </s:c>
      <s:c r="G1890" s="78"/>
      <s:c r="H1890" s="78"/>
      <s:c r="I1890" s="80" t="str">
        <s:f t="shared" si="2"/>
        <s:v/>
      </s:c>
      <s:c r="J1890" s="78"/>
      <s:c r="K1890" s="81"/>
      <s:c r="L1890" s="78"/>
      <s:c r="M1890" s="78"/>
      <s:c r="N1890" s="78"/>
      <s:c r="O1890" s="83"/>
      <s:c r="P1890" s="84"/>
      <s:c r="Q1890" s="84"/>
      <s:c r="R1890" s="77" t="str">
        <s:f t="shared" si="3"/>
        <s:v/>
      </s:c>
      <s:c r="S1890" s="85" t="str">
        <s:f t="shared" si="4"/>
        <s:v/>
      </s:c>
      <s:c r="T1890" s="85" t="str">
        <s:f t="shared" si="5"/>
        <s:v/>
      </s:c>
      <s:c r="U1890" s="85" t="str">
        <s:f>IF(OR(B1890="",G1890=""),"",ROUND(MAX(0,MIN(100,(G1890-IF(J1890="",'04_Настройки'!$B$14,J1890))/(100-IF(J1890="",'04_Настройки'!$B$14,J1890))*100)),1))</s:f>
        <s:v/>
      </s:c>
      <s:c r="V1890" s="85" t="str">
        <s:f t="shared" si="6"/>
        <s:v/>
      </s:c>
      <s:c r="W1890" s="88" t="str">
        <s:f t="shared" si="7"/>
        <s:v/>
      </s:c>
      <s:c r="X1890" s="85" t="str">
        <s:f>IF(B1890="","",IF(W1890&lt;'04_Настройки'!$B$26,"",ROUND((IF(ISBLANK(T1890),0,T1890*'04_Настройки'!$B$16)+IF(ISBLANK(U1890),0,U1890*'04_Настройки'!$B$17)+IF(ISBLANK(V1890),0,V1890*'04_Настройки'!$B$18)+IF(ISBLANK(M1890),0,M1890/5*100*'04_Настройки'!$B$19)+IF(ISBLANK(N1890),0,N1890/5*100*'04_Настройки'!$B$20))/(IF(ISBLANK(T1890),0,'04_Настройки'!$B$16)+IF(ISBLANK(U1890),0,'04_Настройки'!$B$17)+IF(ISBLANK(V1890),0,'04_Настройки'!$B$18)+IF(ISBLANK(M1890),0,'04_Настройки'!$B$19)+IF(ISBLANK(N1890),0,'04_Настройки'!$B$20)),1)))</s:f>
        <s:v/>
      </s:c>
      <s:c r="Y1890" s="77" t="str">
        <s:f>IF(B1890="","",IF(ISBLANK(X1890),"Недостаточно данных",IF(X1890&gt;='04_Настройки'!$B$24,"Высокий",IF(X1890&gt;='04_Настройки'!$B$25,"Средний","Низкий"))))</s:f>
        <s:v/>
      </s:c>
      <s:c r="Z1890" s="80">
        <s:f t="shared" si="8"/>
        <s:v>1880</s:v>
      </s:c>
      <s:c r="AA1890" s="93" t="str">
        <s:f>IF(B1890="","",IF(S1890&gt;1,"Проверить и объединить дубли",IF(W1890&lt;'04_Настройки'!$B$26,"Дополнить исходные данные",IF(AND(M1890&lt;&gt;"",M1890&lt;=2),"Проверить соответствие запросу и бизнесу",IF(AND(G1890&lt;&gt;"",G1890&lt;=IF(J1890="",'04_Настройки'!$B$14,J1890)),"Удерживать позицию и обновлять контент",IF(Y1890="Высокий",IF(O1890="","Создать или назначить посадочную страницу","Оптимизировать страницу и усилить содержание"),IF(Y1890="Средний","Включить в контент-план","Наблюдать или отложить")))))))</s:f>
        <s:v/>
      </s:c>
    </s:row>
    <s:row r="1891" ht="22.5" customHeight="1">
      <s:c r="A1891" s="70" t="str">
        <s:f t="shared" si="1"/>
        <s:v/>
      </s:c>
      <s:c r="B1891" s="71"/>
      <s:c r="C1891" s="71"/>
      <s:c r="D1891" s="71"/>
      <s:c r="E1891" s="95"/>
      <s:c r="F1891" s="77" t="str">
        <s:f>IF(ISBLANK(E1891),"",IF(E1891&gt;='04_Настройки'!$B$11,"ВЧ",IF(E1891&gt;='04_Настройки'!$B$12,"СЧ","НЧ")))</s:f>
      </s:c>
      <s:c r="G1891" s="78"/>
      <s:c r="H1891" s="78"/>
      <s:c r="I1891" s="80" t="str">
        <s:f t="shared" si="2"/>
        <s:v/>
      </s:c>
      <s:c r="J1891" s="78"/>
      <s:c r="K1891" s="81"/>
      <s:c r="L1891" s="78"/>
      <s:c r="M1891" s="78"/>
      <s:c r="N1891" s="78"/>
      <s:c r="O1891" s="83"/>
      <s:c r="P1891" s="84"/>
      <s:c r="Q1891" s="84"/>
      <s:c r="R1891" s="77" t="str">
        <s:f t="shared" si="3"/>
        <s:v/>
      </s:c>
      <s:c r="S1891" s="85" t="str">
        <s:f t="shared" si="4"/>
        <s:v/>
      </s:c>
      <s:c r="T1891" s="85" t="str">
        <s:f t="shared" si="5"/>
        <s:v/>
      </s:c>
      <s:c r="U1891" s="85" t="str">
        <s:f>IF(OR(B1891="",G1891=""),"",ROUND(MAX(0,MIN(100,(G1891-IF(J1891="",'04_Настройки'!$B$14,J1891))/(100-IF(J1891="",'04_Настройки'!$B$14,J1891))*100)),1))</s:f>
        <s:v/>
      </s:c>
      <s:c r="V1891" s="85" t="str">
        <s:f t="shared" si="6"/>
        <s:v/>
      </s:c>
      <s:c r="W1891" s="88" t="str">
        <s:f t="shared" si="7"/>
        <s:v/>
      </s:c>
      <s:c r="X1891" s="85" t="str">
        <s:f>IF(B1891="","",IF(W1891&lt;'04_Настройки'!$B$26,"",ROUND((IF(ISBLANK(T1891),0,T1891*'04_Настройки'!$B$16)+IF(ISBLANK(U1891),0,U1891*'04_Настройки'!$B$17)+IF(ISBLANK(V1891),0,V1891*'04_Настройки'!$B$18)+IF(ISBLANK(M1891),0,M1891/5*100*'04_Настройки'!$B$19)+IF(ISBLANK(N1891),0,N1891/5*100*'04_Настройки'!$B$20))/(IF(ISBLANK(T1891),0,'04_Настройки'!$B$16)+IF(ISBLANK(U1891),0,'04_Настройки'!$B$17)+IF(ISBLANK(V1891),0,'04_Настройки'!$B$18)+IF(ISBLANK(M1891),0,'04_Настройки'!$B$19)+IF(ISBLANK(N1891),0,'04_Настройки'!$B$20)),1)))</s:f>
        <s:v/>
      </s:c>
      <s:c r="Y1891" s="77" t="str">
        <s:f>IF(B1891="","",IF(ISBLANK(X1891),"Недостаточно данных",IF(X1891&gt;='04_Настройки'!$B$24,"Высокий",IF(X1891&gt;='04_Настройки'!$B$25,"Средний","Низкий"))))</s:f>
        <s:v/>
      </s:c>
      <s:c r="Z1891" s="80">
        <s:f t="shared" si="8"/>
        <s:v>1881</s:v>
      </s:c>
      <s:c r="AA1891" s="93" t="str">
        <s:f>IF(B1891="","",IF(S1891&gt;1,"Проверить и объединить дубли",IF(W1891&lt;'04_Настройки'!$B$26,"Дополнить исходные данные",IF(AND(M1891&lt;&gt;"",M1891&lt;=2),"Проверить соответствие запросу и бизнесу",IF(AND(G1891&lt;&gt;"",G1891&lt;=IF(J1891="",'04_Настройки'!$B$14,J1891)),"Удерживать позицию и обновлять контент",IF(Y1891="Высокий",IF(O1891="","Создать или назначить посадочную страницу","Оптимизировать страницу и усилить содержание"),IF(Y1891="Средний","Включить в контент-план","Наблюдать или отложить")))))))</s:f>
        <s:v/>
      </s:c>
    </s:row>
    <s:row r="1892" ht="22.5" customHeight="1">
      <s:c r="A1892" s="70" t="str">
        <s:f t="shared" si="1"/>
        <s:v/>
      </s:c>
      <s:c r="B1892" s="71"/>
      <s:c r="C1892" s="71"/>
      <s:c r="D1892" s="71"/>
      <s:c r="E1892" s="95"/>
      <s:c r="F1892" s="77" t="str">
        <s:f>IF(ISBLANK(E1892),"",IF(E1892&gt;='04_Настройки'!$B$11,"ВЧ",IF(E1892&gt;='04_Настройки'!$B$12,"СЧ","НЧ")))</s:f>
      </s:c>
      <s:c r="G1892" s="78"/>
      <s:c r="H1892" s="78"/>
      <s:c r="I1892" s="80" t="str">
        <s:f t="shared" si="2"/>
        <s:v/>
      </s:c>
      <s:c r="J1892" s="78"/>
      <s:c r="K1892" s="81"/>
      <s:c r="L1892" s="78"/>
      <s:c r="M1892" s="78"/>
      <s:c r="N1892" s="78"/>
      <s:c r="O1892" s="83"/>
      <s:c r="P1892" s="84"/>
      <s:c r="Q1892" s="84"/>
      <s:c r="R1892" s="77" t="str">
        <s:f t="shared" si="3"/>
        <s:v/>
      </s:c>
      <s:c r="S1892" s="85" t="str">
        <s:f t="shared" si="4"/>
        <s:v/>
      </s:c>
      <s:c r="T1892" s="85" t="str">
        <s:f t="shared" si="5"/>
        <s:v/>
      </s:c>
      <s:c r="U1892" s="85" t="str">
        <s:f>IF(OR(B1892="",G1892=""),"",ROUND(MAX(0,MIN(100,(G1892-IF(J1892="",'04_Настройки'!$B$14,J1892))/(100-IF(J1892="",'04_Настройки'!$B$14,J1892))*100)),1))</s:f>
        <s:v/>
      </s:c>
      <s:c r="V1892" s="85" t="str">
        <s:f t="shared" si="6"/>
        <s:v/>
      </s:c>
      <s:c r="W1892" s="88" t="str">
        <s:f t="shared" si="7"/>
        <s:v/>
      </s:c>
      <s:c r="X1892" s="85" t="str">
        <s:f>IF(B1892="","",IF(W1892&lt;'04_Настройки'!$B$26,"",ROUND((IF(ISBLANK(T1892),0,T1892*'04_Настройки'!$B$16)+IF(ISBLANK(U1892),0,U1892*'04_Настройки'!$B$17)+IF(ISBLANK(V1892),0,V1892*'04_Настройки'!$B$18)+IF(ISBLANK(M1892),0,M1892/5*100*'04_Настройки'!$B$19)+IF(ISBLANK(N1892),0,N1892/5*100*'04_Настройки'!$B$20))/(IF(ISBLANK(T1892),0,'04_Настройки'!$B$16)+IF(ISBLANK(U1892),0,'04_Настройки'!$B$17)+IF(ISBLANK(V1892),0,'04_Настройки'!$B$18)+IF(ISBLANK(M1892),0,'04_Настройки'!$B$19)+IF(ISBLANK(N1892),0,'04_Настройки'!$B$20)),1)))</s:f>
        <s:v/>
      </s:c>
      <s:c r="Y1892" s="77" t="str">
        <s:f>IF(B1892="","",IF(ISBLANK(X1892),"Недостаточно данных",IF(X1892&gt;='04_Настройки'!$B$24,"Высокий",IF(X1892&gt;='04_Настройки'!$B$25,"Средний","Низкий"))))</s:f>
        <s:v/>
      </s:c>
      <s:c r="Z1892" s="80">
        <s:f t="shared" si="8"/>
        <s:v>1882</s:v>
      </s:c>
      <s:c r="AA1892" s="93" t="str">
        <s:f>IF(B1892="","",IF(S1892&gt;1,"Проверить и объединить дубли",IF(W1892&lt;'04_Настройки'!$B$26,"Дополнить исходные данные",IF(AND(M1892&lt;&gt;"",M1892&lt;=2),"Проверить соответствие запросу и бизнесу",IF(AND(G1892&lt;&gt;"",G1892&lt;=IF(J1892="",'04_Настройки'!$B$14,J1892)),"Удерживать позицию и обновлять контент",IF(Y1892="Высокий",IF(O1892="","Создать или назначить посадочную страницу","Оптимизировать страницу и усилить содержание"),IF(Y1892="Средний","Включить в контент-план","Наблюдать или отложить")))))))</s:f>
        <s:v/>
      </s:c>
    </s:row>
    <s:row r="1893" ht="22.5" customHeight="1">
      <s:c r="A1893" s="70" t="str">
        <s:f t="shared" si="1"/>
        <s:v/>
      </s:c>
      <s:c r="B1893" s="71"/>
      <s:c r="C1893" s="71"/>
      <s:c r="D1893" s="71"/>
      <s:c r="E1893" s="95"/>
      <s:c r="F1893" s="77" t="str">
        <s:f>IF(ISBLANK(E1893),"",IF(E1893&gt;='04_Настройки'!$B$11,"ВЧ",IF(E1893&gt;='04_Настройки'!$B$12,"СЧ","НЧ")))</s:f>
      </s:c>
      <s:c r="G1893" s="78"/>
      <s:c r="H1893" s="78"/>
      <s:c r="I1893" s="80" t="str">
        <s:f t="shared" si="2"/>
        <s:v/>
      </s:c>
      <s:c r="J1893" s="78"/>
      <s:c r="K1893" s="81"/>
      <s:c r="L1893" s="78"/>
      <s:c r="M1893" s="78"/>
      <s:c r="N1893" s="78"/>
      <s:c r="O1893" s="83"/>
      <s:c r="P1893" s="84"/>
      <s:c r="Q1893" s="84"/>
      <s:c r="R1893" s="77" t="str">
        <s:f t="shared" si="3"/>
        <s:v/>
      </s:c>
      <s:c r="S1893" s="85" t="str">
        <s:f t="shared" si="4"/>
        <s:v/>
      </s:c>
      <s:c r="T1893" s="85" t="str">
        <s:f t="shared" si="5"/>
        <s:v/>
      </s:c>
      <s:c r="U1893" s="85" t="str">
        <s:f>IF(OR(B1893="",G1893=""),"",ROUND(MAX(0,MIN(100,(G1893-IF(J1893="",'04_Настройки'!$B$14,J1893))/(100-IF(J1893="",'04_Настройки'!$B$14,J1893))*100)),1))</s:f>
        <s:v/>
      </s:c>
      <s:c r="V1893" s="85" t="str">
        <s:f t="shared" si="6"/>
        <s:v/>
      </s:c>
      <s:c r="W1893" s="88" t="str">
        <s:f t="shared" si="7"/>
        <s:v/>
      </s:c>
      <s:c r="X1893" s="85" t="str">
        <s:f>IF(B1893="","",IF(W1893&lt;'04_Настройки'!$B$26,"",ROUND((IF(ISBLANK(T1893),0,T1893*'04_Настройки'!$B$16)+IF(ISBLANK(U1893),0,U1893*'04_Настройки'!$B$17)+IF(ISBLANK(V1893),0,V1893*'04_Настройки'!$B$18)+IF(ISBLANK(M1893),0,M1893/5*100*'04_Настройки'!$B$19)+IF(ISBLANK(N1893),0,N1893/5*100*'04_Настройки'!$B$20))/(IF(ISBLANK(T1893),0,'04_Настройки'!$B$16)+IF(ISBLANK(U1893),0,'04_Настройки'!$B$17)+IF(ISBLANK(V1893),0,'04_Настройки'!$B$18)+IF(ISBLANK(M1893),0,'04_Настройки'!$B$19)+IF(ISBLANK(N1893),0,'04_Настройки'!$B$20)),1)))</s:f>
        <s:v/>
      </s:c>
      <s:c r="Y1893" s="77" t="str">
        <s:f>IF(B1893="","",IF(ISBLANK(X1893),"Недостаточно данных",IF(X1893&gt;='04_Настройки'!$B$24,"Высокий",IF(X1893&gt;='04_Настройки'!$B$25,"Средний","Низкий"))))</s:f>
        <s:v/>
      </s:c>
      <s:c r="Z1893" s="80">
        <s:f t="shared" si="8"/>
        <s:v>1883</s:v>
      </s:c>
      <s:c r="AA1893" s="93" t="str">
        <s:f>IF(B1893="","",IF(S1893&gt;1,"Проверить и объединить дубли",IF(W1893&lt;'04_Настройки'!$B$26,"Дополнить исходные данные",IF(AND(M1893&lt;&gt;"",M1893&lt;=2),"Проверить соответствие запросу и бизнесу",IF(AND(G1893&lt;&gt;"",G1893&lt;=IF(J1893="",'04_Настройки'!$B$14,J1893)),"Удерживать позицию и обновлять контент",IF(Y1893="Высокий",IF(O1893="","Создать или назначить посадочную страницу","Оптимизировать страницу и усилить содержание"),IF(Y1893="Средний","Включить в контент-план","Наблюдать или отложить")))))))</s:f>
        <s:v/>
      </s:c>
    </s:row>
    <s:row r="1894" ht="22.5" customHeight="1">
      <s:c r="A1894" s="70" t="str">
        <s:f t="shared" si="1"/>
        <s:v/>
      </s:c>
      <s:c r="B1894" s="71"/>
      <s:c r="C1894" s="71"/>
      <s:c r="D1894" s="71"/>
      <s:c r="E1894" s="95"/>
      <s:c r="F1894" s="77" t="str">
        <s:f>IF(ISBLANK(E1894),"",IF(E1894&gt;='04_Настройки'!$B$11,"ВЧ",IF(E1894&gt;='04_Настройки'!$B$12,"СЧ","НЧ")))</s:f>
      </s:c>
      <s:c r="G1894" s="78"/>
      <s:c r="H1894" s="78"/>
      <s:c r="I1894" s="80" t="str">
        <s:f t="shared" si="2"/>
        <s:v/>
      </s:c>
      <s:c r="J1894" s="78"/>
      <s:c r="K1894" s="81"/>
      <s:c r="L1894" s="78"/>
      <s:c r="M1894" s="78"/>
      <s:c r="N1894" s="78"/>
      <s:c r="O1894" s="83"/>
      <s:c r="P1894" s="84"/>
      <s:c r="Q1894" s="84"/>
      <s:c r="R1894" s="77" t="str">
        <s:f t="shared" si="3"/>
        <s:v/>
      </s:c>
      <s:c r="S1894" s="85" t="str">
        <s:f t="shared" si="4"/>
        <s:v/>
      </s:c>
      <s:c r="T1894" s="85" t="str">
        <s:f t="shared" si="5"/>
        <s:v/>
      </s:c>
      <s:c r="U1894" s="85" t="str">
        <s:f>IF(OR(B1894="",G1894=""),"",ROUND(MAX(0,MIN(100,(G1894-IF(J1894="",'04_Настройки'!$B$14,J1894))/(100-IF(J1894="",'04_Настройки'!$B$14,J1894))*100)),1))</s:f>
        <s:v/>
      </s:c>
      <s:c r="V1894" s="85" t="str">
        <s:f t="shared" si="6"/>
        <s:v/>
      </s:c>
      <s:c r="W1894" s="88" t="str">
        <s:f t="shared" si="7"/>
        <s:v/>
      </s:c>
      <s:c r="X1894" s="85" t="str">
        <s:f>IF(B1894="","",IF(W1894&lt;'04_Настройки'!$B$26,"",ROUND((IF(ISBLANK(T1894),0,T1894*'04_Настройки'!$B$16)+IF(ISBLANK(U1894),0,U1894*'04_Настройки'!$B$17)+IF(ISBLANK(V1894),0,V1894*'04_Настройки'!$B$18)+IF(ISBLANK(M1894),0,M1894/5*100*'04_Настройки'!$B$19)+IF(ISBLANK(N1894),0,N1894/5*100*'04_Настройки'!$B$20))/(IF(ISBLANK(T1894),0,'04_Настройки'!$B$16)+IF(ISBLANK(U1894),0,'04_Настройки'!$B$17)+IF(ISBLANK(V1894),0,'04_Настройки'!$B$18)+IF(ISBLANK(M1894),0,'04_Настройки'!$B$19)+IF(ISBLANK(N1894),0,'04_Настройки'!$B$20)),1)))</s:f>
        <s:v/>
      </s:c>
      <s:c r="Y1894" s="77" t="str">
        <s:f>IF(B1894="","",IF(ISBLANK(X1894),"Недостаточно данных",IF(X1894&gt;='04_Настройки'!$B$24,"Высокий",IF(X1894&gt;='04_Настройки'!$B$25,"Средний","Низкий"))))</s:f>
        <s:v/>
      </s:c>
      <s:c r="Z1894" s="80">
        <s:f t="shared" si="8"/>
        <s:v>1884</s:v>
      </s:c>
      <s:c r="AA1894" s="93" t="str">
        <s:f>IF(B1894="","",IF(S1894&gt;1,"Проверить и объединить дубли",IF(W1894&lt;'04_Настройки'!$B$26,"Дополнить исходные данные",IF(AND(M1894&lt;&gt;"",M1894&lt;=2),"Проверить соответствие запросу и бизнесу",IF(AND(G1894&lt;&gt;"",G1894&lt;=IF(J1894="",'04_Настройки'!$B$14,J1894)),"Удерживать позицию и обновлять контент",IF(Y1894="Высокий",IF(O1894="","Создать или назначить посадочную страницу","Оптимизировать страницу и усилить содержание"),IF(Y1894="Средний","Включить в контент-план","Наблюдать или отложить")))))))</s:f>
        <s:v/>
      </s:c>
    </s:row>
    <s:row r="1895" ht="22.5" customHeight="1">
      <s:c r="A1895" s="70" t="str">
        <s:f t="shared" si="1"/>
        <s:v/>
      </s:c>
      <s:c r="B1895" s="71"/>
      <s:c r="C1895" s="71"/>
      <s:c r="D1895" s="71"/>
      <s:c r="E1895" s="95"/>
      <s:c r="F1895" s="77" t="str">
        <s:f>IF(ISBLANK(E1895),"",IF(E1895&gt;='04_Настройки'!$B$11,"ВЧ",IF(E1895&gt;='04_Настройки'!$B$12,"СЧ","НЧ")))</s:f>
      </s:c>
      <s:c r="G1895" s="78"/>
      <s:c r="H1895" s="78"/>
      <s:c r="I1895" s="80" t="str">
        <s:f t="shared" si="2"/>
        <s:v/>
      </s:c>
      <s:c r="J1895" s="78"/>
      <s:c r="K1895" s="81"/>
      <s:c r="L1895" s="78"/>
      <s:c r="M1895" s="78"/>
      <s:c r="N1895" s="78"/>
      <s:c r="O1895" s="83"/>
      <s:c r="P1895" s="84"/>
      <s:c r="Q1895" s="84"/>
      <s:c r="R1895" s="77" t="str">
        <s:f t="shared" si="3"/>
        <s:v/>
      </s:c>
      <s:c r="S1895" s="85" t="str">
        <s:f t="shared" si="4"/>
        <s:v/>
      </s:c>
      <s:c r="T1895" s="85" t="str">
        <s:f t="shared" si="5"/>
        <s:v/>
      </s:c>
      <s:c r="U1895" s="85" t="str">
        <s:f>IF(OR(B1895="",G1895=""),"",ROUND(MAX(0,MIN(100,(G1895-IF(J1895="",'04_Настройки'!$B$14,J1895))/(100-IF(J1895="",'04_Настройки'!$B$14,J1895))*100)),1))</s:f>
        <s:v/>
      </s:c>
      <s:c r="V1895" s="85" t="str">
        <s:f t="shared" si="6"/>
        <s:v/>
      </s:c>
      <s:c r="W1895" s="88" t="str">
        <s:f t="shared" si="7"/>
        <s:v/>
      </s:c>
      <s:c r="X1895" s="85" t="str">
        <s:f>IF(B1895="","",IF(W1895&lt;'04_Настройки'!$B$26,"",ROUND((IF(ISBLANK(T1895),0,T1895*'04_Настройки'!$B$16)+IF(ISBLANK(U1895),0,U1895*'04_Настройки'!$B$17)+IF(ISBLANK(V1895),0,V1895*'04_Настройки'!$B$18)+IF(ISBLANK(M1895),0,M1895/5*100*'04_Настройки'!$B$19)+IF(ISBLANK(N1895),0,N1895/5*100*'04_Настройки'!$B$20))/(IF(ISBLANK(T1895),0,'04_Настройки'!$B$16)+IF(ISBLANK(U1895),0,'04_Настройки'!$B$17)+IF(ISBLANK(V1895),0,'04_Настройки'!$B$18)+IF(ISBLANK(M1895),0,'04_Настройки'!$B$19)+IF(ISBLANK(N1895),0,'04_Настройки'!$B$20)),1)))</s:f>
        <s:v/>
      </s:c>
      <s:c r="Y1895" s="77" t="str">
        <s:f>IF(B1895="","",IF(ISBLANK(X1895),"Недостаточно данных",IF(X1895&gt;='04_Настройки'!$B$24,"Высокий",IF(X1895&gt;='04_Настройки'!$B$25,"Средний","Низкий"))))</s:f>
        <s:v/>
      </s:c>
      <s:c r="Z1895" s="80">
        <s:f t="shared" si="8"/>
        <s:v>1885</s:v>
      </s:c>
      <s:c r="AA1895" s="93" t="str">
        <s:f>IF(B1895="","",IF(S1895&gt;1,"Проверить и объединить дубли",IF(W1895&lt;'04_Настройки'!$B$26,"Дополнить исходные данные",IF(AND(M1895&lt;&gt;"",M1895&lt;=2),"Проверить соответствие запросу и бизнесу",IF(AND(G1895&lt;&gt;"",G1895&lt;=IF(J1895="",'04_Настройки'!$B$14,J1895)),"Удерживать позицию и обновлять контент",IF(Y1895="Высокий",IF(O1895="","Создать или назначить посадочную страницу","Оптимизировать страницу и усилить содержание"),IF(Y1895="Средний","Включить в контент-план","Наблюдать или отложить")))))))</s:f>
        <s:v/>
      </s:c>
    </s:row>
    <s:row r="1896" ht="22.5" customHeight="1">
      <s:c r="A1896" s="70" t="str">
        <s:f t="shared" si="1"/>
        <s:v/>
      </s:c>
      <s:c r="B1896" s="71"/>
      <s:c r="C1896" s="71"/>
      <s:c r="D1896" s="71"/>
      <s:c r="E1896" s="95"/>
      <s:c r="F1896" s="77" t="str">
        <s:f>IF(ISBLANK(E1896),"",IF(E1896&gt;='04_Настройки'!$B$11,"ВЧ",IF(E1896&gt;='04_Настройки'!$B$12,"СЧ","НЧ")))</s:f>
      </s:c>
      <s:c r="G1896" s="78"/>
      <s:c r="H1896" s="78"/>
      <s:c r="I1896" s="80" t="str">
        <s:f t="shared" si="2"/>
        <s:v/>
      </s:c>
      <s:c r="J1896" s="78"/>
      <s:c r="K1896" s="81"/>
      <s:c r="L1896" s="78"/>
      <s:c r="M1896" s="78"/>
      <s:c r="N1896" s="78"/>
      <s:c r="O1896" s="83"/>
      <s:c r="P1896" s="84"/>
      <s:c r="Q1896" s="84"/>
      <s:c r="R1896" s="77" t="str">
        <s:f t="shared" si="3"/>
        <s:v/>
      </s:c>
      <s:c r="S1896" s="85" t="str">
        <s:f t="shared" si="4"/>
        <s:v/>
      </s:c>
      <s:c r="T1896" s="85" t="str">
        <s:f t="shared" si="5"/>
        <s:v/>
      </s:c>
      <s:c r="U1896" s="85" t="str">
        <s:f>IF(OR(B1896="",G1896=""),"",ROUND(MAX(0,MIN(100,(G1896-IF(J1896="",'04_Настройки'!$B$14,J1896))/(100-IF(J1896="",'04_Настройки'!$B$14,J1896))*100)),1))</s:f>
        <s:v/>
      </s:c>
      <s:c r="V1896" s="85" t="str">
        <s:f t="shared" si="6"/>
        <s:v/>
      </s:c>
      <s:c r="W1896" s="88" t="str">
        <s:f t="shared" si="7"/>
        <s:v/>
      </s:c>
      <s:c r="X1896" s="85" t="str">
        <s:f>IF(B1896="","",IF(W1896&lt;'04_Настройки'!$B$26,"",ROUND((IF(ISBLANK(T1896),0,T1896*'04_Настройки'!$B$16)+IF(ISBLANK(U1896),0,U1896*'04_Настройки'!$B$17)+IF(ISBLANK(V1896),0,V1896*'04_Настройки'!$B$18)+IF(ISBLANK(M1896),0,M1896/5*100*'04_Настройки'!$B$19)+IF(ISBLANK(N1896),0,N1896/5*100*'04_Настройки'!$B$20))/(IF(ISBLANK(T1896),0,'04_Настройки'!$B$16)+IF(ISBLANK(U1896),0,'04_Настройки'!$B$17)+IF(ISBLANK(V1896),0,'04_Настройки'!$B$18)+IF(ISBLANK(M1896),0,'04_Настройки'!$B$19)+IF(ISBLANK(N1896),0,'04_Настройки'!$B$20)),1)))</s:f>
        <s:v/>
      </s:c>
      <s:c r="Y1896" s="77" t="str">
        <s:f>IF(B1896="","",IF(ISBLANK(X1896),"Недостаточно данных",IF(X1896&gt;='04_Настройки'!$B$24,"Высокий",IF(X1896&gt;='04_Настройки'!$B$25,"Средний","Низкий"))))</s:f>
        <s:v/>
      </s:c>
      <s:c r="Z1896" s="80">
        <s:f t="shared" si="8"/>
        <s:v>1886</s:v>
      </s:c>
      <s:c r="AA1896" s="93" t="str">
        <s:f>IF(B1896="","",IF(S1896&gt;1,"Проверить и объединить дубли",IF(W1896&lt;'04_Настройки'!$B$26,"Дополнить исходные данные",IF(AND(M1896&lt;&gt;"",M1896&lt;=2),"Проверить соответствие запросу и бизнесу",IF(AND(G1896&lt;&gt;"",G1896&lt;=IF(J1896="",'04_Настройки'!$B$14,J1896)),"Удерживать позицию и обновлять контент",IF(Y1896="Высокий",IF(O1896="","Создать или назначить посадочную страницу","Оптимизировать страницу и усилить содержание"),IF(Y1896="Средний","Включить в контент-план","Наблюдать или отложить")))))))</s:f>
        <s:v/>
      </s:c>
    </s:row>
    <s:row r="1897" ht="22.5" customHeight="1">
      <s:c r="A1897" s="70" t="str">
        <s:f t="shared" si="1"/>
        <s:v/>
      </s:c>
      <s:c r="B1897" s="71"/>
      <s:c r="C1897" s="71"/>
      <s:c r="D1897" s="71"/>
      <s:c r="E1897" s="95"/>
      <s:c r="F1897" s="77" t="str">
        <s:f>IF(ISBLANK(E1897),"",IF(E1897&gt;='04_Настройки'!$B$11,"ВЧ",IF(E1897&gt;='04_Настройки'!$B$12,"СЧ","НЧ")))</s:f>
      </s:c>
      <s:c r="G1897" s="78"/>
      <s:c r="H1897" s="78"/>
      <s:c r="I1897" s="80" t="str">
        <s:f t="shared" si="2"/>
        <s:v/>
      </s:c>
      <s:c r="J1897" s="78"/>
      <s:c r="K1897" s="81"/>
      <s:c r="L1897" s="78"/>
      <s:c r="M1897" s="78"/>
      <s:c r="N1897" s="78"/>
      <s:c r="O1897" s="83"/>
      <s:c r="P1897" s="84"/>
      <s:c r="Q1897" s="84"/>
      <s:c r="R1897" s="77" t="str">
        <s:f t="shared" si="3"/>
        <s:v/>
      </s:c>
      <s:c r="S1897" s="85" t="str">
        <s:f t="shared" si="4"/>
        <s:v/>
      </s:c>
      <s:c r="T1897" s="85" t="str">
        <s:f t="shared" si="5"/>
        <s:v/>
      </s:c>
      <s:c r="U1897" s="85" t="str">
        <s:f>IF(OR(B1897="",G1897=""),"",ROUND(MAX(0,MIN(100,(G1897-IF(J1897="",'04_Настройки'!$B$14,J1897))/(100-IF(J1897="",'04_Настройки'!$B$14,J1897))*100)),1))</s:f>
        <s:v/>
      </s:c>
      <s:c r="V1897" s="85" t="str">
        <s:f t="shared" si="6"/>
        <s:v/>
      </s:c>
      <s:c r="W1897" s="88" t="str">
        <s:f t="shared" si="7"/>
        <s:v/>
      </s:c>
      <s:c r="X1897" s="85" t="str">
        <s:f>IF(B1897="","",IF(W1897&lt;'04_Настройки'!$B$26,"",ROUND((IF(ISBLANK(T1897),0,T1897*'04_Настройки'!$B$16)+IF(ISBLANK(U1897),0,U1897*'04_Настройки'!$B$17)+IF(ISBLANK(V1897),0,V1897*'04_Настройки'!$B$18)+IF(ISBLANK(M1897),0,M1897/5*100*'04_Настройки'!$B$19)+IF(ISBLANK(N1897),0,N1897/5*100*'04_Настройки'!$B$20))/(IF(ISBLANK(T1897),0,'04_Настройки'!$B$16)+IF(ISBLANK(U1897),0,'04_Настройки'!$B$17)+IF(ISBLANK(V1897),0,'04_Настройки'!$B$18)+IF(ISBLANK(M1897),0,'04_Настройки'!$B$19)+IF(ISBLANK(N1897),0,'04_Настройки'!$B$20)),1)))</s:f>
        <s:v/>
      </s:c>
      <s:c r="Y1897" s="77" t="str">
        <s:f>IF(B1897="","",IF(ISBLANK(X1897),"Недостаточно данных",IF(X1897&gt;='04_Настройки'!$B$24,"Высокий",IF(X1897&gt;='04_Настройки'!$B$25,"Средний","Низкий"))))</s:f>
        <s:v/>
      </s:c>
      <s:c r="Z1897" s="80">
        <s:f t="shared" si="8"/>
        <s:v>1887</s:v>
      </s:c>
      <s:c r="AA1897" s="93" t="str">
        <s:f>IF(B1897="","",IF(S1897&gt;1,"Проверить и объединить дубли",IF(W1897&lt;'04_Настройки'!$B$26,"Дополнить исходные данные",IF(AND(M1897&lt;&gt;"",M1897&lt;=2),"Проверить соответствие запросу и бизнесу",IF(AND(G1897&lt;&gt;"",G1897&lt;=IF(J1897="",'04_Настройки'!$B$14,J1897)),"Удерживать позицию и обновлять контент",IF(Y1897="Высокий",IF(O1897="","Создать или назначить посадочную страницу","Оптимизировать страницу и усилить содержание"),IF(Y1897="Средний","Включить в контент-план","Наблюдать или отложить")))))))</s:f>
        <s:v/>
      </s:c>
    </s:row>
    <s:row r="1898" ht="22.5" customHeight="1">
      <s:c r="A1898" s="70" t="str">
        <s:f t="shared" si="1"/>
        <s:v/>
      </s:c>
      <s:c r="B1898" s="71"/>
      <s:c r="C1898" s="71"/>
      <s:c r="D1898" s="71"/>
      <s:c r="E1898" s="95"/>
      <s:c r="F1898" s="77" t="str">
        <s:f>IF(ISBLANK(E1898),"",IF(E1898&gt;='04_Настройки'!$B$11,"ВЧ",IF(E1898&gt;='04_Настройки'!$B$12,"СЧ","НЧ")))</s:f>
      </s:c>
      <s:c r="G1898" s="78"/>
      <s:c r="H1898" s="78"/>
      <s:c r="I1898" s="80" t="str">
        <s:f t="shared" si="2"/>
        <s:v/>
      </s:c>
      <s:c r="J1898" s="78"/>
      <s:c r="K1898" s="81"/>
      <s:c r="L1898" s="78"/>
      <s:c r="M1898" s="78"/>
      <s:c r="N1898" s="78"/>
      <s:c r="O1898" s="83"/>
      <s:c r="P1898" s="84"/>
      <s:c r="Q1898" s="84"/>
      <s:c r="R1898" s="77" t="str">
        <s:f t="shared" si="3"/>
        <s:v/>
      </s:c>
      <s:c r="S1898" s="85" t="str">
        <s:f t="shared" si="4"/>
        <s:v/>
      </s:c>
      <s:c r="T1898" s="85" t="str">
        <s:f t="shared" si="5"/>
        <s:v/>
      </s:c>
      <s:c r="U1898" s="85" t="str">
        <s:f>IF(OR(B1898="",G1898=""),"",ROUND(MAX(0,MIN(100,(G1898-IF(J1898="",'04_Настройки'!$B$14,J1898))/(100-IF(J1898="",'04_Настройки'!$B$14,J1898))*100)),1))</s:f>
        <s:v/>
      </s:c>
      <s:c r="V1898" s="85" t="str">
        <s:f t="shared" si="6"/>
        <s:v/>
      </s:c>
      <s:c r="W1898" s="88" t="str">
        <s:f t="shared" si="7"/>
        <s:v/>
      </s:c>
      <s:c r="X1898" s="85" t="str">
        <s:f>IF(B1898="","",IF(W1898&lt;'04_Настройки'!$B$26,"",ROUND((IF(ISBLANK(T1898),0,T1898*'04_Настройки'!$B$16)+IF(ISBLANK(U1898),0,U1898*'04_Настройки'!$B$17)+IF(ISBLANK(V1898),0,V1898*'04_Настройки'!$B$18)+IF(ISBLANK(M1898),0,M1898/5*100*'04_Настройки'!$B$19)+IF(ISBLANK(N1898),0,N1898/5*100*'04_Настройки'!$B$20))/(IF(ISBLANK(T1898),0,'04_Настройки'!$B$16)+IF(ISBLANK(U1898),0,'04_Настройки'!$B$17)+IF(ISBLANK(V1898),0,'04_Настройки'!$B$18)+IF(ISBLANK(M1898),0,'04_Настройки'!$B$19)+IF(ISBLANK(N1898),0,'04_Настройки'!$B$20)),1)))</s:f>
        <s:v/>
      </s:c>
      <s:c r="Y1898" s="77" t="str">
        <s:f>IF(B1898="","",IF(ISBLANK(X1898),"Недостаточно данных",IF(X1898&gt;='04_Настройки'!$B$24,"Высокий",IF(X1898&gt;='04_Настройки'!$B$25,"Средний","Низкий"))))</s:f>
        <s:v/>
      </s:c>
      <s:c r="Z1898" s="80">
        <s:f t="shared" si="8"/>
        <s:v>1888</s:v>
      </s:c>
      <s:c r="AA1898" s="93" t="str">
        <s:f>IF(B1898="","",IF(S1898&gt;1,"Проверить и объединить дубли",IF(W1898&lt;'04_Настройки'!$B$26,"Дополнить исходные данные",IF(AND(M1898&lt;&gt;"",M1898&lt;=2),"Проверить соответствие запросу и бизнесу",IF(AND(G1898&lt;&gt;"",G1898&lt;=IF(J1898="",'04_Настройки'!$B$14,J1898)),"Удерживать позицию и обновлять контент",IF(Y1898="Высокий",IF(O1898="","Создать или назначить посадочную страницу","Оптимизировать страницу и усилить содержание"),IF(Y1898="Средний","Включить в контент-план","Наблюдать или отложить")))))))</s:f>
        <s:v/>
      </s:c>
    </s:row>
    <s:row r="1899" ht="22.5" customHeight="1">
      <s:c r="A1899" s="70" t="str">
        <s:f t="shared" si="1"/>
        <s:v/>
      </s:c>
      <s:c r="B1899" s="71"/>
      <s:c r="C1899" s="71"/>
      <s:c r="D1899" s="71"/>
      <s:c r="E1899" s="95"/>
      <s:c r="F1899" s="77" t="str">
        <s:f>IF(ISBLANK(E1899),"",IF(E1899&gt;='04_Настройки'!$B$11,"ВЧ",IF(E1899&gt;='04_Настройки'!$B$12,"СЧ","НЧ")))</s:f>
      </s:c>
      <s:c r="G1899" s="78"/>
      <s:c r="H1899" s="78"/>
      <s:c r="I1899" s="80" t="str">
        <s:f t="shared" si="2"/>
        <s:v/>
      </s:c>
      <s:c r="J1899" s="78"/>
      <s:c r="K1899" s="81"/>
      <s:c r="L1899" s="78"/>
      <s:c r="M1899" s="78"/>
      <s:c r="N1899" s="78"/>
      <s:c r="O1899" s="83"/>
      <s:c r="P1899" s="84"/>
      <s:c r="Q1899" s="84"/>
      <s:c r="R1899" s="77" t="str">
        <s:f t="shared" si="3"/>
        <s:v/>
      </s:c>
      <s:c r="S1899" s="85" t="str">
        <s:f t="shared" si="4"/>
        <s:v/>
      </s:c>
      <s:c r="T1899" s="85" t="str">
        <s:f t="shared" si="5"/>
        <s:v/>
      </s:c>
      <s:c r="U1899" s="85" t="str">
        <s:f>IF(OR(B1899="",G1899=""),"",ROUND(MAX(0,MIN(100,(G1899-IF(J1899="",'04_Настройки'!$B$14,J1899))/(100-IF(J1899="",'04_Настройки'!$B$14,J1899))*100)),1))</s:f>
        <s:v/>
      </s:c>
      <s:c r="V1899" s="85" t="str">
        <s:f t="shared" si="6"/>
        <s:v/>
      </s:c>
      <s:c r="W1899" s="88" t="str">
        <s:f t="shared" si="7"/>
        <s:v/>
      </s:c>
      <s:c r="X1899" s="85" t="str">
        <s:f>IF(B1899="","",IF(W1899&lt;'04_Настройки'!$B$26,"",ROUND((IF(ISBLANK(T1899),0,T1899*'04_Настройки'!$B$16)+IF(ISBLANK(U1899),0,U1899*'04_Настройки'!$B$17)+IF(ISBLANK(V1899),0,V1899*'04_Настройки'!$B$18)+IF(ISBLANK(M1899),0,M1899/5*100*'04_Настройки'!$B$19)+IF(ISBLANK(N1899),0,N1899/5*100*'04_Настройки'!$B$20))/(IF(ISBLANK(T1899),0,'04_Настройки'!$B$16)+IF(ISBLANK(U1899),0,'04_Настройки'!$B$17)+IF(ISBLANK(V1899),0,'04_Настройки'!$B$18)+IF(ISBLANK(M1899),0,'04_Настройки'!$B$19)+IF(ISBLANK(N1899),0,'04_Настройки'!$B$20)),1)))</s:f>
        <s:v/>
      </s:c>
      <s:c r="Y1899" s="77" t="str">
        <s:f>IF(B1899="","",IF(ISBLANK(X1899),"Недостаточно данных",IF(X1899&gt;='04_Настройки'!$B$24,"Высокий",IF(X1899&gt;='04_Настройки'!$B$25,"Средний","Низкий"))))</s:f>
        <s:v/>
      </s:c>
      <s:c r="Z1899" s="80">
        <s:f t="shared" si="8"/>
        <s:v>1889</s:v>
      </s:c>
      <s:c r="AA1899" s="93" t="str">
        <s:f>IF(B1899="","",IF(S1899&gt;1,"Проверить и объединить дубли",IF(W1899&lt;'04_Настройки'!$B$26,"Дополнить исходные данные",IF(AND(M1899&lt;&gt;"",M1899&lt;=2),"Проверить соответствие запросу и бизнесу",IF(AND(G1899&lt;&gt;"",G1899&lt;=IF(J1899="",'04_Настройки'!$B$14,J1899)),"Удерживать позицию и обновлять контент",IF(Y1899="Высокий",IF(O1899="","Создать или назначить посадочную страницу","Оптимизировать страницу и усилить содержание"),IF(Y1899="Средний","Включить в контент-план","Наблюдать или отложить")))))))</s:f>
        <s:v/>
      </s:c>
    </s:row>
    <s:row r="1900" ht="22.5" customHeight="1">
      <s:c r="A1900" s="70" t="str">
        <s:f t="shared" si="1"/>
        <s:v/>
      </s:c>
      <s:c r="B1900" s="71"/>
      <s:c r="C1900" s="71"/>
      <s:c r="D1900" s="71"/>
      <s:c r="E1900" s="95"/>
      <s:c r="F1900" s="77" t="str">
        <s:f>IF(ISBLANK(E1900),"",IF(E1900&gt;='04_Настройки'!$B$11,"ВЧ",IF(E1900&gt;='04_Настройки'!$B$12,"СЧ","НЧ")))</s:f>
      </s:c>
      <s:c r="G1900" s="78"/>
      <s:c r="H1900" s="78"/>
      <s:c r="I1900" s="80" t="str">
        <s:f t="shared" si="2"/>
        <s:v/>
      </s:c>
      <s:c r="J1900" s="78"/>
      <s:c r="K1900" s="81"/>
      <s:c r="L1900" s="78"/>
      <s:c r="M1900" s="78"/>
      <s:c r="N1900" s="78"/>
      <s:c r="O1900" s="83"/>
      <s:c r="P1900" s="84"/>
      <s:c r="Q1900" s="84"/>
      <s:c r="R1900" s="77" t="str">
        <s:f t="shared" si="3"/>
        <s:v/>
      </s:c>
      <s:c r="S1900" s="85" t="str">
        <s:f t="shared" si="4"/>
        <s:v/>
      </s:c>
      <s:c r="T1900" s="85" t="str">
        <s:f t="shared" si="5"/>
        <s:v/>
      </s:c>
      <s:c r="U1900" s="85" t="str">
        <s:f>IF(OR(B1900="",G1900=""),"",ROUND(MAX(0,MIN(100,(G1900-IF(J1900="",'04_Настройки'!$B$14,J1900))/(100-IF(J1900="",'04_Настройки'!$B$14,J1900))*100)),1))</s:f>
        <s:v/>
      </s:c>
      <s:c r="V1900" s="85" t="str">
        <s:f t="shared" si="6"/>
        <s:v/>
      </s:c>
      <s:c r="W1900" s="88" t="str">
        <s:f t="shared" si="7"/>
        <s:v/>
      </s:c>
      <s:c r="X1900" s="85" t="str">
        <s:f>IF(B1900="","",IF(W1900&lt;'04_Настройки'!$B$26,"",ROUND((IF(ISBLANK(T1900),0,T1900*'04_Настройки'!$B$16)+IF(ISBLANK(U1900),0,U1900*'04_Настройки'!$B$17)+IF(ISBLANK(V1900),0,V1900*'04_Настройки'!$B$18)+IF(ISBLANK(M1900),0,M1900/5*100*'04_Настройки'!$B$19)+IF(ISBLANK(N1900),0,N1900/5*100*'04_Настройки'!$B$20))/(IF(ISBLANK(T1900),0,'04_Настройки'!$B$16)+IF(ISBLANK(U1900),0,'04_Настройки'!$B$17)+IF(ISBLANK(V1900),0,'04_Настройки'!$B$18)+IF(ISBLANK(M1900),0,'04_Настройки'!$B$19)+IF(ISBLANK(N1900),0,'04_Настройки'!$B$20)),1)))</s:f>
        <s:v/>
      </s:c>
      <s:c r="Y1900" s="77" t="str">
        <s:f>IF(B1900="","",IF(ISBLANK(X1900),"Недостаточно данных",IF(X1900&gt;='04_Настройки'!$B$24,"Высокий",IF(X1900&gt;='04_Настройки'!$B$25,"Средний","Низкий"))))</s:f>
        <s:v/>
      </s:c>
      <s:c r="Z1900" s="80">
        <s:f t="shared" si="8"/>
        <s:v>1890</s:v>
      </s:c>
      <s:c r="AA1900" s="93" t="str">
        <s:f>IF(B1900="","",IF(S1900&gt;1,"Проверить и объединить дубли",IF(W1900&lt;'04_Настройки'!$B$26,"Дополнить исходные данные",IF(AND(M1900&lt;&gt;"",M1900&lt;=2),"Проверить соответствие запросу и бизнесу",IF(AND(G1900&lt;&gt;"",G1900&lt;=IF(J1900="",'04_Настройки'!$B$14,J1900)),"Удерживать позицию и обновлять контент",IF(Y1900="Высокий",IF(O1900="","Создать или назначить посадочную страницу","Оптимизировать страницу и усилить содержание"),IF(Y1900="Средний","Включить в контент-план","Наблюдать или отложить")))))))</s:f>
        <s:v/>
      </s:c>
    </s:row>
    <s:row r="1901" ht="22.5" customHeight="1">
      <s:c r="A1901" s="70" t="str">
        <s:f t="shared" si="1"/>
        <s:v/>
      </s:c>
      <s:c r="B1901" s="71"/>
      <s:c r="C1901" s="71"/>
      <s:c r="D1901" s="71"/>
      <s:c r="E1901" s="95"/>
      <s:c r="F1901" s="77" t="str">
        <s:f>IF(ISBLANK(E1901),"",IF(E1901&gt;='04_Настройки'!$B$11,"ВЧ",IF(E1901&gt;='04_Настройки'!$B$12,"СЧ","НЧ")))</s:f>
      </s:c>
      <s:c r="G1901" s="78"/>
      <s:c r="H1901" s="78"/>
      <s:c r="I1901" s="80" t="str">
        <s:f t="shared" si="2"/>
        <s:v/>
      </s:c>
      <s:c r="J1901" s="78"/>
      <s:c r="K1901" s="81"/>
      <s:c r="L1901" s="78"/>
      <s:c r="M1901" s="78"/>
      <s:c r="N1901" s="78"/>
      <s:c r="O1901" s="83"/>
      <s:c r="P1901" s="84"/>
      <s:c r="Q1901" s="84"/>
      <s:c r="R1901" s="77" t="str">
        <s:f t="shared" si="3"/>
        <s:v/>
      </s:c>
      <s:c r="S1901" s="85" t="str">
        <s:f t="shared" si="4"/>
        <s:v/>
      </s:c>
      <s:c r="T1901" s="85" t="str">
        <s:f t="shared" si="5"/>
        <s:v/>
      </s:c>
      <s:c r="U1901" s="85" t="str">
        <s:f>IF(OR(B1901="",G1901=""),"",ROUND(MAX(0,MIN(100,(G1901-IF(J1901="",'04_Настройки'!$B$14,J1901))/(100-IF(J1901="",'04_Настройки'!$B$14,J1901))*100)),1))</s:f>
        <s:v/>
      </s:c>
      <s:c r="V1901" s="85" t="str">
        <s:f t="shared" si="6"/>
        <s:v/>
      </s:c>
      <s:c r="W1901" s="88" t="str">
        <s:f t="shared" si="7"/>
        <s:v/>
      </s:c>
      <s:c r="X1901" s="85" t="str">
        <s:f>IF(B1901="","",IF(W1901&lt;'04_Настройки'!$B$26,"",ROUND((IF(ISBLANK(T1901),0,T1901*'04_Настройки'!$B$16)+IF(ISBLANK(U1901),0,U1901*'04_Настройки'!$B$17)+IF(ISBLANK(V1901),0,V1901*'04_Настройки'!$B$18)+IF(ISBLANK(M1901),0,M1901/5*100*'04_Настройки'!$B$19)+IF(ISBLANK(N1901),0,N1901/5*100*'04_Настройки'!$B$20))/(IF(ISBLANK(T1901),0,'04_Настройки'!$B$16)+IF(ISBLANK(U1901),0,'04_Настройки'!$B$17)+IF(ISBLANK(V1901),0,'04_Настройки'!$B$18)+IF(ISBLANK(M1901),0,'04_Настройки'!$B$19)+IF(ISBLANK(N1901),0,'04_Настройки'!$B$20)),1)))</s:f>
        <s:v/>
      </s:c>
      <s:c r="Y1901" s="77" t="str">
        <s:f>IF(B1901="","",IF(ISBLANK(X1901),"Недостаточно данных",IF(X1901&gt;='04_Настройки'!$B$24,"Высокий",IF(X1901&gt;='04_Настройки'!$B$25,"Средний","Низкий"))))</s:f>
        <s:v/>
      </s:c>
      <s:c r="Z1901" s="80">
        <s:f t="shared" si="8"/>
        <s:v>1891</s:v>
      </s:c>
      <s:c r="AA1901" s="93" t="str">
        <s:f>IF(B1901="","",IF(S1901&gt;1,"Проверить и объединить дубли",IF(W1901&lt;'04_Настройки'!$B$26,"Дополнить исходные данные",IF(AND(M1901&lt;&gt;"",M1901&lt;=2),"Проверить соответствие запросу и бизнесу",IF(AND(G1901&lt;&gt;"",G1901&lt;=IF(J1901="",'04_Настройки'!$B$14,J1901)),"Удерживать позицию и обновлять контент",IF(Y1901="Высокий",IF(O1901="","Создать или назначить посадочную страницу","Оптимизировать страницу и усилить содержание"),IF(Y1901="Средний","Включить в контент-план","Наблюдать или отложить")))))))</s:f>
        <s:v/>
      </s:c>
    </s:row>
    <s:row r="1902" ht="22.5" customHeight="1">
      <s:c r="A1902" s="70" t="str">
        <s:f t="shared" si="1"/>
        <s:v/>
      </s:c>
      <s:c r="B1902" s="71"/>
      <s:c r="C1902" s="71"/>
      <s:c r="D1902" s="71"/>
      <s:c r="E1902" s="95"/>
      <s:c r="F1902" s="77" t="str">
        <s:f>IF(ISBLANK(E1902),"",IF(E1902&gt;='04_Настройки'!$B$11,"ВЧ",IF(E1902&gt;='04_Настройки'!$B$12,"СЧ","НЧ")))</s:f>
      </s:c>
      <s:c r="G1902" s="78"/>
      <s:c r="H1902" s="78"/>
      <s:c r="I1902" s="80" t="str">
        <s:f t="shared" si="2"/>
        <s:v/>
      </s:c>
      <s:c r="J1902" s="78"/>
      <s:c r="K1902" s="81"/>
      <s:c r="L1902" s="78"/>
      <s:c r="M1902" s="78"/>
      <s:c r="N1902" s="78"/>
      <s:c r="O1902" s="83"/>
      <s:c r="P1902" s="84"/>
      <s:c r="Q1902" s="84"/>
      <s:c r="R1902" s="77" t="str">
        <s:f t="shared" si="3"/>
        <s:v/>
      </s:c>
      <s:c r="S1902" s="85" t="str">
        <s:f t="shared" si="4"/>
        <s:v/>
      </s:c>
      <s:c r="T1902" s="85" t="str">
        <s:f t="shared" si="5"/>
        <s:v/>
      </s:c>
      <s:c r="U1902" s="85" t="str">
        <s:f>IF(OR(B1902="",G1902=""),"",ROUND(MAX(0,MIN(100,(G1902-IF(J1902="",'04_Настройки'!$B$14,J1902))/(100-IF(J1902="",'04_Настройки'!$B$14,J1902))*100)),1))</s:f>
        <s:v/>
      </s:c>
      <s:c r="V1902" s="85" t="str">
        <s:f t="shared" si="6"/>
        <s:v/>
      </s:c>
      <s:c r="W1902" s="88" t="str">
        <s:f t="shared" si="7"/>
        <s:v/>
      </s:c>
      <s:c r="X1902" s="85" t="str">
        <s:f>IF(B1902="","",IF(W1902&lt;'04_Настройки'!$B$26,"",ROUND((IF(ISBLANK(T1902),0,T1902*'04_Настройки'!$B$16)+IF(ISBLANK(U1902),0,U1902*'04_Настройки'!$B$17)+IF(ISBLANK(V1902),0,V1902*'04_Настройки'!$B$18)+IF(ISBLANK(M1902),0,M1902/5*100*'04_Настройки'!$B$19)+IF(ISBLANK(N1902),0,N1902/5*100*'04_Настройки'!$B$20))/(IF(ISBLANK(T1902),0,'04_Настройки'!$B$16)+IF(ISBLANK(U1902),0,'04_Настройки'!$B$17)+IF(ISBLANK(V1902),0,'04_Настройки'!$B$18)+IF(ISBLANK(M1902),0,'04_Настройки'!$B$19)+IF(ISBLANK(N1902),0,'04_Настройки'!$B$20)),1)))</s:f>
        <s:v/>
      </s:c>
      <s:c r="Y1902" s="77" t="str">
        <s:f>IF(B1902="","",IF(ISBLANK(X1902),"Недостаточно данных",IF(X1902&gt;='04_Настройки'!$B$24,"Высокий",IF(X1902&gt;='04_Настройки'!$B$25,"Средний","Низкий"))))</s:f>
        <s:v/>
      </s:c>
      <s:c r="Z1902" s="80">
        <s:f t="shared" si="8"/>
        <s:v>1892</s:v>
      </s:c>
      <s:c r="AA1902" s="93" t="str">
        <s:f>IF(B1902="","",IF(S1902&gt;1,"Проверить и объединить дубли",IF(W1902&lt;'04_Настройки'!$B$26,"Дополнить исходные данные",IF(AND(M1902&lt;&gt;"",M1902&lt;=2),"Проверить соответствие запросу и бизнесу",IF(AND(G1902&lt;&gt;"",G1902&lt;=IF(J1902="",'04_Настройки'!$B$14,J1902)),"Удерживать позицию и обновлять контент",IF(Y1902="Высокий",IF(O1902="","Создать или назначить посадочную страницу","Оптимизировать страницу и усилить содержание"),IF(Y1902="Средний","Включить в контент-план","Наблюдать или отложить")))))))</s:f>
        <s:v/>
      </s:c>
    </s:row>
    <s:row r="1903" ht="22.5" customHeight="1">
      <s:c r="A1903" s="70" t="str">
        <s:f t="shared" si="1"/>
        <s:v/>
      </s:c>
      <s:c r="B1903" s="71"/>
      <s:c r="C1903" s="71"/>
      <s:c r="D1903" s="71"/>
      <s:c r="E1903" s="95"/>
      <s:c r="F1903" s="77" t="str">
        <s:f>IF(ISBLANK(E1903),"",IF(E1903&gt;='04_Настройки'!$B$11,"ВЧ",IF(E1903&gt;='04_Настройки'!$B$12,"СЧ","НЧ")))</s:f>
      </s:c>
      <s:c r="G1903" s="78"/>
      <s:c r="H1903" s="78"/>
      <s:c r="I1903" s="80" t="str">
        <s:f t="shared" si="2"/>
        <s:v/>
      </s:c>
      <s:c r="J1903" s="78"/>
      <s:c r="K1903" s="81"/>
      <s:c r="L1903" s="78"/>
      <s:c r="M1903" s="78"/>
      <s:c r="N1903" s="78"/>
      <s:c r="O1903" s="83"/>
      <s:c r="P1903" s="84"/>
      <s:c r="Q1903" s="84"/>
      <s:c r="R1903" s="77" t="str">
        <s:f t="shared" si="3"/>
        <s:v/>
      </s:c>
      <s:c r="S1903" s="85" t="str">
        <s:f t="shared" si="4"/>
        <s:v/>
      </s:c>
      <s:c r="T1903" s="85" t="str">
        <s:f t="shared" si="5"/>
        <s:v/>
      </s:c>
      <s:c r="U1903" s="85" t="str">
        <s:f>IF(OR(B1903="",G1903=""),"",ROUND(MAX(0,MIN(100,(G1903-IF(J1903="",'04_Настройки'!$B$14,J1903))/(100-IF(J1903="",'04_Настройки'!$B$14,J1903))*100)),1))</s:f>
        <s:v/>
      </s:c>
      <s:c r="V1903" s="85" t="str">
        <s:f t="shared" si="6"/>
        <s:v/>
      </s:c>
      <s:c r="W1903" s="88" t="str">
        <s:f t="shared" si="7"/>
        <s:v/>
      </s:c>
      <s:c r="X1903" s="85" t="str">
        <s:f>IF(B1903="","",IF(W1903&lt;'04_Настройки'!$B$26,"",ROUND((IF(ISBLANK(T1903),0,T1903*'04_Настройки'!$B$16)+IF(ISBLANK(U1903),0,U1903*'04_Настройки'!$B$17)+IF(ISBLANK(V1903),0,V1903*'04_Настройки'!$B$18)+IF(ISBLANK(M1903),0,M1903/5*100*'04_Настройки'!$B$19)+IF(ISBLANK(N1903),0,N1903/5*100*'04_Настройки'!$B$20))/(IF(ISBLANK(T1903),0,'04_Настройки'!$B$16)+IF(ISBLANK(U1903),0,'04_Настройки'!$B$17)+IF(ISBLANK(V1903),0,'04_Настройки'!$B$18)+IF(ISBLANK(M1903),0,'04_Настройки'!$B$19)+IF(ISBLANK(N1903),0,'04_Настройки'!$B$20)),1)))</s:f>
        <s:v/>
      </s:c>
      <s:c r="Y1903" s="77" t="str">
        <s:f>IF(B1903="","",IF(ISBLANK(X1903),"Недостаточно данных",IF(X1903&gt;='04_Настройки'!$B$24,"Высокий",IF(X1903&gt;='04_Настройки'!$B$25,"Средний","Низкий"))))</s:f>
        <s:v/>
      </s:c>
      <s:c r="Z1903" s="80">
        <s:f t="shared" si="8"/>
        <s:v>1893</s:v>
      </s:c>
      <s:c r="AA1903" s="93" t="str">
        <s:f>IF(B1903="","",IF(S1903&gt;1,"Проверить и объединить дубли",IF(W1903&lt;'04_Настройки'!$B$26,"Дополнить исходные данные",IF(AND(M1903&lt;&gt;"",M1903&lt;=2),"Проверить соответствие запросу и бизнесу",IF(AND(G1903&lt;&gt;"",G1903&lt;=IF(J1903="",'04_Настройки'!$B$14,J1903)),"Удерживать позицию и обновлять контент",IF(Y1903="Высокий",IF(O1903="","Создать или назначить посадочную страницу","Оптимизировать страницу и усилить содержание"),IF(Y1903="Средний","Включить в контент-план","Наблюдать или отложить")))))))</s:f>
        <s:v/>
      </s:c>
    </s:row>
    <s:row r="1904" ht="22.5" customHeight="1">
      <s:c r="A1904" s="70" t="str">
        <s:f t="shared" si="1"/>
        <s:v/>
      </s:c>
      <s:c r="B1904" s="71"/>
      <s:c r="C1904" s="71"/>
      <s:c r="D1904" s="71"/>
      <s:c r="E1904" s="95"/>
      <s:c r="F1904" s="77" t="str">
        <s:f>IF(ISBLANK(E1904),"",IF(E1904&gt;='04_Настройки'!$B$11,"ВЧ",IF(E1904&gt;='04_Настройки'!$B$12,"СЧ","НЧ")))</s:f>
      </s:c>
      <s:c r="G1904" s="78"/>
      <s:c r="H1904" s="78"/>
      <s:c r="I1904" s="80" t="str">
        <s:f t="shared" si="2"/>
        <s:v/>
      </s:c>
      <s:c r="J1904" s="78"/>
      <s:c r="K1904" s="81"/>
      <s:c r="L1904" s="78"/>
      <s:c r="M1904" s="78"/>
      <s:c r="N1904" s="78"/>
      <s:c r="O1904" s="83"/>
      <s:c r="P1904" s="84"/>
      <s:c r="Q1904" s="84"/>
      <s:c r="R1904" s="77" t="str">
        <s:f t="shared" si="3"/>
        <s:v/>
      </s:c>
      <s:c r="S1904" s="85" t="str">
        <s:f t="shared" si="4"/>
        <s:v/>
      </s:c>
      <s:c r="T1904" s="85" t="str">
        <s:f t="shared" si="5"/>
        <s:v/>
      </s:c>
      <s:c r="U1904" s="85" t="str">
        <s:f>IF(OR(B1904="",G1904=""),"",ROUND(MAX(0,MIN(100,(G1904-IF(J1904="",'04_Настройки'!$B$14,J1904))/(100-IF(J1904="",'04_Настройки'!$B$14,J1904))*100)),1))</s:f>
        <s:v/>
      </s:c>
      <s:c r="V1904" s="85" t="str">
        <s:f t="shared" si="6"/>
        <s:v/>
      </s:c>
      <s:c r="W1904" s="88" t="str">
        <s:f t="shared" si="7"/>
        <s:v/>
      </s:c>
      <s:c r="X1904" s="85" t="str">
        <s:f>IF(B1904="","",IF(W1904&lt;'04_Настройки'!$B$26,"",ROUND((IF(ISBLANK(T1904),0,T1904*'04_Настройки'!$B$16)+IF(ISBLANK(U1904),0,U1904*'04_Настройки'!$B$17)+IF(ISBLANK(V1904),0,V1904*'04_Настройки'!$B$18)+IF(ISBLANK(M1904),0,M1904/5*100*'04_Настройки'!$B$19)+IF(ISBLANK(N1904),0,N1904/5*100*'04_Настройки'!$B$20))/(IF(ISBLANK(T1904),0,'04_Настройки'!$B$16)+IF(ISBLANK(U1904),0,'04_Настройки'!$B$17)+IF(ISBLANK(V1904),0,'04_Настройки'!$B$18)+IF(ISBLANK(M1904),0,'04_Настройки'!$B$19)+IF(ISBLANK(N1904),0,'04_Настройки'!$B$20)),1)))</s:f>
        <s:v/>
      </s:c>
      <s:c r="Y1904" s="77" t="str">
        <s:f>IF(B1904="","",IF(ISBLANK(X1904),"Недостаточно данных",IF(X1904&gt;='04_Настройки'!$B$24,"Высокий",IF(X1904&gt;='04_Настройки'!$B$25,"Средний","Низкий"))))</s:f>
        <s:v/>
      </s:c>
      <s:c r="Z1904" s="80">
        <s:f t="shared" si="8"/>
        <s:v>1894</s:v>
      </s:c>
      <s:c r="AA1904" s="93" t="str">
        <s:f>IF(B1904="","",IF(S1904&gt;1,"Проверить и объединить дубли",IF(W1904&lt;'04_Настройки'!$B$26,"Дополнить исходные данные",IF(AND(M1904&lt;&gt;"",M1904&lt;=2),"Проверить соответствие запросу и бизнесу",IF(AND(G1904&lt;&gt;"",G1904&lt;=IF(J1904="",'04_Настройки'!$B$14,J1904)),"Удерживать позицию и обновлять контент",IF(Y1904="Высокий",IF(O1904="","Создать или назначить посадочную страницу","Оптимизировать страницу и усилить содержание"),IF(Y1904="Средний","Включить в контент-план","Наблюдать или отложить")))))))</s:f>
        <s:v/>
      </s:c>
    </s:row>
    <s:row r="1905" ht="22.5" customHeight="1">
      <s:c r="A1905" s="70" t="str">
        <s:f t="shared" si="1"/>
        <s:v/>
      </s:c>
      <s:c r="B1905" s="71"/>
      <s:c r="C1905" s="71"/>
      <s:c r="D1905" s="71"/>
      <s:c r="E1905" s="95"/>
      <s:c r="F1905" s="77" t="str">
        <s:f>IF(ISBLANK(E1905),"",IF(E1905&gt;='04_Настройки'!$B$11,"ВЧ",IF(E1905&gt;='04_Настройки'!$B$12,"СЧ","НЧ")))</s:f>
      </s:c>
      <s:c r="G1905" s="78"/>
      <s:c r="H1905" s="78"/>
      <s:c r="I1905" s="80" t="str">
        <s:f t="shared" si="2"/>
        <s:v/>
      </s:c>
      <s:c r="J1905" s="78"/>
      <s:c r="K1905" s="81"/>
      <s:c r="L1905" s="78"/>
      <s:c r="M1905" s="78"/>
      <s:c r="N1905" s="78"/>
      <s:c r="O1905" s="83"/>
      <s:c r="P1905" s="84"/>
      <s:c r="Q1905" s="84"/>
      <s:c r="R1905" s="77" t="str">
        <s:f t="shared" si="3"/>
        <s:v/>
      </s:c>
      <s:c r="S1905" s="85" t="str">
        <s:f t="shared" si="4"/>
        <s:v/>
      </s:c>
      <s:c r="T1905" s="85" t="str">
        <s:f t="shared" si="5"/>
        <s:v/>
      </s:c>
      <s:c r="U1905" s="85" t="str">
        <s:f>IF(OR(B1905="",G1905=""),"",ROUND(MAX(0,MIN(100,(G1905-IF(J1905="",'04_Настройки'!$B$14,J1905))/(100-IF(J1905="",'04_Настройки'!$B$14,J1905))*100)),1))</s:f>
        <s:v/>
      </s:c>
      <s:c r="V1905" s="85" t="str">
        <s:f t="shared" si="6"/>
        <s:v/>
      </s:c>
      <s:c r="W1905" s="88" t="str">
        <s:f t="shared" si="7"/>
        <s:v/>
      </s:c>
      <s:c r="X1905" s="85" t="str">
        <s:f>IF(B1905="","",IF(W1905&lt;'04_Настройки'!$B$26,"",ROUND((IF(ISBLANK(T1905),0,T1905*'04_Настройки'!$B$16)+IF(ISBLANK(U1905),0,U1905*'04_Настройки'!$B$17)+IF(ISBLANK(V1905),0,V1905*'04_Настройки'!$B$18)+IF(ISBLANK(M1905),0,M1905/5*100*'04_Настройки'!$B$19)+IF(ISBLANK(N1905),0,N1905/5*100*'04_Настройки'!$B$20))/(IF(ISBLANK(T1905),0,'04_Настройки'!$B$16)+IF(ISBLANK(U1905),0,'04_Настройки'!$B$17)+IF(ISBLANK(V1905),0,'04_Настройки'!$B$18)+IF(ISBLANK(M1905),0,'04_Настройки'!$B$19)+IF(ISBLANK(N1905),0,'04_Настройки'!$B$20)),1)))</s:f>
        <s:v/>
      </s:c>
      <s:c r="Y1905" s="77" t="str">
        <s:f>IF(B1905="","",IF(ISBLANK(X1905),"Недостаточно данных",IF(X1905&gt;='04_Настройки'!$B$24,"Высокий",IF(X1905&gt;='04_Настройки'!$B$25,"Средний","Низкий"))))</s:f>
        <s:v/>
      </s:c>
      <s:c r="Z1905" s="80">
        <s:f t="shared" si="8"/>
        <s:v>1895</s:v>
      </s:c>
      <s:c r="AA1905" s="93" t="str">
        <s:f>IF(B1905="","",IF(S1905&gt;1,"Проверить и объединить дубли",IF(W1905&lt;'04_Настройки'!$B$26,"Дополнить исходные данные",IF(AND(M1905&lt;&gt;"",M1905&lt;=2),"Проверить соответствие запросу и бизнесу",IF(AND(G1905&lt;&gt;"",G1905&lt;=IF(J1905="",'04_Настройки'!$B$14,J1905)),"Удерживать позицию и обновлять контент",IF(Y1905="Высокий",IF(O1905="","Создать или назначить посадочную страницу","Оптимизировать страницу и усилить содержание"),IF(Y1905="Средний","Включить в контент-план","Наблюдать или отложить")))))))</s:f>
        <s:v/>
      </s:c>
    </s:row>
    <s:row r="1906" ht="22.5" customHeight="1">
      <s:c r="A1906" s="70" t="str">
        <s:f t="shared" si="1"/>
        <s:v/>
      </s:c>
      <s:c r="B1906" s="71"/>
      <s:c r="C1906" s="71"/>
      <s:c r="D1906" s="71"/>
      <s:c r="E1906" s="95"/>
      <s:c r="F1906" s="77" t="str">
        <s:f>IF(ISBLANK(E1906),"",IF(E1906&gt;='04_Настройки'!$B$11,"ВЧ",IF(E1906&gt;='04_Настройки'!$B$12,"СЧ","НЧ")))</s:f>
      </s:c>
      <s:c r="G1906" s="78"/>
      <s:c r="H1906" s="78"/>
      <s:c r="I1906" s="80" t="str">
        <s:f t="shared" si="2"/>
        <s:v/>
      </s:c>
      <s:c r="J1906" s="78"/>
      <s:c r="K1906" s="81"/>
      <s:c r="L1906" s="78"/>
      <s:c r="M1906" s="78"/>
      <s:c r="N1906" s="78"/>
      <s:c r="O1906" s="83"/>
      <s:c r="P1906" s="84"/>
      <s:c r="Q1906" s="84"/>
      <s:c r="R1906" s="77" t="str">
        <s:f t="shared" si="3"/>
        <s:v/>
      </s:c>
      <s:c r="S1906" s="85" t="str">
        <s:f t="shared" si="4"/>
        <s:v/>
      </s:c>
      <s:c r="T1906" s="85" t="str">
        <s:f t="shared" si="5"/>
        <s:v/>
      </s:c>
      <s:c r="U1906" s="85" t="str">
        <s:f>IF(OR(B1906="",G1906=""),"",ROUND(MAX(0,MIN(100,(G1906-IF(J1906="",'04_Настройки'!$B$14,J1906))/(100-IF(J1906="",'04_Настройки'!$B$14,J1906))*100)),1))</s:f>
        <s:v/>
      </s:c>
      <s:c r="V1906" s="85" t="str">
        <s:f t="shared" si="6"/>
        <s:v/>
      </s:c>
      <s:c r="W1906" s="88" t="str">
        <s:f t="shared" si="7"/>
        <s:v/>
      </s:c>
      <s:c r="X1906" s="85" t="str">
        <s:f>IF(B1906="","",IF(W1906&lt;'04_Настройки'!$B$26,"",ROUND((IF(ISBLANK(T1906),0,T1906*'04_Настройки'!$B$16)+IF(ISBLANK(U1906),0,U1906*'04_Настройки'!$B$17)+IF(ISBLANK(V1906),0,V1906*'04_Настройки'!$B$18)+IF(ISBLANK(M1906),0,M1906/5*100*'04_Настройки'!$B$19)+IF(ISBLANK(N1906),0,N1906/5*100*'04_Настройки'!$B$20))/(IF(ISBLANK(T1906),0,'04_Настройки'!$B$16)+IF(ISBLANK(U1906),0,'04_Настройки'!$B$17)+IF(ISBLANK(V1906),0,'04_Настройки'!$B$18)+IF(ISBLANK(M1906),0,'04_Настройки'!$B$19)+IF(ISBLANK(N1906),0,'04_Настройки'!$B$20)),1)))</s:f>
        <s:v/>
      </s:c>
      <s:c r="Y1906" s="77" t="str">
        <s:f>IF(B1906="","",IF(ISBLANK(X1906),"Недостаточно данных",IF(X1906&gt;='04_Настройки'!$B$24,"Высокий",IF(X1906&gt;='04_Настройки'!$B$25,"Средний","Низкий"))))</s:f>
        <s:v/>
      </s:c>
      <s:c r="Z1906" s="80">
        <s:f t="shared" si="8"/>
        <s:v>1896</s:v>
      </s:c>
      <s:c r="AA1906" s="93" t="str">
        <s:f>IF(B1906="","",IF(S1906&gt;1,"Проверить и объединить дубли",IF(W1906&lt;'04_Настройки'!$B$26,"Дополнить исходные данные",IF(AND(M1906&lt;&gt;"",M1906&lt;=2),"Проверить соответствие запросу и бизнесу",IF(AND(G1906&lt;&gt;"",G1906&lt;=IF(J1906="",'04_Настройки'!$B$14,J1906)),"Удерживать позицию и обновлять контент",IF(Y1906="Высокий",IF(O1906="","Создать или назначить посадочную страницу","Оптимизировать страницу и усилить содержание"),IF(Y1906="Средний","Включить в контент-план","Наблюдать или отложить")))))))</s:f>
        <s:v/>
      </s:c>
    </s:row>
    <s:row r="1907" ht="22.5" customHeight="1">
      <s:c r="A1907" s="70" t="str">
        <s:f t="shared" si="1"/>
        <s:v/>
      </s:c>
      <s:c r="B1907" s="71"/>
      <s:c r="C1907" s="71"/>
      <s:c r="D1907" s="71"/>
      <s:c r="E1907" s="95"/>
      <s:c r="F1907" s="77" t="str">
        <s:f>IF(ISBLANK(E1907),"",IF(E1907&gt;='04_Настройки'!$B$11,"ВЧ",IF(E1907&gt;='04_Настройки'!$B$12,"СЧ","НЧ")))</s:f>
      </s:c>
      <s:c r="G1907" s="78"/>
      <s:c r="H1907" s="78"/>
      <s:c r="I1907" s="80" t="str">
        <s:f t="shared" si="2"/>
        <s:v/>
      </s:c>
      <s:c r="J1907" s="78"/>
      <s:c r="K1907" s="81"/>
      <s:c r="L1907" s="78"/>
      <s:c r="M1907" s="78"/>
      <s:c r="N1907" s="78"/>
      <s:c r="O1907" s="83"/>
      <s:c r="P1907" s="84"/>
      <s:c r="Q1907" s="84"/>
      <s:c r="R1907" s="77" t="str">
        <s:f t="shared" si="3"/>
        <s:v/>
      </s:c>
      <s:c r="S1907" s="85" t="str">
        <s:f t="shared" si="4"/>
        <s:v/>
      </s:c>
      <s:c r="T1907" s="85" t="str">
        <s:f t="shared" si="5"/>
        <s:v/>
      </s:c>
      <s:c r="U1907" s="85" t="str">
        <s:f>IF(OR(B1907="",G1907=""),"",ROUND(MAX(0,MIN(100,(G1907-IF(J1907="",'04_Настройки'!$B$14,J1907))/(100-IF(J1907="",'04_Настройки'!$B$14,J1907))*100)),1))</s:f>
        <s:v/>
      </s:c>
      <s:c r="V1907" s="85" t="str">
        <s:f t="shared" si="6"/>
        <s:v/>
      </s:c>
      <s:c r="W1907" s="88" t="str">
        <s:f t="shared" si="7"/>
        <s:v/>
      </s:c>
      <s:c r="X1907" s="85" t="str">
        <s:f>IF(B1907="","",IF(W1907&lt;'04_Настройки'!$B$26,"",ROUND((IF(ISBLANK(T1907),0,T1907*'04_Настройки'!$B$16)+IF(ISBLANK(U1907),0,U1907*'04_Настройки'!$B$17)+IF(ISBLANK(V1907),0,V1907*'04_Настройки'!$B$18)+IF(ISBLANK(M1907),0,M1907/5*100*'04_Настройки'!$B$19)+IF(ISBLANK(N1907),0,N1907/5*100*'04_Настройки'!$B$20))/(IF(ISBLANK(T1907),0,'04_Настройки'!$B$16)+IF(ISBLANK(U1907),0,'04_Настройки'!$B$17)+IF(ISBLANK(V1907),0,'04_Настройки'!$B$18)+IF(ISBLANK(M1907),0,'04_Настройки'!$B$19)+IF(ISBLANK(N1907),0,'04_Настройки'!$B$20)),1)))</s:f>
        <s:v/>
      </s:c>
      <s:c r="Y1907" s="77" t="str">
        <s:f>IF(B1907="","",IF(ISBLANK(X1907),"Недостаточно данных",IF(X1907&gt;='04_Настройки'!$B$24,"Высокий",IF(X1907&gt;='04_Настройки'!$B$25,"Средний","Низкий"))))</s:f>
        <s:v/>
      </s:c>
      <s:c r="Z1907" s="80">
        <s:f t="shared" si="8"/>
        <s:v>1897</s:v>
      </s:c>
      <s:c r="AA1907" s="93" t="str">
        <s:f>IF(B1907="","",IF(S1907&gt;1,"Проверить и объединить дубли",IF(W1907&lt;'04_Настройки'!$B$26,"Дополнить исходные данные",IF(AND(M1907&lt;&gt;"",M1907&lt;=2),"Проверить соответствие запросу и бизнесу",IF(AND(G1907&lt;&gt;"",G1907&lt;=IF(J1907="",'04_Настройки'!$B$14,J1907)),"Удерживать позицию и обновлять контент",IF(Y1907="Высокий",IF(O1907="","Создать или назначить посадочную страницу","Оптимизировать страницу и усилить содержание"),IF(Y1907="Средний","Включить в контент-план","Наблюдать или отложить")))))))</s:f>
        <s:v/>
      </s:c>
    </s:row>
    <s:row r="1908" ht="22.5" customHeight="1">
      <s:c r="A1908" s="70" t="str">
        <s:f t="shared" si="1"/>
        <s:v/>
      </s:c>
      <s:c r="B1908" s="71"/>
      <s:c r="C1908" s="71"/>
      <s:c r="D1908" s="71"/>
      <s:c r="E1908" s="95"/>
      <s:c r="F1908" s="77" t="str">
        <s:f>IF(ISBLANK(E1908),"",IF(E1908&gt;='04_Настройки'!$B$11,"ВЧ",IF(E1908&gt;='04_Настройки'!$B$12,"СЧ","НЧ")))</s:f>
      </s:c>
      <s:c r="G1908" s="78"/>
      <s:c r="H1908" s="78"/>
      <s:c r="I1908" s="80" t="str">
        <s:f t="shared" si="2"/>
        <s:v/>
      </s:c>
      <s:c r="J1908" s="78"/>
      <s:c r="K1908" s="81"/>
      <s:c r="L1908" s="78"/>
      <s:c r="M1908" s="78"/>
      <s:c r="N1908" s="78"/>
      <s:c r="O1908" s="83"/>
      <s:c r="P1908" s="84"/>
      <s:c r="Q1908" s="84"/>
      <s:c r="R1908" s="77" t="str">
        <s:f t="shared" si="3"/>
        <s:v/>
      </s:c>
      <s:c r="S1908" s="85" t="str">
        <s:f t="shared" si="4"/>
        <s:v/>
      </s:c>
      <s:c r="T1908" s="85" t="str">
        <s:f t="shared" si="5"/>
        <s:v/>
      </s:c>
      <s:c r="U1908" s="85" t="str">
        <s:f>IF(OR(B1908="",G1908=""),"",ROUND(MAX(0,MIN(100,(G1908-IF(J1908="",'04_Настройки'!$B$14,J1908))/(100-IF(J1908="",'04_Настройки'!$B$14,J1908))*100)),1))</s:f>
        <s:v/>
      </s:c>
      <s:c r="V1908" s="85" t="str">
        <s:f t="shared" si="6"/>
        <s:v/>
      </s:c>
      <s:c r="W1908" s="88" t="str">
        <s:f t="shared" si="7"/>
        <s:v/>
      </s:c>
      <s:c r="X1908" s="85" t="str">
        <s:f>IF(B1908="","",IF(W1908&lt;'04_Настройки'!$B$26,"",ROUND((IF(ISBLANK(T1908),0,T1908*'04_Настройки'!$B$16)+IF(ISBLANK(U1908),0,U1908*'04_Настройки'!$B$17)+IF(ISBLANK(V1908),0,V1908*'04_Настройки'!$B$18)+IF(ISBLANK(M1908),0,M1908/5*100*'04_Настройки'!$B$19)+IF(ISBLANK(N1908),0,N1908/5*100*'04_Настройки'!$B$20))/(IF(ISBLANK(T1908),0,'04_Настройки'!$B$16)+IF(ISBLANK(U1908),0,'04_Настройки'!$B$17)+IF(ISBLANK(V1908),0,'04_Настройки'!$B$18)+IF(ISBLANK(M1908),0,'04_Настройки'!$B$19)+IF(ISBLANK(N1908),0,'04_Настройки'!$B$20)),1)))</s:f>
        <s:v/>
      </s:c>
      <s:c r="Y1908" s="77" t="str">
        <s:f>IF(B1908="","",IF(ISBLANK(X1908),"Недостаточно данных",IF(X1908&gt;='04_Настройки'!$B$24,"Высокий",IF(X1908&gt;='04_Настройки'!$B$25,"Средний","Низкий"))))</s:f>
        <s:v/>
      </s:c>
      <s:c r="Z1908" s="80">
        <s:f t="shared" si="8"/>
        <s:v>1898</s:v>
      </s:c>
      <s:c r="AA1908" s="93" t="str">
        <s:f>IF(B1908="","",IF(S1908&gt;1,"Проверить и объединить дубли",IF(W1908&lt;'04_Настройки'!$B$26,"Дополнить исходные данные",IF(AND(M1908&lt;&gt;"",M1908&lt;=2),"Проверить соответствие запросу и бизнесу",IF(AND(G1908&lt;&gt;"",G1908&lt;=IF(J1908="",'04_Настройки'!$B$14,J1908)),"Удерживать позицию и обновлять контент",IF(Y1908="Высокий",IF(O1908="","Создать или назначить посадочную страницу","Оптимизировать страницу и усилить содержание"),IF(Y1908="Средний","Включить в контент-план","Наблюдать или отложить")))))))</s:f>
        <s:v/>
      </s:c>
    </s:row>
    <s:row r="1909" ht="22.5" customHeight="1">
      <s:c r="A1909" s="70" t="str">
        <s:f t="shared" si="1"/>
        <s:v/>
      </s:c>
      <s:c r="B1909" s="71"/>
      <s:c r="C1909" s="71"/>
      <s:c r="D1909" s="71"/>
      <s:c r="E1909" s="95"/>
      <s:c r="F1909" s="77" t="str">
        <s:f>IF(ISBLANK(E1909),"",IF(E1909&gt;='04_Настройки'!$B$11,"ВЧ",IF(E1909&gt;='04_Настройки'!$B$12,"СЧ","НЧ")))</s:f>
      </s:c>
      <s:c r="G1909" s="78"/>
      <s:c r="H1909" s="78"/>
      <s:c r="I1909" s="80" t="str">
        <s:f t="shared" si="2"/>
        <s:v/>
      </s:c>
      <s:c r="J1909" s="78"/>
      <s:c r="K1909" s="81"/>
      <s:c r="L1909" s="78"/>
      <s:c r="M1909" s="78"/>
      <s:c r="N1909" s="78"/>
      <s:c r="O1909" s="83"/>
      <s:c r="P1909" s="84"/>
      <s:c r="Q1909" s="84"/>
      <s:c r="R1909" s="77" t="str">
        <s:f t="shared" si="3"/>
        <s:v/>
      </s:c>
      <s:c r="S1909" s="85" t="str">
        <s:f t="shared" si="4"/>
        <s:v/>
      </s:c>
      <s:c r="T1909" s="85" t="str">
        <s:f t="shared" si="5"/>
        <s:v/>
      </s:c>
      <s:c r="U1909" s="85" t="str">
        <s:f>IF(OR(B1909="",G1909=""),"",ROUND(MAX(0,MIN(100,(G1909-IF(J1909="",'04_Настройки'!$B$14,J1909))/(100-IF(J1909="",'04_Настройки'!$B$14,J1909))*100)),1))</s:f>
        <s:v/>
      </s:c>
      <s:c r="V1909" s="85" t="str">
        <s:f t="shared" si="6"/>
        <s:v/>
      </s:c>
      <s:c r="W1909" s="88" t="str">
        <s:f t="shared" si="7"/>
        <s:v/>
      </s:c>
      <s:c r="X1909" s="85" t="str">
        <s:f>IF(B1909="","",IF(W1909&lt;'04_Настройки'!$B$26,"",ROUND((IF(ISBLANK(T1909),0,T1909*'04_Настройки'!$B$16)+IF(ISBLANK(U1909),0,U1909*'04_Настройки'!$B$17)+IF(ISBLANK(V1909),0,V1909*'04_Настройки'!$B$18)+IF(ISBLANK(M1909),0,M1909/5*100*'04_Настройки'!$B$19)+IF(ISBLANK(N1909),0,N1909/5*100*'04_Настройки'!$B$20))/(IF(ISBLANK(T1909),0,'04_Настройки'!$B$16)+IF(ISBLANK(U1909),0,'04_Настройки'!$B$17)+IF(ISBLANK(V1909),0,'04_Настройки'!$B$18)+IF(ISBLANK(M1909),0,'04_Настройки'!$B$19)+IF(ISBLANK(N1909),0,'04_Настройки'!$B$20)),1)))</s:f>
        <s:v/>
      </s:c>
      <s:c r="Y1909" s="77" t="str">
        <s:f>IF(B1909="","",IF(ISBLANK(X1909),"Недостаточно данных",IF(X1909&gt;='04_Настройки'!$B$24,"Высокий",IF(X1909&gt;='04_Настройки'!$B$25,"Средний","Низкий"))))</s:f>
        <s:v/>
      </s:c>
      <s:c r="Z1909" s="80">
        <s:f t="shared" si="8"/>
        <s:v>1899</s:v>
      </s:c>
      <s:c r="AA1909" s="93" t="str">
        <s:f>IF(B1909="","",IF(S1909&gt;1,"Проверить и объединить дубли",IF(W1909&lt;'04_Настройки'!$B$26,"Дополнить исходные данные",IF(AND(M1909&lt;&gt;"",M1909&lt;=2),"Проверить соответствие запросу и бизнесу",IF(AND(G1909&lt;&gt;"",G1909&lt;=IF(J1909="",'04_Настройки'!$B$14,J1909)),"Удерживать позицию и обновлять контент",IF(Y1909="Высокий",IF(O1909="","Создать или назначить посадочную страницу","Оптимизировать страницу и усилить содержание"),IF(Y1909="Средний","Включить в контент-план","Наблюдать или отложить")))))))</s:f>
        <s:v/>
      </s:c>
    </s:row>
    <s:row r="1910" ht="22.5" customHeight="1">
      <s:c r="A1910" s="70" t="str">
        <s:f t="shared" si="1"/>
        <s:v/>
      </s:c>
      <s:c r="B1910" s="71"/>
      <s:c r="C1910" s="71"/>
      <s:c r="D1910" s="71"/>
      <s:c r="E1910" s="95"/>
      <s:c r="F1910" s="77" t="str">
        <s:f>IF(ISBLANK(E1910),"",IF(E1910&gt;='04_Настройки'!$B$11,"ВЧ",IF(E1910&gt;='04_Настройки'!$B$12,"СЧ","НЧ")))</s:f>
      </s:c>
      <s:c r="G1910" s="78"/>
      <s:c r="H1910" s="78"/>
      <s:c r="I1910" s="80" t="str">
        <s:f t="shared" si="2"/>
        <s:v/>
      </s:c>
      <s:c r="J1910" s="78"/>
      <s:c r="K1910" s="81"/>
      <s:c r="L1910" s="78"/>
      <s:c r="M1910" s="78"/>
      <s:c r="N1910" s="78"/>
      <s:c r="O1910" s="83"/>
      <s:c r="P1910" s="84"/>
      <s:c r="Q1910" s="84"/>
      <s:c r="R1910" s="77" t="str">
        <s:f t="shared" si="3"/>
        <s:v/>
      </s:c>
      <s:c r="S1910" s="85" t="str">
        <s:f t="shared" si="4"/>
        <s:v/>
      </s:c>
      <s:c r="T1910" s="85" t="str">
        <s:f t="shared" si="5"/>
        <s:v/>
      </s:c>
      <s:c r="U1910" s="85" t="str">
        <s:f>IF(OR(B1910="",G1910=""),"",ROUND(MAX(0,MIN(100,(G1910-IF(J1910="",'04_Настройки'!$B$14,J1910))/(100-IF(J1910="",'04_Настройки'!$B$14,J1910))*100)),1))</s:f>
        <s:v/>
      </s:c>
      <s:c r="V1910" s="85" t="str">
        <s:f t="shared" si="6"/>
        <s:v/>
      </s:c>
      <s:c r="W1910" s="88" t="str">
        <s:f t="shared" si="7"/>
        <s:v/>
      </s:c>
      <s:c r="X1910" s="85" t="str">
        <s:f>IF(B1910="","",IF(W1910&lt;'04_Настройки'!$B$26,"",ROUND((IF(ISBLANK(T1910),0,T1910*'04_Настройки'!$B$16)+IF(ISBLANK(U1910),0,U1910*'04_Настройки'!$B$17)+IF(ISBLANK(V1910),0,V1910*'04_Настройки'!$B$18)+IF(ISBLANK(M1910),0,M1910/5*100*'04_Настройки'!$B$19)+IF(ISBLANK(N1910),0,N1910/5*100*'04_Настройки'!$B$20))/(IF(ISBLANK(T1910),0,'04_Настройки'!$B$16)+IF(ISBLANK(U1910),0,'04_Настройки'!$B$17)+IF(ISBLANK(V1910),0,'04_Настройки'!$B$18)+IF(ISBLANK(M1910),0,'04_Настройки'!$B$19)+IF(ISBLANK(N1910),0,'04_Настройки'!$B$20)),1)))</s:f>
        <s:v/>
      </s:c>
      <s:c r="Y1910" s="77" t="str">
        <s:f>IF(B1910="","",IF(ISBLANK(X1910),"Недостаточно данных",IF(X1910&gt;='04_Настройки'!$B$24,"Высокий",IF(X1910&gt;='04_Настройки'!$B$25,"Средний","Низкий"))))</s:f>
        <s:v/>
      </s:c>
      <s:c r="Z1910" s="80">
        <s:f t="shared" si="8"/>
        <s:v>1900</s:v>
      </s:c>
      <s:c r="AA1910" s="93" t="str">
        <s:f>IF(B1910="","",IF(S1910&gt;1,"Проверить и объединить дубли",IF(W1910&lt;'04_Настройки'!$B$26,"Дополнить исходные данные",IF(AND(M1910&lt;&gt;"",M1910&lt;=2),"Проверить соответствие запросу и бизнесу",IF(AND(G1910&lt;&gt;"",G1910&lt;=IF(J1910="",'04_Настройки'!$B$14,J1910)),"Удерживать позицию и обновлять контент",IF(Y1910="Высокий",IF(O1910="","Создать или назначить посадочную страницу","Оптимизировать страницу и усилить содержание"),IF(Y1910="Средний","Включить в контент-план","Наблюдать или отложить")))))))</s:f>
        <s:v/>
      </s:c>
    </s:row>
    <s:row r="1911" ht="22.5" customHeight="1">
      <s:c r="A1911" s="70" t="str">
        <s:f t="shared" si="1"/>
        <s:v/>
      </s:c>
      <s:c r="B1911" s="71"/>
      <s:c r="C1911" s="71"/>
      <s:c r="D1911" s="71"/>
      <s:c r="E1911" s="95"/>
      <s:c r="F1911" s="77" t="str">
        <s:f>IF(ISBLANK(E1911),"",IF(E1911&gt;='04_Настройки'!$B$11,"ВЧ",IF(E1911&gt;='04_Настройки'!$B$12,"СЧ","НЧ")))</s:f>
      </s:c>
      <s:c r="G1911" s="78"/>
      <s:c r="H1911" s="78"/>
      <s:c r="I1911" s="80" t="str">
        <s:f t="shared" si="2"/>
        <s:v/>
      </s:c>
      <s:c r="J1911" s="78"/>
      <s:c r="K1911" s="81"/>
      <s:c r="L1911" s="78"/>
      <s:c r="M1911" s="78"/>
      <s:c r="N1911" s="78"/>
      <s:c r="O1911" s="83"/>
      <s:c r="P1911" s="84"/>
      <s:c r="Q1911" s="84"/>
      <s:c r="R1911" s="77" t="str">
        <s:f t="shared" si="3"/>
        <s:v/>
      </s:c>
      <s:c r="S1911" s="85" t="str">
        <s:f t="shared" si="4"/>
        <s:v/>
      </s:c>
      <s:c r="T1911" s="85" t="str">
        <s:f t="shared" si="5"/>
        <s:v/>
      </s:c>
      <s:c r="U1911" s="85" t="str">
        <s:f>IF(OR(B1911="",G1911=""),"",ROUND(MAX(0,MIN(100,(G1911-IF(J1911="",'04_Настройки'!$B$14,J1911))/(100-IF(J1911="",'04_Настройки'!$B$14,J1911))*100)),1))</s:f>
        <s:v/>
      </s:c>
      <s:c r="V1911" s="85" t="str">
        <s:f t="shared" si="6"/>
        <s:v/>
      </s:c>
      <s:c r="W1911" s="88" t="str">
        <s:f t="shared" si="7"/>
        <s:v/>
      </s:c>
      <s:c r="X1911" s="85" t="str">
        <s:f>IF(B1911="","",IF(W1911&lt;'04_Настройки'!$B$26,"",ROUND((IF(ISBLANK(T1911),0,T1911*'04_Настройки'!$B$16)+IF(ISBLANK(U1911),0,U1911*'04_Настройки'!$B$17)+IF(ISBLANK(V1911),0,V1911*'04_Настройки'!$B$18)+IF(ISBLANK(M1911),0,M1911/5*100*'04_Настройки'!$B$19)+IF(ISBLANK(N1911),0,N1911/5*100*'04_Настройки'!$B$20))/(IF(ISBLANK(T1911),0,'04_Настройки'!$B$16)+IF(ISBLANK(U1911),0,'04_Настройки'!$B$17)+IF(ISBLANK(V1911),0,'04_Настройки'!$B$18)+IF(ISBLANK(M1911),0,'04_Настройки'!$B$19)+IF(ISBLANK(N1911),0,'04_Настройки'!$B$20)),1)))</s:f>
        <s:v/>
      </s:c>
      <s:c r="Y1911" s="77" t="str">
        <s:f>IF(B1911="","",IF(ISBLANK(X1911),"Недостаточно данных",IF(X1911&gt;='04_Настройки'!$B$24,"Высокий",IF(X1911&gt;='04_Настройки'!$B$25,"Средний","Низкий"))))</s:f>
        <s:v/>
      </s:c>
      <s:c r="Z1911" s="80">
        <s:f t="shared" si="8"/>
        <s:v>1901</s:v>
      </s:c>
      <s:c r="AA1911" s="93" t="str">
        <s:f>IF(B1911="","",IF(S1911&gt;1,"Проверить и объединить дубли",IF(W1911&lt;'04_Настройки'!$B$26,"Дополнить исходные данные",IF(AND(M1911&lt;&gt;"",M1911&lt;=2),"Проверить соответствие запросу и бизнесу",IF(AND(G1911&lt;&gt;"",G1911&lt;=IF(J1911="",'04_Настройки'!$B$14,J1911)),"Удерживать позицию и обновлять контент",IF(Y1911="Высокий",IF(O1911="","Создать или назначить посадочную страницу","Оптимизировать страницу и усилить содержание"),IF(Y1911="Средний","Включить в контент-план","Наблюдать или отложить")))))))</s:f>
        <s:v/>
      </s:c>
    </s:row>
    <s:row r="1912" ht="22.5" customHeight="1">
      <s:c r="A1912" s="70" t="str">
        <s:f t="shared" si="1"/>
        <s:v/>
      </s:c>
      <s:c r="B1912" s="71"/>
      <s:c r="C1912" s="71"/>
      <s:c r="D1912" s="71"/>
      <s:c r="E1912" s="95"/>
      <s:c r="F1912" s="77" t="str">
        <s:f>IF(ISBLANK(E1912),"",IF(E1912&gt;='04_Настройки'!$B$11,"ВЧ",IF(E1912&gt;='04_Настройки'!$B$12,"СЧ","НЧ")))</s:f>
      </s:c>
      <s:c r="G1912" s="78"/>
      <s:c r="H1912" s="78"/>
      <s:c r="I1912" s="80" t="str">
        <s:f t="shared" si="2"/>
        <s:v/>
      </s:c>
      <s:c r="J1912" s="78"/>
      <s:c r="K1912" s="81"/>
      <s:c r="L1912" s="78"/>
      <s:c r="M1912" s="78"/>
      <s:c r="N1912" s="78"/>
      <s:c r="O1912" s="83"/>
      <s:c r="P1912" s="84"/>
      <s:c r="Q1912" s="84"/>
      <s:c r="R1912" s="77" t="str">
        <s:f t="shared" si="3"/>
        <s:v/>
      </s:c>
      <s:c r="S1912" s="85" t="str">
        <s:f t="shared" si="4"/>
        <s:v/>
      </s:c>
      <s:c r="T1912" s="85" t="str">
        <s:f t="shared" si="5"/>
        <s:v/>
      </s:c>
      <s:c r="U1912" s="85" t="str">
        <s:f>IF(OR(B1912="",G1912=""),"",ROUND(MAX(0,MIN(100,(G1912-IF(J1912="",'04_Настройки'!$B$14,J1912))/(100-IF(J1912="",'04_Настройки'!$B$14,J1912))*100)),1))</s:f>
        <s:v/>
      </s:c>
      <s:c r="V1912" s="85" t="str">
        <s:f t="shared" si="6"/>
        <s:v/>
      </s:c>
      <s:c r="W1912" s="88" t="str">
        <s:f t="shared" si="7"/>
        <s:v/>
      </s:c>
      <s:c r="X1912" s="85" t="str">
        <s:f>IF(B1912="","",IF(W1912&lt;'04_Настройки'!$B$26,"",ROUND((IF(ISBLANK(T1912),0,T1912*'04_Настройки'!$B$16)+IF(ISBLANK(U1912),0,U1912*'04_Настройки'!$B$17)+IF(ISBLANK(V1912),0,V1912*'04_Настройки'!$B$18)+IF(ISBLANK(M1912),0,M1912/5*100*'04_Настройки'!$B$19)+IF(ISBLANK(N1912),0,N1912/5*100*'04_Настройки'!$B$20))/(IF(ISBLANK(T1912),0,'04_Настройки'!$B$16)+IF(ISBLANK(U1912),0,'04_Настройки'!$B$17)+IF(ISBLANK(V1912),0,'04_Настройки'!$B$18)+IF(ISBLANK(M1912),0,'04_Настройки'!$B$19)+IF(ISBLANK(N1912),0,'04_Настройки'!$B$20)),1)))</s:f>
        <s:v/>
      </s:c>
      <s:c r="Y1912" s="77" t="str">
        <s:f>IF(B1912="","",IF(ISBLANK(X1912),"Недостаточно данных",IF(X1912&gt;='04_Настройки'!$B$24,"Высокий",IF(X1912&gt;='04_Настройки'!$B$25,"Средний","Низкий"))))</s:f>
        <s:v/>
      </s:c>
      <s:c r="Z1912" s="80">
        <s:f t="shared" si="8"/>
        <s:v>1902</s:v>
      </s:c>
      <s:c r="AA1912" s="93" t="str">
        <s:f>IF(B1912="","",IF(S1912&gt;1,"Проверить и объединить дубли",IF(W1912&lt;'04_Настройки'!$B$26,"Дополнить исходные данные",IF(AND(M1912&lt;&gt;"",M1912&lt;=2),"Проверить соответствие запросу и бизнесу",IF(AND(G1912&lt;&gt;"",G1912&lt;=IF(J1912="",'04_Настройки'!$B$14,J1912)),"Удерживать позицию и обновлять контент",IF(Y1912="Высокий",IF(O1912="","Создать или назначить посадочную страницу","Оптимизировать страницу и усилить содержание"),IF(Y1912="Средний","Включить в контент-план","Наблюдать или отложить")))))))</s:f>
        <s:v/>
      </s:c>
    </s:row>
    <s:row r="1913" ht="22.5" customHeight="1">
      <s:c r="A1913" s="70" t="str">
        <s:f t="shared" si="1"/>
        <s:v/>
      </s:c>
      <s:c r="B1913" s="71"/>
      <s:c r="C1913" s="71"/>
      <s:c r="D1913" s="71"/>
      <s:c r="E1913" s="95"/>
      <s:c r="F1913" s="77" t="str">
        <s:f>IF(ISBLANK(E1913),"",IF(E1913&gt;='04_Настройки'!$B$11,"ВЧ",IF(E1913&gt;='04_Настройки'!$B$12,"СЧ","НЧ")))</s:f>
      </s:c>
      <s:c r="G1913" s="78"/>
      <s:c r="H1913" s="78"/>
      <s:c r="I1913" s="80" t="str">
        <s:f t="shared" si="2"/>
        <s:v/>
      </s:c>
      <s:c r="J1913" s="78"/>
      <s:c r="K1913" s="81"/>
      <s:c r="L1913" s="78"/>
      <s:c r="M1913" s="78"/>
      <s:c r="N1913" s="78"/>
      <s:c r="O1913" s="83"/>
      <s:c r="P1913" s="84"/>
      <s:c r="Q1913" s="84"/>
      <s:c r="R1913" s="77" t="str">
        <s:f t="shared" si="3"/>
        <s:v/>
      </s:c>
      <s:c r="S1913" s="85" t="str">
        <s:f t="shared" si="4"/>
        <s:v/>
      </s:c>
      <s:c r="T1913" s="85" t="str">
        <s:f t="shared" si="5"/>
        <s:v/>
      </s:c>
      <s:c r="U1913" s="85" t="str">
        <s:f>IF(OR(B1913="",G1913=""),"",ROUND(MAX(0,MIN(100,(G1913-IF(J1913="",'04_Настройки'!$B$14,J1913))/(100-IF(J1913="",'04_Настройки'!$B$14,J1913))*100)),1))</s:f>
        <s:v/>
      </s:c>
      <s:c r="V1913" s="85" t="str">
        <s:f t="shared" si="6"/>
        <s:v/>
      </s:c>
      <s:c r="W1913" s="88" t="str">
        <s:f t="shared" si="7"/>
        <s:v/>
      </s:c>
      <s:c r="X1913" s="85" t="str">
        <s:f>IF(B1913="","",IF(W1913&lt;'04_Настройки'!$B$26,"",ROUND((IF(ISBLANK(T1913),0,T1913*'04_Настройки'!$B$16)+IF(ISBLANK(U1913),0,U1913*'04_Настройки'!$B$17)+IF(ISBLANK(V1913),0,V1913*'04_Настройки'!$B$18)+IF(ISBLANK(M1913),0,M1913/5*100*'04_Настройки'!$B$19)+IF(ISBLANK(N1913),0,N1913/5*100*'04_Настройки'!$B$20))/(IF(ISBLANK(T1913),0,'04_Настройки'!$B$16)+IF(ISBLANK(U1913),0,'04_Настройки'!$B$17)+IF(ISBLANK(V1913),0,'04_Настройки'!$B$18)+IF(ISBLANK(M1913),0,'04_Настройки'!$B$19)+IF(ISBLANK(N1913),0,'04_Настройки'!$B$20)),1)))</s:f>
        <s:v/>
      </s:c>
      <s:c r="Y1913" s="77" t="str">
        <s:f>IF(B1913="","",IF(ISBLANK(X1913),"Недостаточно данных",IF(X1913&gt;='04_Настройки'!$B$24,"Высокий",IF(X1913&gt;='04_Настройки'!$B$25,"Средний","Низкий"))))</s:f>
        <s:v/>
      </s:c>
      <s:c r="Z1913" s="80">
        <s:f t="shared" si="8"/>
        <s:v>1903</s:v>
      </s:c>
      <s:c r="AA1913" s="93" t="str">
        <s:f>IF(B1913="","",IF(S1913&gt;1,"Проверить и объединить дубли",IF(W1913&lt;'04_Настройки'!$B$26,"Дополнить исходные данные",IF(AND(M1913&lt;&gt;"",M1913&lt;=2),"Проверить соответствие запросу и бизнесу",IF(AND(G1913&lt;&gt;"",G1913&lt;=IF(J1913="",'04_Настройки'!$B$14,J1913)),"Удерживать позицию и обновлять контент",IF(Y1913="Высокий",IF(O1913="","Создать или назначить посадочную страницу","Оптимизировать страницу и усилить содержание"),IF(Y1913="Средний","Включить в контент-план","Наблюдать или отложить")))))))</s:f>
        <s:v/>
      </s:c>
    </s:row>
    <s:row r="1914" ht="22.5" customHeight="1">
      <s:c r="A1914" s="70" t="str">
        <s:f t="shared" si="1"/>
        <s:v/>
      </s:c>
      <s:c r="B1914" s="71"/>
      <s:c r="C1914" s="71"/>
      <s:c r="D1914" s="71"/>
      <s:c r="E1914" s="95"/>
      <s:c r="F1914" s="77" t="str">
        <s:f>IF(ISBLANK(E1914),"",IF(E1914&gt;='04_Настройки'!$B$11,"ВЧ",IF(E1914&gt;='04_Настройки'!$B$12,"СЧ","НЧ")))</s:f>
      </s:c>
      <s:c r="G1914" s="78"/>
      <s:c r="H1914" s="78"/>
      <s:c r="I1914" s="80" t="str">
        <s:f t="shared" si="2"/>
        <s:v/>
      </s:c>
      <s:c r="J1914" s="78"/>
      <s:c r="K1914" s="81"/>
      <s:c r="L1914" s="78"/>
      <s:c r="M1914" s="78"/>
      <s:c r="N1914" s="78"/>
      <s:c r="O1914" s="83"/>
      <s:c r="P1914" s="84"/>
      <s:c r="Q1914" s="84"/>
      <s:c r="R1914" s="77" t="str">
        <s:f t="shared" si="3"/>
        <s:v/>
      </s:c>
      <s:c r="S1914" s="85" t="str">
        <s:f t="shared" si="4"/>
        <s:v/>
      </s:c>
      <s:c r="T1914" s="85" t="str">
        <s:f t="shared" si="5"/>
        <s:v/>
      </s:c>
      <s:c r="U1914" s="85" t="str">
        <s:f>IF(OR(B1914="",G1914=""),"",ROUND(MAX(0,MIN(100,(G1914-IF(J1914="",'04_Настройки'!$B$14,J1914))/(100-IF(J1914="",'04_Настройки'!$B$14,J1914))*100)),1))</s:f>
        <s:v/>
      </s:c>
      <s:c r="V1914" s="85" t="str">
        <s:f t="shared" si="6"/>
        <s:v/>
      </s:c>
      <s:c r="W1914" s="88" t="str">
        <s:f t="shared" si="7"/>
        <s:v/>
      </s:c>
      <s:c r="X1914" s="85" t="str">
        <s:f>IF(B1914="","",IF(W1914&lt;'04_Настройки'!$B$26,"",ROUND((IF(ISBLANK(T1914),0,T1914*'04_Настройки'!$B$16)+IF(ISBLANK(U1914),0,U1914*'04_Настройки'!$B$17)+IF(ISBLANK(V1914),0,V1914*'04_Настройки'!$B$18)+IF(ISBLANK(M1914),0,M1914/5*100*'04_Настройки'!$B$19)+IF(ISBLANK(N1914),0,N1914/5*100*'04_Настройки'!$B$20))/(IF(ISBLANK(T1914),0,'04_Настройки'!$B$16)+IF(ISBLANK(U1914),0,'04_Настройки'!$B$17)+IF(ISBLANK(V1914),0,'04_Настройки'!$B$18)+IF(ISBLANK(M1914),0,'04_Настройки'!$B$19)+IF(ISBLANK(N1914),0,'04_Настройки'!$B$20)),1)))</s:f>
        <s:v/>
      </s:c>
      <s:c r="Y1914" s="77" t="str">
        <s:f>IF(B1914="","",IF(ISBLANK(X1914),"Недостаточно данных",IF(X1914&gt;='04_Настройки'!$B$24,"Высокий",IF(X1914&gt;='04_Настройки'!$B$25,"Средний","Низкий"))))</s:f>
        <s:v/>
      </s:c>
      <s:c r="Z1914" s="80">
        <s:f t="shared" si="8"/>
        <s:v>1904</s:v>
      </s:c>
      <s:c r="AA1914" s="93" t="str">
        <s:f>IF(B1914="","",IF(S1914&gt;1,"Проверить и объединить дубли",IF(W1914&lt;'04_Настройки'!$B$26,"Дополнить исходные данные",IF(AND(M1914&lt;&gt;"",M1914&lt;=2),"Проверить соответствие запросу и бизнесу",IF(AND(G1914&lt;&gt;"",G1914&lt;=IF(J1914="",'04_Настройки'!$B$14,J1914)),"Удерживать позицию и обновлять контент",IF(Y1914="Высокий",IF(O1914="","Создать или назначить посадочную страницу","Оптимизировать страницу и усилить содержание"),IF(Y1914="Средний","Включить в контент-план","Наблюдать или отложить")))))))</s:f>
        <s:v/>
      </s:c>
    </s:row>
    <s:row r="1915" ht="22.5" customHeight="1">
      <s:c r="A1915" s="70" t="str">
        <s:f t="shared" si="1"/>
        <s:v/>
      </s:c>
      <s:c r="B1915" s="71"/>
      <s:c r="C1915" s="71"/>
      <s:c r="D1915" s="71"/>
      <s:c r="E1915" s="95"/>
      <s:c r="F1915" s="77" t="str">
        <s:f>IF(ISBLANK(E1915),"",IF(E1915&gt;='04_Настройки'!$B$11,"ВЧ",IF(E1915&gt;='04_Настройки'!$B$12,"СЧ","НЧ")))</s:f>
      </s:c>
      <s:c r="G1915" s="78"/>
      <s:c r="H1915" s="78"/>
      <s:c r="I1915" s="80" t="str">
        <s:f t="shared" si="2"/>
        <s:v/>
      </s:c>
      <s:c r="J1915" s="78"/>
      <s:c r="K1915" s="81"/>
      <s:c r="L1915" s="78"/>
      <s:c r="M1915" s="78"/>
      <s:c r="N1915" s="78"/>
      <s:c r="O1915" s="83"/>
      <s:c r="P1915" s="84"/>
      <s:c r="Q1915" s="84"/>
      <s:c r="R1915" s="77" t="str">
        <s:f t="shared" si="3"/>
        <s:v/>
      </s:c>
      <s:c r="S1915" s="85" t="str">
        <s:f t="shared" si="4"/>
        <s:v/>
      </s:c>
      <s:c r="T1915" s="85" t="str">
        <s:f t="shared" si="5"/>
        <s:v/>
      </s:c>
      <s:c r="U1915" s="85" t="str">
        <s:f>IF(OR(B1915="",G1915=""),"",ROUND(MAX(0,MIN(100,(G1915-IF(J1915="",'04_Настройки'!$B$14,J1915))/(100-IF(J1915="",'04_Настройки'!$B$14,J1915))*100)),1))</s:f>
        <s:v/>
      </s:c>
      <s:c r="V1915" s="85" t="str">
        <s:f t="shared" si="6"/>
        <s:v/>
      </s:c>
      <s:c r="W1915" s="88" t="str">
        <s:f t="shared" si="7"/>
        <s:v/>
      </s:c>
      <s:c r="X1915" s="85" t="str">
        <s:f>IF(B1915="","",IF(W1915&lt;'04_Настройки'!$B$26,"",ROUND((IF(ISBLANK(T1915),0,T1915*'04_Настройки'!$B$16)+IF(ISBLANK(U1915),0,U1915*'04_Настройки'!$B$17)+IF(ISBLANK(V1915),0,V1915*'04_Настройки'!$B$18)+IF(ISBLANK(M1915),0,M1915/5*100*'04_Настройки'!$B$19)+IF(ISBLANK(N1915),0,N1915/5*100*'04_Настройки'!$B$20))/(IF(ISBLANK(T1915),0,'04_Настройки'!$B$16)+IF(ISBLANK(U1915),0,'04_Настройки'!$B$17)+IF(ISBLANK(V1915),0,'04_Настройки'!$B$18)+IF(ISBLANK(M1915),0,'04_Настройки'!$B$19)+IF(ISBLANK(N1915),0,'04_Настройки'!$B$20)),1)))</s:f>
        <s:v/>
      </s:c>
      <s:c r="Y1915" s="77" t="str">
        <s:f>IF(B1915="","",IF(ISBLANK(X1915),"Недостаточно данных",IF(X1915&gt;='04_Настройки'!$B$24,"Высокий",IF(X1915&gt;='04_Настройки'!$B$25,"Средний","Низкий"))))</s:f>
        <s:v/>
      </s:c>
      <s:c r="Z1915" s="80">
        <s:f t="shared" si="8"/>
        <s:v>1905</s:v>
      </s:c>
      <s:c r="AA1915" s="93" t="str">
        <s:f>IF(B1915="","",IF(S1915&gt;1,"Проверить и объединить дубли",IF(W1915&lt;'04_Настройки'!$B$26,"Дополнить исходные данные",IF(AND(M1915&lt;&gt;"",M1915&lt;=2),"Проверить соответствие запросу и бизнесу",IF(AND(G1915&lt;&gt;"",G1915&lt;=IF(J1915="",'04_Настройки'!$B$14,J1915)),"Удерживать позицию и обновлять контент",IF(Y1915="Высокий",IF(O1915="","Создать или назначить посадочную страницу","Оптимизировать страницу и усилить содержание"),IF(Y1915="Средний","Включить в контент-план","Наблюдать или отложить")))))))</s:f>
        <s:v/>
      </s:c>
    </s:row>
    <s:row r="1916" ht="22.5" customHeight="1">
      <s:c r="A1916" s="70" t="str">
        <s:f t="shared" si="1"/>
        <s:v/>
      </s:c>
      <s:c r="B1916" s="71"/>
      <s:c r="C1916" s="71"/>
      <s:c r="D1916" s="71"/>
      <s:c r="E1916" s="95"/>
      <s:c r="F1916" s="77" t="str">
        <s:f>IF(ISBLANK(E1916),"",IF(E1916&gt;='04_Настройки'!$B$11,"ВЧ",IF(E1916&gt;='04_Настройки'!$B$12,"СЧ","НЧ")))</s:f>
      </s:c>
      <s:c r="G1916" s="78"/>
      <s:c r="H1916" s="78"/>
      <s:c r="I1916" s="80" t="str">
        <s:f t="shared" si="2"/>
        <s:v/>
      </s:c>
      <s:c r="J1916" s="78"/>
      <s:c r="K1916" s="81"/>
      <s:c r="L1916" s="78"/>
      <s:c r="M1916" s="78"/>
      <s:c r="N1916" s="78"/>
      <s:c r="O1916" s="83"/>
      <s:c r="P1916" s="84"/>
      <s:c r="Q1916" s="84"/>
      <s:c r="R1916" s="77" t="str">
        <s:f t="shared" si="3"/>
        <s:v/>
      </s:c>
      <s:c r="S1916" s="85" t="str">
        <s:f t="shared" si="4"/>
        <s:v/>
      </s:c>
      <s:c r="T1916" s="85" t="str">
        <s:f t="shared" si="5"/>
        <s:v/>
      </s:c>
      <s:c r="U1916" s="85" t="str">
        <s:f>IF(OR(B1916="",G1916=""),"",ROUND(MAX(0,MIN(100,(G1916-IF(J1916="",'04_Настройки'!$B$14,J1916))/(100-IF(J1916="",'04_Настройки'!$B$14,J1916))*100)),1))</s:f>
        <s:v/>
      </s:c>
      <s:c r="V1916" s="85" t="str">
        <s:f t="shared" si="6"/>
        <s:v/>
      </s:c>
      <s:c r="W1916" s="88" t="str">
        <s:f t="shared" si="7"/>
        <s:v/>
      </s:c>
      <s:c r="X1916" s="85" t="str">
        <s:f>IF(B1916="","",IF(W1916&lt;'04_Настройки'!$B$26,"",ROUND((IF(ISBLANK(T1916),0,T1916*'04_Настройки'!$B$16)+IF(ISBLANK(U1916),0,U1916*'04_Настройки'!$B$17)+IF(ISBLANK(V1916),0,V1916*'04_Настройки'!$B$18)+IF(ISBLANK(M1916),0,M1916/5*100*'04_Настройки'!$B$19)+IF(ISBLANK(N1916),0,N1916/5*100*'04_Настройки'!$B$20))/(IF(ISBLANK(T1916),0,'04_Настройки'!$B$16)+IF(ISBLANK(U1916),0,'04_Настройки'!$B$17)+IF(ISBLANK(V1916),0,'04_Настройки'!$B$18)+IF(ISBLANK(M1916),0,'04_Настройки'!$B$19)+IF(ISBLANK(N1916),0,'04_Настройки'!$B$20)),1)))</s:f>
        <s:v/>
      </s:c>
      <s:c r="Y1916" s="77" t="str">
        <s:f>IF(B1916="","",IF(ISBLANK(X1916),"Недостаточно данных",IF(X1916&gt;='04_Настройки'!$B$24,"Высокий",IF(X1916&gt;='04_Настройки'!$B$25,"Средний","Низкий"))))</s:f>
        <s:v/>
      </s:c>
      <s:c r="Z1916" s="80">
        <s:f t="shared" si="8"/>
        <s:v>1906</s:v>
      </s:c>
      <s:c r="AA1916" s="93" t="str">
        <s:f>IF(B1916="","",IF(S1916&gt;1,"Проверить и объединить дубли",IF(W1916&lt;'04_Настройки'!$B$26,"Дополнить исходные данные",IF(AND(M1916&lt;&gt;"",M1916&lt;=2),"Проверить соответствие запросу и бизнесу",IF(AND(G1916&lt;&gt;"",G1916&lt;=IF(J1916="",'04_Настройки'!$B$14,J1916)),"Удерживать позицию и обновлять контент",IF(Y1916="Высокий",IF(O1916="","Создать или назначить посадочную страницу","Оптимизировать страницу и усилить содержание"),IF(Y1916="Средний","Включить в контент-план","Наблюдать или отложить")))))))</s:f>
        <s:v/>
      </s:c>
    </s:row>
    <s:row r="1917" ht="22.5" customHeight="1">
      <s:c r="A1917" s="70" t="str">
        <s:f t="shared" si="1"/>
        <s:v/>
      </s:c>
      <s:c r="B1917" s="71"/>
      <s:c r="C1917" s="71"/>
      <s:c r="D1917" s="71"/>
      <s:c r="E1917" s="95"/>
      <s:c r="F1917" s="77" t="str">
        <s:f>IF(ISBLANK(E1917),"",IF(E1917&gt;='04_Настройки'!$B$11,"ВЧ",IF(E1917&gt;='04_Настройки'!$B$12,"СЧ","НЧ")))</s:f>
      </s:c>
      <s:c r="G1917" s="78"/>
      <s:c r="H1917" s="78"/>
      <s:c r="I1917" s="80" t="str">
        <s:f t="shared" si="2"/>
        <s:v/>
      </s:c>
      <s:c r="J1917" s="78"/>
      <s:c r="K1917" s="81"/>
      <s:c r="L1917" s="78"/>
      <s:c r="M1917" s="78"/>
      <s:c r="N1917" s="78"/>
      <s:c r="O1917" s="83"/>
      <s:c r="P1917" s="84"/>
      <s:c r="Q1917" s="84"/>
      <s:c r="R1917" s="77" t="str">
        <s:f t="shared" si="3"/>
        <s:v/>
      </s:c>
      <s:c r="S1917" s="85" t="str">
        <s:f t="shared" si="4"/>
        <s:v/>
      </s:c>
      <s:c r="T1917" s="85" t="str">
        <s:f t="shared" si="5"/>
        <s:v/>
      </s:c>
      <s:c r="U1917" s="85" t="str">
        <s:f>IF(OR(B1917="",G1917=""),"",ROUND(MAX(0,MIN(100,(G1917-IF(J1917="",'04_Настройки'!$B$14,J1917))/(100-IF(J1917="",'04_Настройки'!$B$14,J1917))*100)),1))</s:f>
        <s:v/>
      </s:c>
      <s:c r="V1917" s="85" t="str">
        <s:f t="shared" si="6"/>
        <s:v/>
      </s:c>
      <s:c r="W1917" s="88" t="str">
        <s:f t="shared" si="7"/>
        <s:v/>
      </s:c>
      <s:c r="X1917" s="85" t="str">
        <s:f>IF(B1917="","",IF(W1917&lt;'04_Настройки'!$B$26,"",ROUND((IF(ISBLANK(T1917),0,T1917*'04_Настройки'!$B$16)+IF(ISBLANK(U1917),0,U1917*'04_Настройки'!$B$17)+IF(ISBLANK(V1917),0,V1917*'04_Настройки'!$B$18)+IF(ISBLANK(M1917),0,M1917/5*100*'04_Настройки'!$B$19)+IF(ISBLANK(N1917),0,N1917/5*100*'04_Настройки'!$B$20))/(IF(ISBLANK(T1917),0,'04_Настройки'!$B$16)+IF(ISBLANK(U1917),0,'04_Настройки'!$B$17)+IF(ISBLANK(V1917),0,'04_Настройки'!$B$18)+IF(ISBLANK(M1917),0,'04_Настройки'!$B$19)+IF(ISBLANK(N1917),0,'04_Настройки'!$B$20)),1)))</s:f>
        <s:v/>
      </s:c>
      <s:c r="Y1917" s="77" t="str">
        <s:f>IF(B1917="","",IF(ISBLANK(X1917),"Недостаточно данных",IF(X1917&gt;='04_Настройки'!$B$24,"Высокий",IF(X1917&gt;='04_Настройки'!$B$25,"Средний","Низкий"))))</s:f>
        <s:v/>
      </s:c>
      <s:c r="Z1917" s="80">
        <s:f t="shared" si="8"/>
        <s:v>1907</s:v>
      </s:c>
      <s:c r="AA1917" s="93" t="str">
        <s:f>IF(B1917="","",IF(S1917&gt;1,"Проверить и объединить дубли",IF(W1917&lt;'04_Настройки'!$B$26,"Дополнить исходные данные",IF(AND(M1917&lt;&gt;"",M1917&lt;=2),"Проверить соответствие запросу и бизнесу",IF(AND(G1917&lt;&gt;"",G1917&lt;=IF(J1917="",'04_Настройки'!$B$14,J1917)),"Удерживать позицию и обновлять контент",IF(Y1917="Высокий",IF(O1917="","Создать или назначить посадочную страницу","Оптимизировать страницу и усилить содержание"),IF(Y1917="Средний","Включить в контент-план","Наблюдать или отложить")))))))</s:f>
        <s:v/>
      </s:c>
    </s:row>
    <s:row r="1918" ht="22.5" customHeight="1">
      <s:c r="A1918" s="70" t="str">
        <s:f t="shared" si="1"/>
        <s:v/>
      </s:c>
      <s:c r="B1918" s="71"/>
      <s:c r="C1918" s="71"/>
      <s:c r="D1918" s="71"/>
      <s:c r="E1918" s="95"/>
      <s:c r="F1918" s="77" t="str">
        <s:f>IF(ISBLANK(E1918),"",IF(E1918&gt;='04_Настройки'!$B$11,"ВЧ",IF(E1918&gt;='04_Настройки'!$B$12,"СЧ","НЧ")))</s:f>
      </s:c>
      <s:c r="G1918" s="78"/>
      <s:c r="H1918" s="78"/>
      <s:c r="I1918" s="80" t="str">
        <s:f t="shared" si="2"/>
        <s:v/>
      </s:c>
      <s:c r="J1918" s="78"/>
      <s:c r="K1918" s="81"/>
      <s:c r="L1918" s="78"/>
      <s:c r="M1918" s="78"/>
      <s:c r="N1918" s="78"/>
      <s:c r="O1918" s="83"/>
      <s:c r="P1918" s="84"/>
      <s:c r="Q1918" s="84"/>
      <s:c r="R1918" s="77" t="str">
        <s:f t="shared" si="3"/>
        <s:v/>
      </s:c>
      <s:c r="S1918" s="85" t="str">
        <s:f t="shared" si="4"/>
        <s:v/>
      </s:c>
      <s:c r="T1918" s="85" t="str">
        <s:f t="shared" si="5"/>
        <s:v/>
      </s:c>
      <s:c r="U1918" s="85" t="str">
        <s:f>IF(OR(B1918="",G1918=""),"",ROUND(MAX(0,MIN(100,(G1918-IF(J1918="",'04_Настройки'!$B$14,J1918))/(100-IF(J1918="",'04_Настройки'!$B$14,J1918))*100)),1))</s:f>
        <s:v/>
      </s:c>
      <s:c r="V1918" s="85" t="str">
        <s:f t="shared" si="6"/>
        <s:v/>
      </s:c>
      <s:c r="W1918" s="88" t="str">
        <s:f t="shared" si="7"/>
        <s:v/>
      </s:c>
      <s:c r="X1918" s="85" t="str">
        <s:f>IF(B1918="","",IF(W1918&lt;'04_Настройки'!$B$26,"",ROUND((IF(ISBLANK(T1918),0,T1918*'04_Настройки'!$B$16)+IF(ISBLANK(U1918),0,U1918*'04_Настройки'!$B$17)+IF(ISBLANK(V1918),0,V1918*'04_Настройки'!$B$18)+IF(ISBLANK(M1918),0,M1918/5*100*'04_Настройки'!$B$19)+IF(ISBLANK(N1918),0,N1918/5*100*'04_Настройки'!$B$20))/(IF(ISBLANK(T1918),0,'04_Настройки'!$B$16)+IF(ISBLANK(U1918),0,'04_Настройки'!$B$17)+IF(ISBLANK(V1918),0,'04_Настройки'!$B$18)+IF(ISBLANK(M1918),0,'04_Настройки'!$B$19)+IF(ISBLANK(N1918),0,'04_Настройки'!$B$20)),1)))</s:f>
        <s:v/>
      </s:c>
      <s:c r="Y1918" s="77" t="str">
        <s:f>IF(B1918="","",IF(ISBLANK(X1918),"Недостаточно данных",IF(X1918&gt;='04_Настройки'!$B$24,"Высокий",IF(X1918&gt;='04_Настройки'!$B$25,"Средний","Низкий"))))</s:f>
        <s:v/>
      </s:c>
      <s:c r="Z1918" s="80">
        <s:f t="shared" si="8"/>
        <s:v>1908</s:v>
      </s:c>
      <s:c r="AA1918" s="93" t="str">
        <s:f>IF(B1918="","",IF(S1918&gt;1,"Проверить и объединить дубли",IF(W1918&lt;'04_Настройки'!$B$26,"Дополнить исходные данные",IF(AND(M1918&lt;&gt;"",M1918&lt;=2),"Проверить соответствие запросу и бизнесу",IF(AND(G1918&lt;&gt;"",G1918&lt;=IF(J1918="",'04_Настройки'!$B$14,J1918)),"Удерживать позицию и обновлять контент",IF(Y1918="Высокий",IF(O1918="","Создать или назначить посадочную страницу","Оптимизировать страницу и усилить содержание"),IF(Y1918="Средний","Включить в контент-план","Наблюдать или отложить")))))))</s:f>
        <s:v/>
      </s:c>
    </s:row>
    <s:row r="1919" ht="22.5" customHeight="1">
      <s:c r="A1919" s="70" t="str">
        <s:f t="shared" si="1"/>
        <s:v/>
      </s:c>
      <s:c r="B1919" s="71"/>
      <s:c r="C1919" s="71"/>
      <s:c r="D1919" s="71"/>
      <s:c r="E1919" s="95"/>
      <s:c r="F1919" s="77" t="str">
        <s:f>IF(ISBLANK(E1919),"",IF(E1919&gt;='04_Настройки'!$B$11,"ВЧ",IF(E1919&gt;='04_Настройки'!$B$12,"СЧ","НЧ")))</s:f>
      </s:c>
      <s:c r="G1919" s="78"/>
      <s:c r="H1919" s="78"/>
      <s:c r="I1919" s="80" t="str">
        <s:f t="shared" si="2"/>
        <s:v/>
      </s:c>
      <s:c r="J1919" s="78"/>
      <s:c r="K1919" s="81"/>
      <s:c r="L1919" s="78"/>
      <s:c r="M1919" s="78"/>
      <s:c r="N1919" s="78"/>
      <s:c r="O1919" s="83"/>
      <s:c r="P1919" s="84"/>
      <s:c r="Q1919" s="84"/>
      <s:c r="R1919" s="77" t="str">
        <s:f t="shared" si="3"/>
        <s:v/>
      </s:c>
      <s:c r="S1919" s="85" t="str">
        <s:f t="shared" si="4"/>
        <s:v/>
      </s:c>
      <s:c r="T1919" s="85" t="str">
        <s:f t="shared" si="5"/>
        <s:v/>
      </s:c>
      <s:c r="U1919" s="85" t="str">
        <s:f>IF(OR(B1919="",G1919=""),"",ROUND(MAX(0,MIN(100,(G1919-IF(J1919="",'04_Настройки'!$B$14,J1919))/(100-IF(J1919="",'04_Настройки'!$B$14,J1919))*100)),1))</s:f>
        <s:v/>
      </s:c>
      <s:c r="V1919" s="85" t="str">
        <s:f t="shared" si="6"/>
        <s:v/>
      </s:c>
      <s:c r="W1919" s="88" t="str">
        <s:f t="shared" si="7"/>
        <s:v/>
      </s:c>
      <s:c r="X1919" s="85" t="str">
        <s:f>IF(B1919="","",IF(W1919&lt;'04_Настройки'!$B$26,"",ROUND((IF(ISBLANK(T1919),0,T1919*'04_Настройки'!$B$16)+IF(ISBLANK(U1919),0,U1919*'04_Настройки'!$B$17)+IF(ISBLANK(V1919),0,V1919*'04_Настройки'!$B$18)+IF(ISBLANK(M1919),0,M1919/5*100*'04_Настройки'!$B$19)+IF(ISBLANK(N1919),0,N1919/5*100*'04_Настройки'!$B$20))/(IF(ISBLANK(T1919),0,'04_Настройки'!$B$16)+IF(ISBLANK(U1919),0,'04_Настройки'!$B$17)+IF(ISBLANK(V1919),0,'04_Настройки'!$B$18)+IF(ISBLANK(M1919),0,'04_Настройки'!$B$19)+IF(ISBLANK(N1919),0,'04_Настройки'!$B$20)),1)))</s:f>
        <s:v/>
      </s:c>
      <s:c r="Y1919" s="77" t="str">
        <s:f>IF(B1919="","",IF(ISBLANK(X1919),"Недостаточно данных",IF(X1919&gt;='04_Настройки'!$B$24,"Высокий",IF(X1919&gt;='04_Настройки'!$B$25,"Средний","Низкий"))))</s:f>
        <s:v/>
      </s:c>
      <s:c r="Z1919" s="80">
        <s:f t="shared" si="8"/>
        <s:v>1909</s:v>
      </s:c>
      <s:c r="AA1919" s="93" t="str">
        <s:f>IF(B1919="","",IF(S1919&gt;1,"Проверить и объединить дубли",IF(W1919&lt;'04_Настройки'!$B$26,"Дополнить исходные данные",IF(AND(M1919&lt;&gt;"",M1919&lt;=2),"Проверить соответствие запросу и бизнесу",IF(AND(G1919&lt;&gt;"",G1919&lt;=IF(J1919="",'04_Настройки'!$B$14,J1919)),"Удерживать позицию и обновлять контент",IF(Y1919="Высокий",IF(O1919="","Создать или назначить посадочную страницу","Оптимизировать страницу и усилить содержание"),IF(Y1919="Средний","Включить в контент-план","Наблюдать или отложить")))))))</s:f>
        <s:v/>
      </s:c>
    </s:row>
    <s:row r="1920" ht="22.5" customHeight="1">
      <s:c r="A1920" s="70" t="str">
        <s:f t="shared" si="1"/>
        <s:v/>
      </s:c>
      <s:c r="B1920" s="71"/>
      <s:c r="C1920" s="71"/>
      <s:c r="D1920" s="71"/>
      <s:c r="E1920" s="95"/>
      <s:c r="F1920" s="77" t="str">
        <s:f>IF(ISBLANK(E1920),"",IF(E1920&gt;='04_Настройки'!$B$11,"ВЧ",IF(E1920&gt;='04_Настройки'!$B$12,"СЧ","НЧ")))</s:f>
      </s:c>
      <s:c r="G1920" s="78"/>
      <s:c r="H1920" s="78"/>
      <s:c r="I1920" s="80" t="str">
        <s:f t="shared" si="2"/>
        <s:v/>
      </s:c>
      <s:c r="J1920" s="78"/>
      <s:c r="K1920" s="81"/>
      <s:c r="L1920" s="78"/>
      <s:c r="M1920" s="78"/>
      <s:c r="N1920" s="78"/>
      <s:c r="O1920" s="83"/>
      <s:c r="P1920" s="84"/>
      <s:c r="Q1920" s="84"/>
      <s:c r="R1920" s="77" t="str">
        <s:f t="shared" si="3"/>
        <s:v/>
      </s:c>
      <s:c r="S1920" s="85" t="str">
        <s:f t="shared" si="4"/>
        <s:v/>
      </s:c>
      <s:c r="T1920" s="85" t="str">
        <s:f t="shared" si="5"/>
        <s:v/>
      </s:c>
      <s:c r="U1920" s="85" t="str">
        <s:f>IF(OR(B1920="",G1920=""),"",ROUND(MAX(0,MIN(100,(G1920-IF(J1920="",'04_Настройки'!$B$14,J1920))/(100-IF(J1920="",'04_Настройки'!$B$14,J1920))*100)),1))</s:f>
        <s:v/>
      </s:c>
      <s:c r="V1920" s="85" t="str">
        <s:f t="shared" si="6"/>
        <s:v/>
      </s:c>
      <s:c r="W1920" s="88" t="str">
        <s:f t="shared" si="7"/>
        <s:v/>
      </s:c>
      <s:c r="X1920" s="85" t="str">
        <s:f>IF(B1920="","",IF(W1920&lt;'04_Настройки'!$B$26,"",ROUND((IF(ISBLANK(T1920),0,T1920*'04_Настройки'!$B$16)+IF(ISBLANK(U1920),0,U1920*'04_Настройки'!$B$17)+IF(ISBLANK(V1920),0,V1920*'04_Настройки'!$B$18)+IF(ISBLANK(M1920),0,M1920/5*100*'04_Настройки'!$B$19)+IF(ISBLANK(N1920),0,N1920/5*100*'04_Настройки'!$B$20))/(IF(ISBLANK(T1920),0,'04_Настройки'!$B$16)+IF(ISBLANK(U1920),0,'04_Настройки'!$B$17)+IF(ISBLANK(V1920),0,'04_Настройки'!$B$18)+IF(ISBLANK(M1920),0,'04_Настройки'!$B$19)+IF(ISBLANK(N1920),0,'04_Настройки'!$B$20)),1)))</s:f>
        <s:v/>
      </s:c>
      <s:c r="Y1920" s="77" t="str">
        <s:f>IF(B1920="","",IF(ISBLANK(X1920),"Недостаточно данных",IF(X1920&gt;='04_Настройки'!$B$24,"Высокий",IF(X1920&gt;='04_Настройки'!$B$25,"Средний","Низкий"))))</s:f>
        <s:v/>
      </s:c>
      <s:c r="Z1920" s="80">
        <s:f t="shared" si="8"/>
        <s:v>1910</s:v>
      </s:c>
      <s:c r="AA1920" s="93" t="str">
        <s:f>IF(B1920="","",IF(S1920&gt;1,"Проверить и объединить дубли",IF(W1920&lt;'04_Настройки'!$B$26,"Дополнить исходные данные",IF(AND(M1920&lt;&gt;"",M1920&lt;=2),"Проверить соответствие запросу и бизнесу",IF(AND(G1920&lt;&gt;"",G1920&lt;=IF(J1920="",'04_Настройки'!$B$14,J1920)),"Удерживать позицию и обновлять контент",IF(Y1920="Высокий",IF(O1920="","Создать или назначить посадочную страницу","Оптимизировать страницу и усилить содержание"),IF(Y1920="Средний","Включить в контент-план","Наблюдать или отложить")))))))</s:f>
        <s:v/>
      </s:c>
    </s:row>
    <s:row r="1921" ht="22.5" customHeight="1">
      <s:c r="A1921" s="70" t="str">
        <s:f t="shared" si="1"/>
        <s:v/>
      </s:c>
      <s:c r="B1921" s="71"/>
      <s:c r="C1921" s="71"/>
      <s:c r="D1921" s="71"/>
      <s:c r="E1921" s="95"/>
      <s:c r="F1921" s="77" t="str">
        <s:f>IF(ISBLANK(E1921),"",IF(E1921&gt;='04_Настройки'!$B$11,"ВЧ",IF(E1921&gt;='04_Настройки'!$B$12,"СЧ","НЧ")))</s:f>
      </s:c>
      <s:c r="G1921" s="78"/>
      <s:c r="H1921" s="78"/>
      <s:c r="I1921" s="80" t="str">
        <s:f t="shared" si="2"/>
        <s:v/>
      </s:c>
      <s:c r="J1921" s="78"/>
      <s:c r="K1921" s="81"/>
      <s:c r="L1921" s="78"/>
      <s:c r="M1921" s="78"/>
      <s:c r="N1921" s="78"/>
      <s:c r="O1921" s="83"/>
      <s:c r="P1921" s="84"/>
      <s:c r="Q1921" s="84"/>
      <s:c r="R1921" s="77" t="str">
        <s:f t="shared" si="3"/>
        <s:v/>
      </s:c>
      <s:c r="S1921" s="85" t="str">
        <s:f t="shared" si="4"/>
        <s:v/>
      </s:c>
      <s:c r="T1921" s="85" t="str">
        <s:f t="shared" si="5"/>
        <s:v/>
      </s:c>
      <s:c r="U1921" s="85" t="str">
        <s:f>IF(OR(B1921="",G1921=""),"",ROUND(MAX(0,MIN(100,(G1921-IF(J1921="",'04_Настройки'!$B$14,J1921))/(100-IF(J1921="",'04_Настройки'!$B$14,J1921))*100)),1))</s:f>
        <s:v/>
      </s:c>
      <s:c r="V1921" s="85" t="str">
        <s:f t="shared" si="6"/>
        <s:v/>
      </s:c>
      <s:c r="W1921" s="88" t="str">
        <s:f t="shared" si="7"/>
        <s:v/>
      </s:c>
      <s:c r="X1921" s="85" t="str">
        <s:f>IF(B1921="","",IF(W1921&lt;'04_Настройки'!$B$26,"",ROUND((IF(ISBLANK(T1921),0,T1921*'04_Настройки'!$B$16)+IF(ISBLANK(U1921),0,U1921*'04_Настройки'!$B$17)+IF(ISBLANK(V1921),0,V1921*'04_Настройки'!$B$18)+IF(ISBLANK(M1921),0,M1921/5*100*'04_Настройки'!$B$19)+IF(ISBLANK(N1921),0,N1921/5*100*'04_Настройки'!$B$20))/(IF(ISBLANK(T1921),0,'04_Настройки'!$B$16)+IF(ISBLANK(U1921),0,'04_Настройки'!$B$17)+IF(ISBLANK(V1921),0,'04_Настройки'!$B$18)+IF(ISBLANK(M1921),0,'04_Настройки'!$B$19)+IF(ISBLANK(N1921),0,'04_Настройки'!$B$20)),1)))</s:f>
        <s:v/>
      </s:c>
      <s:c r="Y1921" s="77" t="str">
        <s:f>IF(B1921="","",IF(ISBLANK(X1921),"Недостаточно данных",IF(X1921&gt;='04_Настройки'!$B$24,"Высокий",IF(X1921&gt;='04_Настройки'!$B$25,"Средний","Низкий"))))</s:f>
        <s:v/>
      </s:c>
      <s:c r="Z1921" s="80">
        <s:f t="shared" si="8"/>
        <s:v>1911</s:v>
      </s:c>
      <s:c r="AA1921" s="93" t="str">
        <s:f>IF(B1921="","",IF(S1921&gt;1,"Проверить и объединить дубли",IF(W1921&lt;'04_Настройки'!$B$26,"Дополнить исходные данные",IF(AND(M1921&lt;&gt;"",M1921&lt;=2),"Проверить соответствие запросу и бизнесу",IF(AND(G1921&lt;&gt;"",G1921&lt;=IF(J1921="",'04_Настройки'!$B$14,J1921)),"Удерживать позицию и обновлять контент",IF(Y1921="Высокий",IF(O1921="","Создать или назначить посадочную страницу","Оптимизировать страницу и усилить содержание"),IF(Y1921="Средний","Включить в контент-план","Наблюдать или отложить")))))))</s:f>
        <s:v/>
      </s:c>
    </s:row>
    <s:row r="1922" ht="22.5" customHeight="1">
      <s:c r="A1922" s="70" t="str">
        <s:f t="shared" si="1"/>
        <s:v/>
      </s:c>
      <s:c r="B1922" s="71"/>
      <s:c r="C1922" s="71"/>
      <s:c r="D1922" s="71"/>
      <s:c r="E1922" s="95"/>
      <s:c r="F1922" s="77" t="str">
        <s:f>IF(ISBLANK(E1922),"",IF(E1922&gt;='04_Настройки'!$B$11,"ВЧ",IF(E1922&gt;='04_Настройки'!$B$12,"СЧ","НЧ")))</s:f>
      </s:c>
      <s:c r="G1922" s="78"/>
      <s:c r="H1922" s="78"/>
      <s:c r="I1922" s="80" t="str">
        <s:f t="shared" si="2"/>
        <s:v/>
      </s:c>
      <s:c r="J1922" s="78"/>
      <s:c r="K1922" s="81"/>
      <s:c r="L1922" s="78"/>
      <s:c r="M1922" s="78"/>
      <s:c r="N1922" s="78"/>
      <s:c r="O1922" s="83"/>
      <s:c r="P1922" s="84"/>
      <s:c r="Q1922" s="84"/>
      <s:c r="R1922" s="77" t="str">
        <s:f t="shared" si="3"/>
        <s:v/>
      </s:c>
      <s:c r="S1922" s="85" t="str">
        <s:f t="shared" si="4"/>
        <s:v/>
      </s:c>
      <s:c r="T1922" s="85" t="str">
        <s:f t="shared" si="5"/>
        <s:v/>
      </s:c>
      <s:c r="U1922" s="85" t="str">
        <s:f>IF(OR(B1922="",G1922=""),"",ROUND(MAX(0,MIN(100,(G1922-IF(J1922="",'04_Настройки'!$B$14,J1922))/(100-IF(J1922="",'04_Настройки'!$B$14,J1922))*100)),1))</s:f>
        <s:v/>
      </s:c>
      <s:c r="V1922" s="85" t="str">
        <s:f t="shared" si="6"/>
        <s:v/>
      </s:c>
      <s:c r="W1922" s="88" t="str">
        <s:f t="shared" si="7"/>
        <s:v/>
      </s:c>
      <s:c r="X1922" s="85" t="str">
        <s:f>IF(B1922="","",IF(W1922&lt;'04_Настройки'!$B$26,"",ROUND((IF(ISBLANK(T1922),0,T1922*'04_Настройки'!$B$16)+IF(ISBLANK(U1922),0,U1922*'04_Настройки'!$B$17)+IF(ISBLANK(V1922),0,V1922*'04_Настройки'!$B$18)+IF(ISBLANK(M1922),0,M1922/5*100*'04_Настройки'!$B$19)+IF(ISBLANK(N1922),0,N1922/5*100*'04_Настройки'!$B$20))/(IF(ISBLANK(T1922),0,'04_Настройки'!$B$16)+IF(ISBLANK(U1922),0,'04_Настройки'!$B$17)+IF(ISBLANK(V1922),0,'04_Настройки'!$B$18)+IF(ISBLANK(M1922),0,'04_Настройки'!$B$19)+IF(ISBLANK(N1922),0,'04_Настройки'!$B$20)),1)))</s:f>
        <s:v/>
      </s:c>
      <s:c r="Y1922" s="77" t="str">
        <s:f>IF(B1922="","",IF(ISBLANK(X1922),"Недостаточно данных",IF(X1922&gt;='04_Настройки'!$B$24,"Высокий",IF(X1922&gt;='04_Настройки'!$B$25,"Средний","Низкий"))))</s:f>
        <s:v/>
      </s:c>
      <s:c r="Z1922" s="80">
        <s:f t="shared" si="8"/>
        <s:v>1912</s:v>
      </s:c>
      <s:c r="AA1922" s="93" t="str">
        <s:f>IF(B1922="","",IF(S1922&gt;1,"Проверить и объединить дубли",IF(W1922&lt;'04_Настройки'!$B$26,"Дополнить исходные данные",IF(AND(M1922&lt;&gt;"",M1922&lt;=2),"Проверить соответствие запросу и бизнесу",IF(AND(G1922&lt;&gt;"",G1922&lt;=IF(J1922="",'04_Настройки'!$B$14,J1922)),"Удерживать позицию и обновлять контент",IF(Y1922="Высокий",IF(O1922="","Создать или назначить посадочную страницу","Оптимизировать страницу и усилить содержание"),IF(Y1922="Средний","Включить в контент-план","Наблюдать или отложить")))))))</s:f>
        <s:v/>
      </s:c>
    </s:row>
    <s:row r="1923" ht="22.5" customHeight="1">
      <s:c r="A1923" s="70" t="str">
        <s:f t="shared" si="1"/>
        <s:v/>
      </s:c>
      <s:c r="B1923" s="71"/>
      <s:c r="C1923" s="71"/>
      <s:c r="D1923" s="71"/>
      <s:c r="E1923" s="95"/>
      <s:c r="F1923" s="77" t="str">
        <s:f>IF(ISBLANK(E1923),"",IF(E1923&gt;='04_Настройки'!$B$11,"ВЧ",IF(E1923&gt;='04_Настройки'!$B$12,"СЧ","НЧ")))</s:f>
      </s:c>
      <s:c r="G1923" s="78"/>
      <s:c r="H1923" s="78"/>
      <s:c r="I1923" s="80" t="str">
        <s:f t="shared" si="2"/>
        <s:v/>
      </s:c>
      <s:c r="J1923" s="78"/>
      <s:c r="K1923" s="81"/>
      <s:c r="L1923" s="78"/>
      <s:c r="M1923" s="78"/>
      <s:c r="N1923" s="78"/>
      <s:c r="O1923" s="83"/>
      <s:c r="P1923" s="84"/>
      <s:c r="Q1923" s="84"/>
      <s:c r="R1923" s="77" t="str">
        <s:f t="shared" si="3"/>
        <s:v/>
      </s:c>
      <s:c r="S1923" s="85" t="str">
        <s:f t="shared" si="4"/>
        <s:v/>
      </s:c>
      <s:c r="T1923" s="85" t="str">
        <s:f t="shared" si="5"/>
        <s:v/>
      </s:c>
      <s:c r="U1923" s="85" t="str">
        <s:f>IF(OR(B1923="",G1923=""),"",ROUND(MAX(0,MIN(100,(G1923-IF(J1923="",'04_Настройки'!$B$14,J1923))/(100-IF(J1923="",'04_Настройки'!$B$14,J1923))*100)),1))</s:f>
        <s:v/>
      </s:c>
      <s:c r="V1923" s="85" t="str">
        <s:f t="shared" si="6"/>
        <s:v/>
      </s:c>
      <s:c r="W1923" s="88" t="str">
        <s:f t="shared" si="7"/>
        <s:v/>
      </s:c>
      <s:c r="X1923" s="85" t="str">
        <s:f>IF(B1923="","",IF(W1923&lt;'04_Настройки'!$B$26,"",ROUND((IF(ISBLANK(T1923),0,T1923*'04_Настройки'!$B$16)+IF(ISBLANK(U1923),0,U1923*'04_Настройки'!$B$17)+IF(ISBLANK(V1923),0,V1923*'04_Настройки'!$B$18)+IF(ISBLANK(M1923),0,M1923/5*100*'04_Настройки'!$B$19)+IF(ISBLANK(N1923),0,N1923/5*100*'04_Настройки'!$B$20))/(IF(ISBLANK(T1923),0,'04_Настройки'!$B$16)+IF(ISBLANK(U1923),0,'04_Настройки'!$B$17)+IF(ISBLANK(V1923),0,'04_Настройки'!$B$18)+IF(ISBLANK(M1923),0,'04_Настройки'!$B$19)+IF(ISBLANK(N1923),0,'04_Настройки'!$B$20)),1)))</s:f>
        <s:v/>
      </s:c>
      <s:c r="Y1923" s="77" t="str">
        <s:f>IF(B1923="","",IF(ISBLANK(X1923),"Недостаточно данных",IF(X1923&gt;='04_Настройки'!$B$24,"Высокий",IF(X1923&gt;='04_Настройки'!$B$25,"Средний","Низкий"))))</s:f>
        <s:v/>
      </s:c>
      <s:c r="Z1923" s="80">
        <s:f t="shared" si="8"/>
        <s:v>1913</s:v>
      </s:c>
      <s:c r="AA1923" s="93" t="str">
        <s:f>IF(B1923="","",IF(S1923&gt;1,"Проверить и объединить дубли",IF(W1923&lt;'04_Настройки'!$B$26,"Дополнить исходные данные",IF(AND(M1923&lt;&gt;"",M1923&lt;=2),"Проверить соответствие запросу и бизнесу",IF(AND(G1923&lt;&gt;"",G1923&lt;=IF(J1923="",'04_Настройки'!$B$14,J1923)),"Удерживать позицию и обновлять контент",IF(Y1923="Высокий",IF(O1923="","Создать или назначить посадочную страницу","Оптимизировать страницу и усилить содержание"),IF(Y1923="Средний","Включить в контент-план","Наблюдать или отложить")))))))</s:f>
        <s:v/>
      </s:c>
    </s:row>
    <s:row r="1924" ht="22.5" customHeight="1">
      <s:c r="A1924" s="70" t="str">
        <s:f t="shared" si="1"/>
        <s:v/>
      </s:c>
      <s:c r="B1924" s="71"/>
      <s:c r="C1924" s="71"/>
      <s:c r="D1924" s="71"/>
      <s:c r="E1924" s="95"/>
      <s:c r="F1924" s="77" t="str">
        <s:f>IF(ISBLANK(E1924),"",IF(E1924&gt;='04_Настройки'!$B$11,"ВЧ",IF(E1924&gt;='04_Настройки'!$B$12,"СЧ","НЧ")))</s:f>
      </s:c>
      <s:c r="G1924" s="78"/>
      <s:c r="H1924" s="78"/>
      <s:c r="I1924" s="80" t="str">
        <s:f t="shared" si="2"/>
        <s:v/>
      </s:c>
      <s:c r="J1924" s="78"/>
      <s:c r="K1924" s="81"/>
      <s:c r="L1924" s="78"/>
      <s:c r="M1924" s="78"/>
      <s:c r="N1924" s="78"/>
      <s:c r="O1924" s="83"/>
      <s:c r="P1924" s="84"/>
      <s:c r="Q1924" s="84"/>
      <s:c r="R1924" s="77" t="str">
        <s:f t="shared" si="3"/>
        <s:v/>
      </s:c>
      <s:c r="S1924" s="85" t="str">
        <s:f t="shared" si="4"/>
        <s:v/>
      </s:c>
      <s:c r="T1924" s="85" t="str">
        <s:f t="shared" si="5"/>
        <s:v/>
      </s:c>
      <s:c r="U1924" s="85" t="str">
        <s:f>IF(OR(B1924="",G1924=""),"",ROUND(MAX(0,MIN(100,(G1924-IF(J1924="",'04_Настройки'!$B$14,J1924))/(100-IF(J1924="",'04_Настройки'!$B$14,J1924))*100)),1))</s:f>
        <s:v/>
      </s:c>
      <s:c r="V1924" s="85" t="str">
        <s:f t="shared" si="6"/>
        <s:v/>
      </s:c>
      <s:c r="W1924" s="88" t="str">
        <s:f t="shared" si="7"/>
        <s:v/>
      </s:c>
      <s:c r="X1924" s="85" t="str">
        <s:f>IF(B1924="","",IF(W1924&lt;'04_Настройки'!$B$26,"",ROUND((IF(ISBLANK(T1924),0,T1924*'04_Настройки'!$B$16)+IF(ISBLANK(U1924),0,U1924*'04_Настройки'!$B$17)+IF(ISBLANK(V1924),0,V1924*'04_Настройки'!$B$18)+IF(ISBLANK(M1924),0,M1924/5*100*'04_Настройки'!$B$19)+IF(ISBLANK(N1924),0,N1924/5*100*'04_Настройки'!$B$20))/(IF(ISBLANK(T1924),0,'04_Настройки'!$B$16)+IF(ISBLANK(U1924),0,'04_Настройки'!$B$17)+IF(ISBLANK(V1924),0,'04_Настройки'!$B$18)+IF(ISBLANK(M1924),0,'04_Настройки'!$B$19)+IF(ISBLANK(N1924),0,'04_Настройки'!$B$20)),1)))</s:f>
        <s:v/>
      </s:c>
      <s:c r="Y1924" s="77" t="str">
        <s:f>IF(B1924="","",IF(ISBLANK(X1924),"Недостаточно данных",IF(X1924&gt;='04_Настройки'!$B$24,"Высокий",IF(X1924&gt;='04_Настройки'!$B$25,"Средний","Низкий"))))</s:f>
        <s:v/>
      </s:c>
      <s:c r="Z1924" s="80">
        <s:f t="shared" si="8"/>
        <s:v>1914</s:v>
      </s:c>
      <s:c r="AA1924" s="93" t="str">
        <s:f>IF(B1924="","",IF(S1924&gt;1,"Проверить и объединить дубли",IF(W1924&lt;'04_Настройки'!$B$26,"Дополнить исходные данные",IF(AND(M1924&lt;&gt;"",M1924&lt;=2),"Проверить соответствие запросу и бизнесу",IF(AND(G1924&lt;&gt;"",G1924&lt;=IF(J1924="",'04_Настройки'!$B$14,J1924)),"Удерживать позицию и обновлять контент",IF(Y1924="Высокий",IF(O1924="","Создать или назначить посадочную страницу","Оптимизировать страницу и усилить содержание"),IF(Y1924="Средний","Включить в контент-план","Наблюдать или отложить")))))))</s:f>
        <s:v/>
      </s:c>
    </s:row>
    <s:row r="1925" ht="22.5" customHeight="1">
      <s:c r="A1925" s="70" t="str">
        <s:f t="shared" si="1"/>
        <s:v/>
      </s:c>
      <s:c r="B1925" s="71"/>
      <s:c r="C1925" s="71"/>
      <s:c r="D1925" s="71"/>
      <s:c r="E1925" s="95"/>
      <s:c r="F1925" s="77" t="str">
        <s:f>IF(ISBLANK(E1925),"",IF(E1925&gt;='04_Настройки'!$B$11,"ВЧ",IF(E1925&gt;='04_Настройки'!$B$12,"СЧ","НЧ")))</s:f>
      </s:c>
      <s:c r="G1925" s="78"/>
      <s:c r="H1925" s="78"/>
      <s:c r="I1925" s="80" t="str">
        <s:f t="shared" si="2"/>
        <s:v/>
      </s:c>
      <s:c r="J1925" s="78"/>
      <s:c r="K1925" s="81"/>
      <s:c r="L1925" s="78"/>
      <s:c r="M1925" s="78"/>
      <s:c r="N1925" s="78"/>
      <s:c r="O1925" s="83"/>
      <s:c r="P1925" s="84"/>
      <s:c r="Q1925" s="84"/>
      <s:c r="R1925" s="77" t="str">
        <s:f t="shared" si="3"/>
        <s:v/>
      </s:c>
      <s:c r="S1925" s="85" t="str">
        <s:f t="shared" si="4"/>
        <s:v/>
      </s:c>
      <s:c r="T1925" s="85" t="str">
        <s:f t="shared" si="5"/>
        <s:v/>
      </s:c>
      <s:c r="U1925" s="85" t="str">
        <s:f>IF(OR(B1925="",G1925=""),"",ROUND(MAX(0,MIN(100,(G1925-IF(J1925="",'04_Настройки'!$B$14,J1925))/(100-IF(J1925="",'04_Настройки'!$B$14,J1925))*100)),1))</s:f>
        <s:v/>
      </s:c>
      <s:c r="V1925" s="85" t="str">
        <s:f t="shared" si="6"/>
        <s:v/>
      </s:c>
      <s:c r="W1925" s="88" t="str">
        <s:f t="shared" si="7"/>
        <s:v/>
      </s:c>
      <s:c r="X1925" s="85" t="str">
        <s:f>IF(B1925="","",IF(W1925&lt;'04_Настройки'!$B$26,"",ROUND((IF(ISBLANK(T1925),0,T1925*'04_Настройки'!$B$16)+IF(ISBLANK(U1925),0,U1925*'04_Настройки'!$B$17)+IF(ISBLANK(V1925),0,V1925*'04_Настройки'!$B$18)+IF(ISBLANK(M1925),0,M1925/5*100*'04_Настройки'!$B$19)+IF(ISBLANK(N1925),0,N1925/5*100*'04_Настройки'!$B$20))/(IF(ISBLANK(T1925),0,'04_Настройки'!$B$16)+IF(ISBLANK(U1925),0,'04_Настройки'!$B$17)+IF(ISBLANK(V1925),0,'04_Настройки'!$B$18)+IF(ISBLANK(M1925),0,'04_Настройки'!$B$19)+IF(ISBLANK(N1925),0,'04_Настройки'!$B$20)),1)))</s:f>
        <s:v/>
      </s:c>
      <s:c r="Y1925" s="77" t="str">
        <s:f>IF(B1925="","",IF(ISBLANK(X1925),"Недостаточно данных",IF(X1925&gt;='04_Настройки'!$B$24,"Высокий",IF(X1925&gt;='04_Настройки'!$B$25,"Средний","Низкий"))))</s:f>
        <s:v/>
      </s:c>
      <s:c r="Z1925" s="80">
        <s:f t="shared" si="8"/>
        <s:v>1915</s:v>
      </s:c>
      <s:c r="AA1925" s="93" t="str">
        <s:f>IF(B1925="","",IF(S1925&gt;1,"Проверить и объединить дубли",IF(W1925&lt;'04_Настройки'!$B$26,"Дополнить исходные данные",IF(AND(M1925&lt;&gt;"",M1925&lt;=2),"Проверить соответствие запросу и бизнесу",IF(AND(G1925&lt;&gt;"",G1925&lt;=IF(J1925="",'04_Настройки'!$B$14,J1925)),"Удерживать позицию и обновлять контент",IF(Y1925="Высокий",IF(O1925="","Создать или назначить посадочную страницу","Оптимизировать страницу и усилить содержание"),IF(Y1925="Средний","Включить в контент-план","Наблюдать или отложить")))))))</s:f>
        <s:v/>
      </s:c>
    </s:row>
    <s:row r="1926" ht="22.5" customHeight="1">
      <s:c r="A1926" s="70" t="str">
        <s:f t="shared" si="1"/>
        <s:v/>
      </s:c>
      <s:c r="B1926" s="71"/>
      <s:c r="C1926" s="71"/>
      <s:c r="D1926" s="71"/>
      <s:c r="E1926" s="95"/>
      <s:c r="F1926" s="77" t="str">
        <s:f>IF(ISBLANK(E1926),"",IF(E1926&gt;='04_Настройки'!$B$11,"ВЧ",IF(E1926&gt;='04_Настройки'!$B$12,"СЧ","НЧ")))</s:f>
      </s:c>
      <s:c r="G1926" s="78"/>
      <s:c r="H1926" s="78"/>
      <s:c r="I1926" s="80" t="str">
        <s:f t="shared" si="2"/>
        <s:v/>
      </s:c>
      <s:c r="J1926" s="78"/>
      <s:c r="K1926" s="81"/>
      <s:c r="L1926" s="78"/>
      <s:c r="M1926" s="78"/>
      <s:c r="N1926" s="78"/>
      <s:c r="O1926" s="83"/>
      <s:c r="P1926" s="84"/>
      <s:c r="Q1926" s="84"/>
      <s:c r="R1926" s="77" t="str">
        <s:f t="shared" si="3"/>
        <s:v/>
      </s:c>
      <s:c r="S1926" s="85" t="str">
        <s:f t="shared" si="4"/>
        <s:v/>
      </s:c>
      <s:c r="T1926" s="85" t="str">
        <s:f t="shared" si="5"/>
        <s:v/>
      </s:c>
      <s:c r="U1926" s="85" t="str">
        <s:f>IF(OR(B1926="",G1926=""),"",ROUND(MAX(0,MIN(100,(G1926-IF(J1926="",'04_Настройки'!$B$14,J1926))/(100-IF(J1926="",'04_Настройки'!$B$14,J1926))*100)),1))</s:f>
        <s:v/>
      </s:c>
      <s:c r="V1926" s="85" t="str">
        <s:f t="shared" si="6"/>
        <s:v/>
      </s:c>
      <s:c r="W1926" s="88" t="str">
        <s:f t="shared" si="7"/>
        <s:v/>
      </s:c>
      <s:c r="X1926" s="85" t="str">
        <s:f>IF(B1926="","",IF(W1926&lt;'04_Настройки'!$B$26,"",ROUND((IF(ISBLANK(T1926),0,T1926*'04_Настройки'!$B$16)+IF(ISBLANK(U1926),0,U1926*'04_Настройки'!$B$17)+IF(ISBLANK(V1926),0,V1926*'04_Настройки'!$B$18)+IF(ISBLANK(M1926),0,M1926/5*100*'04_Настройки'!$B$19)+IF(ISBLANK(N1926),0,N1926/5*100*'04_Настройки'!$B$20))/(IF(ISBLANK(T1926),0,'04_Настройки'!$B$16)+IF(ISBLANK(U1926),0,'04_Настройки'!$B$17)+IF(ISBLANK(V1926),0,'04_Настройки'!$B$18)+IF(ISBLANK(M1926),0,'04_Настройки'!$B$19)+IF(ISBLANK(N1926),0,'04_Настройки'!$B$20)),1)))</s:f>
        <s:v/>
      </s:c>
      <s:c r="Y1926" s="77" t="str">
        <s:f>IF(B1926="","",IF(ISBLANK(X1926),"Недостаточно данных",IF(X1926&gt;='04_Настройки'!$B$24,"Высокий",IF(X1926&gt;='04_Настройки'!$B$25,"Средний","Низкий"))))</s:f>
        <s:v/>
      </s:c>
      <s:c r="Z1926" s="80">
        <s:f t="shared" si="8"/>
        <s:v>1916</s:v>
      </s:c>
      <s:c r="AA1926" s="93" t="str">
        <s:f>IF(B1926="","",IF(S1926&gt;1,"Проверить и объединить дубли",IF(W1926&lt;'04_Настройки'!$B$26,"Дополнить исходные данные",IF(AND(M1926&lt;&gt;"",M1926&lt;=2),"Проверить соответствие запросу и бизнесу",IF(AND(G1926&lt;&gt;"",G1926&lt;=IF(J1926="",'04_Настройки'!$B$14,J1926)),"Удерживать позицию и обновлять контент",IF(Y1926="Высокий",IF(O1926="","Создать или назначить посадочную страницу","Оптимизировать страницу и усилить содержание"),IF(Y1926="Средний","Включить в контент-план","Наблюдать или отложить")))))))</s:f>
        <s:v/>
      </s:c>
    </s:row>
    <s:row r="1927" ht="22.5" customHeight="1">
      <s:c r="A1927" s="70" t="str">
        <s:f t="shared" si="1"/>
        <s:v/>
      </s:c>
      <s:c r="B1927" s="71"/>
      <s:c r="C1927" s="71"/>
      <s:c r="D1927" s="71"/>
      <s:c r="E1927" s="95"/>
      <s:c r="F1927" s="77" t="str">
        <s:f>IF(ISBLANK(E1927),"",IF(E1927&gt;='04_Настройки'!$B$11,"ВЧ",IF(E1927&gt;='04_Настройки'!$B$12,"СЧ","НЧ")))</s:f>
      </s:c>
      <s:c r="G1927" s="78"/>
      <s:c r="H1927" s="78"/>
      <s:c r="I1927" s="80" t="str">
        <s:f t="shared" si="2"/>
        <s:v/>
      </s:c>
      <s:c r="J1927" s="78"/>
      <s:c r="K1927" s="81"/>
      <s:c r="L1927" s="78"/>
      <s:c r="M1927" s="78"/>
      <s:c r="N1927" s="78"/>
      <s:c r="O1927" s="83"/>
      <s:c r="P1927" s="84"/>
      <s:c r="Q1927" s="84"/>
      <s:c r="R1927" s="77" t="str">
        <s:f t="shared" si="3"/>
        <s:v/>
      </s:c>
      <s:c r="S1927" s="85" t="str">
        <s:f t="shared" si="4"/>
        <s:v/>
      </s:c>
      <s:c r="T1927" s="85" t="str">
        <s:f t="shared" si="5"/>
        <s:v/>
      </s:c>
      <s:c r="U1927" s="85" t="str">
        <s:f>IF(OR(B1927="",G1927=""),"",ROUND(MAX(0,MIN(100,(G1927-IF(J1927="",'04_Настройки'!$B$14,J1927))/(100-IF(J1927="",'04_Настройки'!$B$14,J1927))*100)),1))</s:f>
        <s:v/>
      </s:c>
      <s:c r="V1927" s="85" t="str">
        <s:f t="shared" si="6"/>
        <s:v/>
      </s:c>
      <s:c r="W1927" s="88" t="str">
        <s:f t="shared" si="7"/>
        <s:v/>
      </s:c>
      <s:c r="X1927" s="85" t="str">
        <s:f>IF(B1927="","",IF(W1927&lt;'04_Настройки'!$B$26,"",ROUND((IF(ISBLANK(T1927),0,T1927*'04_Настройки'!$B$16)+IF(ISBLANK(U1927),0,U1927*'04_Настройки'!$B$17)+IF(ISBLANK(V1927),0,V1927*'04_Настройки'!$B$18)+IF(ISBLANK(M1927),0,M1927/5*100*'04_Настройки'!$B$19)+IF(ISBLANK(N1927),0,N1927/5*100*'04_Настройки'!$B$20))/(IF(ISBLANK(T1927),0,'04_Настройки'!$B$16)+IF(ISBLANK(U1927),0,'04_Настройки'!$B$17)+IF(ISBLANK(V1927),0,'04_Настройки'!$B$18)+IF(ISBLANK(M1927),0,'04_Настройки'!$B$19)+IF(ISBLANK(N1927),0,'04_Настройки'!$B$20)),1)))</s:f>
        <s:v/>
      </s:c>
      <s:c r="Y1927" s="77" t="str">
        <s:f>IF(B1927="","",IF(ISBLANK(X1927),"Недостаточно данных",IF(X1927&gt;='04_Настройки'!$B$24,"Высокий",IF(X1927&gt;='04_Настройки'!$B$25,"Средний","Низкий"))))</s:f>
        <s:v/>
      </s:c>
      <s:c r="Z1927" s="80">
        <s:f t="shared" si="8"/>
        <s:v>1917</s:v>
      </s:c>
      <s:c r="AA1927" s="93" t="str">
        <s:f>IF(B1927="","",IF(S1927&gt;1,"Проверить и объединить дубли",IF(W1927&lt;'04_Настройки'!$B$26,"Дополнить исходные данные",IF(AND(M1927&lt;&gt;"",M1927&lt;=2),"Проверить соответствие запросу и бизнесу",IF(AND(G1927&lt;&gt;"",G1927&lt;=IF(J1927="",'04_Настройки'!$B$14,J1927)),"Удерживать позицию и обновлять контент",IF(Y1927="Высокий",IF(O1927="","Создать или назначить посадочную страницу","Оптимизировать страницу и усилить содержание"),IF(Y1927="Средний","Включить в контент-план","Наблюдать или отложить")))))))</s:f>
        <s:v/>
      </s:c>
    </s:row>
    <s:row r="1928" ht="22.5" customHeight="1">
      <s:c r="A1928" s="70" t="str">
        <s:f t="shared" si="1"/>
        <s:v/>
      </s:c>
      <s:c r="B1928" s="71"/>
      <s:c r="C1928" s="71"/>
      <s:c r="D1928" s="71"/>
      <s:c r="E1928" s="95"/>
      <s:c r="F1928" s="77" t="str">
        <s:f>IF(ISBLANK(E1928),"",IF(E1928&gt;='04_Настройки'!$B$11,"ВЧ",IF(E1928&gt;='04_Настройки'!$B$12,"СЧ","НЧ")))</s:f>
      </s:c>
      <s:c r="G1928" s="78"/>
      <s:c r="H1928" s="78"/>
      <s:c r="I1928" s="80" t="str">
        <s:f t="shared" si="2"/>
        <s:v/>
      </s:c>
      <s:c r="J1928" s="78"/>
      <s:c r="K1928" s="81"/>
      <s:c r="L1928" s="78"/>
      <s:c r="M1928" s="78"/>
      <s:c r="N1928" s="78"/>
      <s:c r="O1928" s="83"/>
      <s:c r="P1928" s="84"/>
      <s:c r="Q1928" s="84"/>
      <s:c r="R1928" s="77" t="str">
        <s:f t="shared" si="3"/>
        <s:v/>
      </s:c>
      <s:c r="S1928" s="85" t="str">
        <s:f t="shared" si="4"/>
        <s:v/>
      </s:c>
      <s:c r="T1928" s="85" t="str">
        <s:f t="shared" si="5"/>
        <s:v/>
      </s:c>
      <s:c r="U1928" s="85" t="str">
        <s:f>IF(OR(B1928="",G1928=""),"",ROUND(MAX(0,MIN(100,(G1928-IF(J1928="",'04_Настройки'!$B$14,J1928))/(100-IF(J1928="",'04_Настройки'!$B$14,J1928))*100)),1))</s:f>
        <s:v/>
      </s:c>
      <s:c r="V1928" s="85" t="str">
        <s:f t="shared" si="6"/>
        <s:v/>
      </s:c>
      <s:c r="W1928" s="88" t="str">
        <s:f t="shared" si="7"/>
        <s:v/>
      </s:c>
      <s:c r="X1928" s="85" t="str">
        <s:f>IF(B1928="","",IF(W1928&lt;'04_Настройки'!$B$26,"",ROUND((IF(ISBLANK(T1928),0,T1928*'04_Настройки'!$B$16)+IF(ISBLANK(U1928),0,U1928*'04_Настройки'!$B$17)+IF(ISBLANK(V1928),0,V1928*'04_Настройки'!$B$18)+IF(ISBLANK(M1928),0,M1928/5*100*'04_Настройки'!$B$19)+IF(ISBLANK(N1928),0,N1928/5*100*'04_Настройки'!$B$20))/(IF(ISBLANK(T1928),0,'04_Настройки'!$B$16)+IF(ISBLANK(U1928),0,'04_Настройки'!$B$17)+IF(ISBLANK(V1928),0,'04_Настройки'!$B$18)+IF(ISBLANK(M1928),0,'04_Настройки'!$B$19)+IF(ISBLANK(N1928),0,'04_Настройки'!$B$20)),1)))</s:f>
        <s:v/>
      </s:c>
      <s:c r="Y1928" s="77" t="str">
        <s:f>IF(B1928="","",IF(ISBLANK(X1928),"Недостаточно данных",IF(X1928&gt;='04_Настройки'!$B$24,"Высокий",IF(X1928&gt;='04_Настройки'!$B$25,"Средний","Низкий"))))</s:f>
        <s:v/>
      </s:c>
      <s:c r="Z1928" s="80">
        <s:f t="shared" si="8"/>
        <s:v>1918</s:v>
      </s:c>
      <s:c r="AA1928" s="93" t="str">
        <s:f>IF(B1928="","",IF(S1928&gt;1,"Проверить и объединить дубли",IF(W1928&lt;'04_Настройки'!$B$26,"Дополнить исходные данные",IF(AND(M1928&lt;&gt;"",M1928&lt;=2),"Проверить соответствие запросу и бизнесу",IF(AND(G1928&lt;&gt;"",G1928&lt;=IF(J1928="",'04_Настройки'!$B$14,J1928)),"Удерживать позицию и обновлять контент",IF(Y1928="Высокий",IF(O1928="","Создать или назначить посадочную страницу","Оптимизировать страницу и усилить содержание"),IF(Y1928="Средний","Включить в контент-план","Наблюдать или отложить")))))))</s:f>
        <s:v/>
      </s:c>
    </s:row>
    <s:row r="1929" ht="22.5" customHeight="1">
      <s:c r="A1929" s="70" t="str">
        <s:f t="shared" si="1"/>
        <s:v/>
      </s:c>
      <s:c r="B1929" s="71"/>
      <s:c r="C1929" s="71"/>
      <s:c r="D1929" s="71"/>
      <s:c r="E1929" s="95"/>
      <s:c r="F1929" s="77" t="str">
        <s:f>IF(ISBLANK(E1929),"",IF(E1929&gt;='04_Настройки'!$B$11,"ВЧ",IF(E1929&gt;='04_Настройки'!$B$12,"СЧ","НЧ")))</s:f>
      </s:c>
      <s:c r="G1929" s="78"/>
      <s:c r="H1929" s="78"/>
      <s:c r="I1929" s="80" t="str">
        <s:f t="shared" si="2"/>
        <s:v/>
      </s:c>
      <s:c r="J1929" s="78"/>
      <s:c r="K1929" s="81"/>
      <s:c r="L1929" s="78"/>
      <s:c r="M1929" s="78"/>
      <s:c r="N1929" s="78"/>
      <s:c r="O1929" s="83"/>
      <s:c r="P1929" s="84"/>
      <s:c r="Q1929" s="84"/>
      <s:c r="R1929" s="77" t="str">
        <s:f t="shared" si="3"/>
        <s:v/>
      </s:c>
      <s:c r="S1929" s="85" t="str">
        <s:f t="shared" si="4"/>
        <s:v/>
      </s:c>
      <s:c r="T1929" s="85" t="str">
        <s:f t="shared" si="5"/>
        <s:v/>
      </s:c>
      <s:c r="U1929" s="85" t="str">
        <s:f>IF(OR(B1929="",G1929=""),"",ROUND(MAX(0,MIN(100,(G1929-IF(J1929="",'04_Настройки'!$B$14,J1929))/(100-IF(J1929="",'04_Настройки'!$B$14,J1929))*100)),1))</s:f>
        <s:v/>
      </s:c>
      <s:c r="V1929" s="85" t="str">
        <s:f t="shared" si="6"/>
        <s:v/>
      </s:c>
      <s:c r="W1929" s="88" t="str">
        <s:f t="shared" si="7"/>
        <s:v/>
      </s:c>
      <s:c r="X1929" s="85" t="str">
        <s:f>IF(B1929="","",IF(W1929&lt;'04_Настройки'!$B$26,"",ROUND((IF(ISBLANK(T1929),0,T1929*'04_Настройки'!$B$16)+IF(ISBLANK(U1929),0,U1929*'04_Настройки'!$B$17)+IF(ISBLANK(V1929),0,V1929*'04_Настройки'!$B$18)+IF(ISBLANK(M1929),0,M1929/5*100*'04_Настройки'!$B$19)+IF(ISBLANK(N1929),0,N1929/5*100*'04_Настройки'!$B$20))/(IF(ISBLANK(T1929),0,'04_Настройки'!$B$16)+IF(ISBLANK(U1929),0,'04_Настройки'!$B$17)+IF(ISBLANK(V1929),0,'04_Настройки'!$B$18)+IF(ISBLANK(M1929),0,'04_Настройки'!$B$19)+IF(ISBLANK(N1929),0,'04_Настройки'!$B$20)),1)))</s:f>
        <s:v/>
      </s:c>
      <s:c r="Y1929" s="77" t="str">
        <s:f>IF(B1929="","",IF(ISBLANK(X1929),"Недостаточно данных",IF(X1929&gt;='04_Настройки'!$B$24,"Высокий",IF(X1929&gt;='04_Настройки'!$B$25,"Средний","Низкий"))))</s:f>
        <s:v/>
      </s:c>
      <s:c r="Z1929" s="80">
        <s:f t="shared" si="8"/>
        <s:v>1919</s:v>
      </s:c>
      <s:c r="AA1929" s="93" t="str">
        <s:f>IF(B1929="","",IF(S1929&gt;1,"Проверить и объединить дубли",IF(W1929&lt;'04_Настройки'!$B$26,"Дополнить исходные данные",IF(AND(M1929&lt;&gt;"",M1929&lt;=2),"Проверить соответствие запросу и бизнесу",IF(AND(G1929&lt;&gt;"",G1929&lt;=IF(J1929="",'04_Настройки'!$B$14,J1929)),"Удерживать позицию и обновлять контент",IF(Y1929="Высокий",IF(O1929="","Создать или назначить посадочную страницу","Оптимизировать страницу и усилить содержание"),IF(Y1929="Средний","Включить в контент-план","Наблюдать или отложить")))))))</s:f>
        <s:v/>
      </s:c>
    </s:row>
    <s:row r="1930" ht="22.5" customHeight="1">
      <s:c r="A1930" s="70" t="str">
        <s:f t="shared" si="1"/>
        <s:v/>
      </s:c>
      <s:c r="B1930" s="71"/>
      <s:c r="C1930" s="71"/>
      <s:c r="D1930" s="71"/>
      <s:c r="E1930" s="95"/>
      <s:c r="F1930" s="77" t="str">
        <s:f>IF(ISBLANK(E1930),"",IF(E1930&gt;='04_Настройки'!$B$11,"ВЧ",IF(E1930&gt;='04_Настройки'!$B$12,"СЧ","НЧ")))</s:f>
      </s:c>
      <s:c r="G1930" s="78"/>
      <s:c r="H1930" s="78"/>
      <s:c r="I1930" s="80" t="str">
        <s:f t="shared" si="2"/>
        <s:v/>
      </s:c>
      <s:c r="J1930" s="78"/>
      <s:c r="K1930" s="81"/>
      <s:c r="L1930" s="78"/>
      <s:c r="M1930" s="78"/>
      <s:c r="N1930" s="78"/>
      <s:c r="O1930" s="83"/>
      <s:c r="P1930" s="84"/>
      <s:c r="Q1930" s="84"/>
      <s:c r="R1930" s="77" t="str">
        <s:f t="shared" si="3"/>
        <s:v/>
      </s:c>
      <s:c r="S1930" s="85" t="str">
        <s:f t="shared" si="4"/>
        <s:v/>
      </s:c>
      <s:c r="T1930" s="85" t="str">
        <s:f t="shared" si="5"/>
        <s:v/>
      </s:c>
      <s:c r="U1930" s="85" t="str">
        <s:f>IF(OR(B1930="",G1930=""),"",ROUND(MAX(0,MIN(100,(G1930-IF(J1930="",'04_Настройки'!$B$14,J1930))/(100-IF(J1930="",'04_Настройки'!$B$14,J1930))*100)),1))</s:f>
        <s:v/>
      </s:c>
      <s:c r="V1930" s="85" t="str">
        <s:f t="shared" si="6"/>
        <s:v/>
      </s:c>
      <s:c r="W1930" s="88" t="str">
        <s:f t="shared" si="7"/>
        <s:v/>
      </s:c>
      <s:c r="X1930" s="85" t="str">
        <s:f>IF(B1930="","",IF(W1930&lt;'04_Настройки'!$B$26,"",ROUND((IF(ISBLANK(T1930),0,T1930*'04_Настройки'!$B$16)+IF(ISBLANK(U1930),0,U1930*'04_Настройки'!$B$17)+IF(ISBLANK(V1930),0,V1930*'04_Настройки'!$B$18)+IF(ISBLANK(M1930),0,M1930/5*100*'04_Настройки'!$B$19)+IF(ISBLANK(N1930),0,N1930/5*100*'04_Настройки'!$B$20))/(IF(ISBLANK(T1930),0,'04_Настройки'!$B$16)+IF(ISBLANK(U1930),0,'04_Настройки'!$B$17)+IF(ISBLANK(V1930),0,'04_Настройки'!$B$18)+IF(ISBLANK(M1930),0,'04_Настройки'!$B$19)+IF(ISBLANK(N1930),0,'04_Настройки'!$B$20)),1)))</s:f>
        <s:v/>
      </s:c>
      <s:c r="Y1930" s="77" t="str">
        <s:f>IF(B1930="","",IF(ISBLANK(X1930),"Недостаточно данных",IF(X1930&gt;='04_Настройки'!$B$24,"Высокий",IF(X1930&gt;='04_Настройки'!$B$25,"Средний","Низкий"))))</s:f>
        <s:v/>
      </s:c>
      <s:c r="Z1930" s="80">
        <s:f t="shared" si="8"/>
        <s:v>1920</s:v>
      </s:c>
      <s:c r="AA1930" s="93" t="str">
        <s:f>IF(B1930="","",IF(S1930&gt;1,"Проверить и объединить дубли",IF(W1930&lt;'04_Настройки'!$B$26,"Дополнить исходные данные",IF(AND(M1930&lt;&gt;"",M1930&lt;=2),"Проверить соответствие запросу и бизнесу",IF(AND(G1930&lt;&gt;"",G1930&lt;=IF(J1930="",'04_Настройки'!$B$14,J1930)),"Удерживать позицию и обновлять контент",IF(Y1930="Высокий",IF(O1930="","Создать или назначить посадочную страницу","Оптимизировать страницу и усилить содержание"),IF(Y1930="Средний","Включить в контент-план","Наблюдать или отложить")))))))</s:f>
        <s:v/>
      </s:c>
    </s:row>
    <s:row r="1931" ht="22.5" customHeight="1">
      <s:c r="A1931" s="70" t="str">
        <s:f t="shared" si="1"/>
        <s:v/>
      </s:c>
      <s:c r="B1931" s="71"/>
      <s:c r="C1931" s="71"/>
      <s:c r="D1931" s="71"/>
      <s:c r="E1931" s="95"/>
      <s:c r="F1931" s="77" t="str">
        <s:f>IF(ISBLANK(E1931),"",IF(E1931&gt;='04_Настройки'!$B$11,"ВЧ",IF(E1931&gt;='04_Настройки'!$B$12,"СЧ","НЧ")))</s:f>
      </s:c>
      <s:c r="G1931" s="78"/>
      <s:c r="H1931" s="78"/>
      <s:c r="I1931" s="80" t="str">
        <s:f t="shared" si="2"/>
        <s:v/>
      </s:c>
      <s:c r="J1931" s="78"/>
      <s:c r="K1931" s="81"/>
      <s:c r="L1931" s="78"/>
      <s:c r="M1931" s="78"/>
      <s:c r="N1931" s="78"/>
      <s:c r="O1931" s="83"/>
      <s:c r="P1931" s="84"/>
      <s:c r="Q1931" s="84"/>
      <s:c r="R1931" s="77" t="str">
        <s:f t="shared" si="3"/>
        <s:v/>
      </s:c>
      <s:c r="S1931" s="85" t="str">
        <s:f t="shared" si="4"/>
        <s:v/>
      </s:c>
      <s:c r="T1931" s="85" t="str">
        <s:f t="shared" si="5"/>
        <s:v/>
      </s:c>
      <s:c r="U1931" s="85" t="str">
        <s:f>IF(OR(B1931="",G1931=""),"",ROUND(MAX(0,MIN(100,(G1931-IF(J1931="",'04_Настройки'!$B$14,J1931))/(100-IF(J1931="",'04_Настройки'!$B$14,J1931))*100)),1))</s:f>
        <s:v/>
      </s:c>
      <s:c r="V1931" s="85" t="str">
        <s:f t="shared" si="6"/>
        <s:v/>
      </s:c>
      <s:c r="W1931" s="88" t="str">
        <s:f t="shared" si="7"/>
        <s:v/>
      </s:c>
      <s:c r="X1931" s="85" t="str">
        <s:f>IF(B1931="","",IF(W1931&lt;'04_Настройки'!$B$26,"",ROUND((IF(ISBLANK(T1931),0,T1931*'04_Настройки'!$B$16)+IF(ISBLANK(U1931),0,U1931*'04_Настройки'!$B$17)+IF(ISBLANK(V1931),0,V1931*'04_Настройки'!$B$18)+IF(ISBLANK(M1931),0,M1931/5*100*'04_Настройки'!$B$19)+IF(ISBLANK(N1931),0,N1931/5*100*'04_Настройки'!$B$20))/(IF(ISBLANK(T1931),0,'04_Настройки'!$B$16)+IF(ISBLANK(U1931),0,'04_Настройки'!$B$17)+IF(ISBLANK(V1931),0,'04_Настройки'!$B$18)+IF(ISBLANK(M1931),0,'04_Настройки'!$B$19)+IF(ISBLANK(N1931),0,'04_Настройки'!$B$20)),1)))</s:f>
        <s:v/>
      </s:c>
      <s:c r="Y1931" s="77" t="str">
        <s:f>IF(B1931="","",IF(ISBLANK(X1931),"Недостаточно данных",IF(X1931&gt;='04_Настройки'!$B$24,"Высокий",IF(X1931&gt;='04_Настройки'!$B$25,"Средний","Низкий"))))</s:f>
        <s:v/>
      </s:c>
      <s:c r="Z1931" s="80">
        <s:f t="shared" si="8"/>
        <s:v>1921</s:v>
      </s:c>
      <s:c r="AA1931" s="93" t="str">
        <s:f>IF(B1931="","",IF(S1931&gt;1,"Проверить и объединить дубли",IF(W1931&lt;'04_Настройки'!$B$26,"Дополнить исходные данные",IF(AND(M1931&lt;&gt;"",M1931&lt;=2),"Проверить соответствие запросу и бизнесу",IF(AND(G1931&lt;&gt;"",G1931&lt;=IF(J1931="",'04_Настройки'!$B$14,J1931)),"Удерживать позицию и обновлять контент",IF(Y1931="Высокий",IF(O1931="","Создать или назначить посадочную страницу","Оптимизировать страницу и усилить содержание"),IF(Y1931="Средний","Включить в контент-план","Наблюдать или отложить")))))))</s:f>
        <s:v/>
      </s:c>
    </s:row>
    <s:row r="1932" ht="22.5" customHeight="1">
      <s:c r="A1932" s="70" t="str">
        <s:f t="shared" si="1"/>
        <s:v/>
      </s:c>
      <s:c r="B1932" s="71"/>
      <s:c r="C1932" s="71"/>
      <s:c r="D1932" s="71"/>
      <s:c r="E1932" s="95"/>
      <s:c r="F1932" s="77" t="str">
        <s:f>IF(ISBLANK(E1932),"",IF(E1932&gt;='04_Настройки'!$B$11,"ВЧ",IF(E1932&gt;='04_Настройки'!$B$12,"СЧ","НЧ")))</s:f>
      </s:c>
      <s:c r="G1932" s="78"/>
      <s:c r="H1932" s="78"/>
      <s:c r="I1932" s="80" t="str">
        <s:f t="shared" si="2"/>
        <s:v/>
      </s:c>
      <s:c r="J1932" s="78"/>
      <s:c r="K1932" s="81"/>
      <s:c r="L1932" s="78"/>
      <s:c r="M1932" s="78"/>
      <s:c r="N1932" s="78"/>
      <s:c r="O1932" s="83"/>
      <s:c r="P1932" s="84"/>
      <s:c r="Q1932" s="84"/>
      <s:c r="R1932" s="77" t="str">
        <s:f t="shared" si="3"/>
        <s:v/>
      </s:c>
      <s:c r="S1932" s="85" t="str">
        <s:f t="shared" si="4"/>
        <s:v/>
      </s:c>
      <s:c r="T1932" s="85" t="str">
        <s:f t="shared" si="5"/>
        <s:v/>
      </s:c>
      <s:c r="U1932" s="85" t="str">
        <s:f>IF(OR(B1932="",G1932=""),"",ROUND(MAX(0,MIN(100,(G1932-IF(J1932="",'04_Настройки'!$B$14,J1932))/(100-IF(J1932="",'04_Настройки'!$B$14,J1932))*100)),1))</s:f>
        <s:v/>
      </s:c>
      <s:c r="V1932" s="85" t="str">
        <s:f t="shared" si="6"/>
        <s:v/>
      </s:c>
      <s:c r="W1932" s="88" t="str">
        <s:f t="shared" si="7"/>
        <s:v/>
      </s:c>
      <s:c r="X1932" s="85" t="str">
        <s:f>IF(B1932="","",IF(W1932&lt;'04_Настройки'!$B$26,"",ROUND((IF(ISBLANK(T1932),0,T1932*'04_Настройки'!$B$16)+IF(ISBLANK(U1932),0,U1932*'04_Настройки'!$B$17)+IF(ISBLANK(V1932),0,V1932*'04_Настройки'!$B$18)+IF(ISBLANK(M1932),0,M1932/5*100*'04_Настройки'!$B$19)+IF(ISBLANK(N1932),0,N1932/5*100*'04_Настройки'!$B$20))/(IF(ISBLANK(T1932),0,'04_Настройки'!$B$16)+IF(ISBLANK(U1932),0,'04_Настройки'!$B$17)+IF(ISBLANK(V1932),0,'04_Настройки'!$B$18)+IF(ISBLANK(M1932),0,'04_Настройки'!$B$19)+IF(ISBLANK(N1932),0,'04_Настройки'!$B$20)),1)))</s:f>
        <s:v/>
      </s:c>
      <s:c r="Y1932" s="77" t="str">
        <s:f>IF(B1932="","",IF(ISBLANK(X1932),"Недостаточно данных",IF(X1932&gt;='04_Настройки'!$B$24,"Высокий",IF(X1932&gt;='04_Настройки'!$B$25,"Средний","Низкий"))))</s:f>
        <s:v/>
      </s:c>
      <s:c r="Z1932" s="80">
        <s:f t="shared" si="8"/>
        <s:v>1922</s:v>
      </s:c>
      <s:c r="AA1932" s="93" t="str">
        <s:f>IF(B1932="","",IF(S1932&gt;1,"Проверить и объединить дубли",IF(W1932&lt;'04_Настройки'!$B$26,"Дополнить исходные данные",IF(AND(M1932&lt;&gt;"",M1932&lt;=2),"Проверить соответствие запросу и бизнесу",IF(AND(G1932&lt;&gt;"",G1932&lt;=IF(J1932="",'04_Настройки'!$B$14,J1932)),"Удерживать позицию и обновлять контент",IF(Y1932="Высокий",IF(O1932="","Создать или назначить посадочную страницу","Оптимизировать страницу и усилить содержание"),IF(Y1932="Средний","Включить в контент-план","Наблюдать или отложить")))))))</s:f>
        <s:v/>
      </s:c>
    </s:row>
    <s:row r="1933" ht="22.5" customHeight="1">
      <s:c r="A1933" s="70" t="str">
        <s:f t="shared" si="1"/>
        <s:v/>
      </s:c>
      <s:c r="B1933" s="71"/>
      <s:c r="C1933" s="71"/>
      <s:c r="D1933" s="71"/>
      <s:c r="E1933" s="95"/>
      <s:c r="F1933" s="77" t="str">
        <s:f>IF(ISBLANK(E1933),"",IF(E1933&gt;='04_Настройки'!$B$11,"ВЧ",IF(E1933&gt;='04_Настройки'!$B$12,"СЧ","НЧ")))</s:f>
      </s:c>
      <s:c r="G1933" s="78"/>
      <s:c r="H1933" s="78"/>
      <s:c r="I1933" s="80" t="str">
        <s:f t="shared" si="2"/>
        <s:v/>
      </s:c>
      <s:c r="J1933" s="78"/>
      <s:c r="K1933" s="81"/>
      <s:c r="L1933" s="78"/>
      <s:c r="M1933" s="78"/>
      <s:c r="N1933" s="78"/>
      <s:c r="O1933" s="83"/>
      <s:c r="P1933" s="84"/>
      <s:c r="Q1933" s="84"/>
      <s:c r="R1933" s="77" t="str">
        <s:f t="shared" si="3"/>
        <s:v/>
      </s:c>
      <s:c r="S1933" s="85" t="str">
        <s:f t="shared" si="4"/>
        <s:v/>
      </s:c>
      <s:c r="T1933" s="85" t="str">
        <s:f t="shared" si="5"/>
        <s:v/>
      </s:c>
      <s:c r="U1933" s="85" t="str">
        <s:f>IF(OR(B1933="",G1933=""),"",ROUND(MAX(0,MIN(100,(G1933-IF(J1933="",'04_Настройки'!$B$14,J1933))/(100-IF(J1933="",'04_Настройки'!$B$14,J1933))*100)),1))</s:f>
        <s:v/>
      </s:c>
      <s:c r="V1933" s="85" t="str">
        <s:f t="shared" si="6"/>
        <s:v/>
      </s:c>
      <s:c r="W1933" s="88" t="str">
        <s:f t="shared" si="7"/>
        <s:v/>
      </s:c>
      <s:c r="X1933" s="85" t="str">
        <s:f>IF(B1933="","",IF(W1933&lt;'04_Настройки'!$B$26,"",ROUND((IF(ISBLANK(T1933),0,T1933*'04_Настройки'!$B$16)+IF(ISBLANK(U1933),0,U1933*'04_Настройки'!$B$17)+IF(ISBLANK(V1933),0,V1933*'04_Настройки'!$B$18)+IF(ISBLANK(M1933),0,M1933/5*100*'04_Настройки'!$B$19)+IF(ISBLANK(N1933),0,N1933/5*100*'04_Настройки'!$B$20))/(IF(ISBLANK(T1933),0,'04_Настройки'!$B$16)+IF(ISBLANK(U1933),0,'04_Настройки'!$B$17)+IF(ISBLANK(V1933),0,'04_Настройки'!$B$18)+IF(ISBLANK(M1933),0,'04_Настройки'!$B$19)+IF(ISBLANK(N1933),0,'04_Настройки'!$B$20)),1)))</s:f>
        <s:v/>
      </s:c>
      <s:c r="Y1933" s="77" t="str">
        <s:f>IF(B1933="","",IF(ISBLANK(X1933),"Недостаточно данных",IF(X1933&gt;='04_Настройки'!$B$24,"Высокий",IF(X1933&gt;='04_Настройки'!$B$25,"Средний","Низкий"))))</s:f>
        <s:v/>
      </s:c>
      <s:c r="Z1933" s="80">
        <s:f t="shared" si="8"/>
        <s:v>1923</s:v>
      </s:c>
      <s:c r="AA1933" s="93" t="str">
        <s:f>IF(B1933="","",IF(S1933&gt;1,"Проверить и объединить дубли",IF(W1933&lt;'04_Настройки'!$B$26,"Дополнить исходные данные",IF(AND(M1933&lt;&gt;"",M1933&lt;=2),"Проверить соответствие запросу и бизнесу",IF(AND(G1933&lt;&gt;"",G1933&lt;=IF(J1933="",'04_Настройки'!$B$14,J1933)),"Удерживать позицию и обновлять контент",IF(Y1933="Высокий",IF(O1933="","Создать или назначить посадочную страницу","Оптимизировать страницу и усилить содержание"),IF(Y1933="Средний","Включить в контент-план","Наблюдать или отложить")))))))</s:f>
        <s:v/>
      </s:c>
    </s:row>
    <s:row r="1934" ht="22.5" customHeight="1">
      <s:c r="A1934" s="70" t="str">
        <s:f t="shared" si="1"/>
        <s:v/>
      </s:c>
      <s:c r="B1934" s="71"/>
      <s:c r="C1934" s="71"/>
      <s:c r="D1934" s="71"/>
      <s:c r="E1934" s="95"/>
      <s:c r="F1934" s="77" t="str">
        <s:f>IF(ISBLANK(E1934),"",IF(E1934&gt;='04_Настройки'!$B$11,"ВЧ",IF(E1934&gt;='04_Настройки'!$B$12,"СЧ","НЧ")))</s:f>
      </s:c>
      <s:c r="G1934" s="78"/>
      <s:c r="H1934" s="78"/>
      <s:c r="I1934" s="80" t="str">
        <s:f t="shared" si="2"/>
        <s:v/>
      </s:c>
      <s:c r="J1934" s="78"/>
      <s:c r="K1934" s="81"/>
      <s:c r="L1934" s="78"/>
      <s:c r="M1934" s="78"/>
      <s:c r="N1934" s="78"/>
      <s:c r="O1934" s="83"/>
      <s:c r="P1934" s="84"/>
      <s:c r="Q1934" s="84"/>
      <s:c r="R1934" s="77" t="str">
        <s:f t="shared" si="3"/>
        <s:v/>
      </s:c>
      <s:c r="S1934" s="85" t="str">
        <s:f t="shared" si="4"/>
        <s:v/>
      </s:c>
      <s:c r="T1934" s="85" t="str">
        <s:f t="shared" si="5"/>
        <s:v/>
      </s:c>
      <s:c r="U1934" s="85" t="str">
        <s:f>IF(OR(B1934="",G1934=""),"",ROUND(MAX(0,MIN(100,(G1934-IF(J1934="",'04_Настройки'!$B$14,J1934))/(100-IF(J1934="",'04_Настройки'!$B$14,J1934))*100)),1))</s:f>
        <s:v/>
      </s:c>
      <s:c r="V1934" s="85" t="str">
        <s:f t="shared" si="6"/>
        <s:v/>
      </s:c>
      <s:c r="W1934" s="88" t="str">
        <s:f t="shared" si="7"/>
        <s:v/>
      </s:c>
      <s:c r="X1934" s="85" t="str">
        <s:f>IF(B1934="","",IF(W1934&lt;'04_Настройки'!$B$26,"",ROUND((IF(ISBLANK(T1934),0,T1934*'04_Настройки'!$B$16)+IF(ISBLANK(U1934),0,U1934*'04_Настройки'!$B$17)+IF(ISBLANK(V1934),0,V1934*'04_Настройки'!$B$18)+IF(ISBLANK(M1934),0,M1934/5*100*'04_Настройки'!$B$19)+IF(ISBLANK(N1934),0,N1934/5*100*'04_Настройки'!$B$20))/(IF(ISBLANK(T1934),0,'04_Настройки'!$B$16)+IF(ISBLANK(U1934),0,'04_Настройки'!$B$17)+IF(ISBLANK(V1934),0,'04_Настройки'!$B$18)+IF(ISBLANK(M1934),0,'04_Настройки'!$B$19)+IF(ISBLANK(N1934),0,'04_Настройки'!$B$20)),1)))</s:f>
        <s:v/>
      </s:c>
      <s:c r="Y1934" s="77" t="str">
        <s:f>IF(B1934="","",IF(ISBLANK(X1934),"Недостаточно данных",IF(X1934&gt;='04_Настройки'!$B$24,"Высокий",IF(X1934&gt;='04_Настройки'!$B$25,"Средний","Низкий"))))</s:f>
        <s:v/>
      </s:c>
      <s:c r="Z1934" s="80">
        <s:f t="shared" si="8"/>
        <s:v>1924</s:v>
      </s:c>
      <s:c r="AA1934" s="93" t="str">
        <s:f>IF(B1934="","",IF(S1934&gt;1,"Проверить и объединить дубли",IF(W1934&lt;'04_Настройки'!$B$26,"Дополнить исходные данные",IF(AND(M1934&lt;&gt;"",M1934&lt;=2),"Проверить соответствие запросу и бизнесу",IF(AND(G1934&lt;&gt;"",G1934&lt;=IF(J1934="",'04_Настройки'!$B$14,J1934)),"Удерживать позицию и обновлять контент",IF(Y1934="Высокий",IF(O1934="","Создать или назначить посадочную страницу","Оптимизировать страницу и усилить содержание"),IF(Y1934="Средний","Включить в контент-план","Наблюдать или отложить")))))))</s:f>
        <s:v/>
      </s:c>
    </s:row>
    <s:row r="1935" ht="22.5" customHeight="1">
      <s:c r="A1935" s="70" t="str">
        <s:f t="shared" si="1"/>
        <s:v/>
      </s:c>
      <s:c r="B1935" s="71"/>
      <s:c r="C1935" s="71"/>
      <s:c r="D1935" s="71"/>
      <s:c r="E1935" s="95"/>
      <s:c r="F1935" s="77" t="str">
        <s:f>IF(ISBLANK(E1935),"",IF(E1935&gt;='04_Настройки'!$B$11,"ВЧ",IF(E1935&gt;='04_Настройки'!$B$12,"СЧ","НЧ")))</s:f>
      </s:c>
      <s:c r="G1935" s="78"/>
      <s:c r="H1935" s="78"/>
      <s:c r="I1935" s="80" t="str">
        <s:f t="shared" si="2"/>
        <s:v/>
      </s:c>
      <s:c r="J1935" s="78"/>
      <s:c r="K1935" s="81"/>
      <s:c r="L1935" s="78"/>
      <s:c r="M1935" s="78"/>
      <s:c r="N1935" s="78"/>
      <s:c r="O1935" s="83"/>
      <s:c r="P1935" s="84"/>
      <s:c r="Q1935" s="84"/>
      <s:c r="R1935" s="77" t="str">
        <s:f t="shared" si="3"/>
        <s:v/>
      </s:c>
      <s:c r="S1935" s="85" t="str">
        <s:f t="shared" si="4"/>
        <s:v/>
      </s:c>
      <s:c r="T1935" s="85" t="str">
        <s:f t="shared" si="5"/>
        <s:v/>
      </s:c>
      <s:c r="U1935" s="85" t="str">
        <s:f>IF(OR(B1935="",G1935=""),"",ROUND(MAX(0,MIN(100,(G1935-IF(J1935="",'04_Настройки'!$B$14,J1935))/(100-IF(J1935="",'04_Настройки'!$B$14,J1935))*100)),1))</s:f>
        <s:v/>
      </s:c>
      <s:c r="V1935" s="85" t="str">
        <s:f t="shared" si="6"/>
        <s:v/>
      </s:c>
      <s:c r="W1935" s="88" t="str">
        <s:f t="shared" si="7"/>
        <s:v/>
      </s:c>
      <s:c r="X1935" s="85" t="str">
        <s:f>IF(B1935="","",IF(W1935&lt;'04_Настройки'!$B$26,"",ROUND((IF(ISBLANK(T1935),0,T1935*'04_Настройки'!$B$16)+IF(ISBLANK(U1935),0,U1935*'04_Настройки'!$B$17)+IF(ISBLANK(V1935),0,V1935*'04_Настройки'!$B$18)+IF(ISBLANK(M1935),0,M1935/5*100*'04_Настройки'!$B$19)+IF(ISBLANK(N1935),0,N1935/5*100*'04_Настройки'!$B$20))/(IF(ISBLANK(T1935),0,'04_Настройки'!$B$16)+IF(ISBLANK(U1935),0,'04_Настройки'!$B$17)+IF(ISBLANK(V1935),0,'04_Настройки'!$B$18)+IF(ISBLANK(M1935),0,'04_Настройки'!$B$19)+IF(ISBLANK(N1935),0,'04_Настройки'!$B$20)),1)))</s:f>
        <s:v/>
      </s:c>
      <s:c r="Y1935" s="77" t="str">
        <s:f>IF(B1935="","",IF(ISBLANK(X1935),"Недостаточно данных",IF(X1935&gt;='04_Настройки'!$B$24,"Высокий",IF(X1935&gt;='04_Настройки'!$B$25,"Средний","Низкий"))))</s:f>
        <s:v/>
      </s:c>
      <s:c r="Z1935" s="80">
        <s:f t="shared" si="8"/>
        <s:v>1925</s:v>
      </s:c>
      <s:c r="AA1935" s="93" t="str">
        <s:f>IF(B1935="","",IF(S1935&gt;1,"Проверить и объединить дубли",IF(W1935&lt;'04_Настройки'!$B$26,"Дополнить исходные данные",IF(AND(M1935&lt;&gt;"",M1935&lt;=2),"Проверить соответствие запросу и бизнесу",IF(AND(G1935&lt;&gt;"",G1935&lt;=IF(J1935="",'04_Настройки'!$B$14,J1935)),"Удерживать позицию и обновлять контент",IF(Y1935="Высокий",IF(O1935="","Создать или назначить посадочную страницу","Оптимизировать страницу и усилить содержание"),IF(Y1935="Средний","Включить в контент-план","Наблюдать или отложить")))))))</s:f>
        <s:v/>
      </s:c>
    </s:row>
    <s:row r="1936" ht="22.5" customHeight="1">
      <s:c r="A1936" s="70" t="str">
        <s:f t="shared" si="1"/>
        <s:v/>
      </s:c>
      <s:c r="B1936" s="71"/>
      <s:c r="C1936" s="71"/>
      <s:c r="D1936" s="71"/>
      <s:c r="E1936" s="95"/>
      <s:c r="F1936" s="77" t="str">
        <s:f>IF(ISBLANK(E1936),"",IF(E1936&gt;='04_Настройки'!$B$11,"ВЧ",IF(E1936&gt;='04_Настройки'!$B$12,"СЧ","НЧ")))</s:f>
      </s:c>
      <s:c r="G1936" s="78"/>
      <s:c r="H1936" s="78"/>
      <s:c r="I1936" s="80" t="str">
        <s:f t="shared" si="2"/>
        <s:v/>
      </s:c>
      <s:c r="J1936" s="78"/>
      <s:c r="K1936" s="81"/>
      <s:c r="L1936" s="78"/>
      <s:c r="M1936" s="78"/>
      <s:c r="N1936" s="78"/>
      <s:c r="O1936" s="83"/>
      <s:c r="P1936" s="84"/>
      <s:c r="Q1936" s="84"/>
      <s:c r="R1936" s="77" t="str">
        <s:f t="shared" si="3"/>
        <s:v/>
      </s:c>
      <s:c r="S1936" s="85" t="str">
        <s:f t="shared" si="4"/>
        <s:v/>
      </s:c>
      <s:c r="T1936" s="85" t="str">
        <s:f t="shared" si="5"/>
        <s:v/>
      </s:c>
      <s:c r="U1936" s="85" t="str">
        <s:f>IF(OR(B1936="",G1936=""),"",ROUND(MAX(0,MIN(100,(G1936-IF(J1936="",'04_Настройки'!$B$14,J1936))/(100-IF(J1936="",'04_Настройки'!$B$14,J1936))*100)),1))</s:f>
        <s:v/>
      </s:c>
      <s:c r="V1936" s="85" t="str">
        <s:f t="shared" si="6"/>
        <s:v/>
      </s:c>
      <s:c r="W1936" s="88" t="str">
        <s:f t="shared" si="7"/>
        <s:v/>
      </s:c>
      <s:c r="X1936" s="85" t="str">
        <s:f>IF(B1936="","",IF(W1936&lt;'04_Настройки'!$B$26,"",ROUND((IF(ISBLANK(T1936),0,T1936*'04_Настройки'!$B$16)+IF(ISBLANK(U1936),0,U1936*'04_Настройки'!$B$17)+IF(ISBLANK(V1936),0,V1936*'04_Настройки'!$B$18)+IF(ISBLANK(M1936),0,M1936/5*100*'04_Настройки'!$B$19)+IF(ISBLANK(N1936),0,N1936/5*100*'04_Настройки'!$B$20))/(IF(ISBLANK(T1936),0,'04_Настройки'!$B$16)+IF(ISBLANK(U1936),0,'04_Настройки'!$B$17)+IF(ISBLANK(V1936),0,'04_Настройки'!$B$18)+IF(ISBLANK(M1936),0,'04_Настройки'!$B$19)+IF(ISBLANK(N1936),0,'04_Настройки'!$B$20)),1)))</s:f>
        <s:v/>
      </s:c>
      <s:c r="Y1936" s="77" t="str">
        <s:f>IF(B1936="","",IF(ISBLANK(X1936),"Недостаточно данных",IF(X1936&gt;='04_Настройки'!$B$24,"Высокий",IF(X1936&gt;='04_Настройки'!$B$25,"Средний","Низкий"))))</s:f>
        <s:v/>
      </s:c>
      <s:c r="Z1936" s="80">
        <s:f t="shared" si="8"/>
        <s:v>1926</s:v>
      </s:c>
      <s:c r="AA1936" s="93" t="str">
        <s:f>IF(B1936="","",IF(S1936&gt;1,"Проверить и объединить дубли",IF(W1936&lt;'04_Настройки'!$B$26,"Дополнить исходные данные",IF(AND(M1936&lt;&gt;"",M1936&lt;=2),"Проверить соответствие запросу и бизнесу",IF(AND(G1936&lt;&gt;"",G1936&lt;=IF(J1936="",'04_Настройки'!$B$14,J1936)),"Удерживать позицию и обновлять контент",IF(Y1936="Высокий",IF(O1936="","Создать или назначить посадочную страницу","Оптимизировать страницу и усилить содержание"),IF(Y1936="Средний","Включить в контент-план","Наблюдать или отложить")))))))</s:f>
        <s:v/>
      </s:c>
    </s:row>
    <s:row r="1937" ht="22.5" customHeight="1">
      <s:c r="A1937" s="70" t="str">
        <s:f t="shared" si="1"/>
        <s:v/>
      </s:c>
      <s:c r="B1937" s="71"/>
      <s:c r="C1937" s="71"/>
      <s:c r="D1937" s="71"/>
      <s:c r="E1937" s="95"/>
      <s:c r="F1937" s="77" t="str">
        <s:f>IF(ISBLANK(E1937),"",IF(E1937&gt;='04_Настройки'!$B$11,"ВЧ",IF(E1937&gt;='04_Настройки'!$B$12,"СЧ","НЧ")))</s:f>
      </s:c>
      <s:c r="G1937" s="78"/>
      <s:c r="H1937" s="78"/>
      <s:c r="I1937" s="80" t="str">
        <s:f t="shared" si="2"/>
        <s:v/>
      </s:c>
      <s:c r="J1937" s="78"/>
      <s:c r="K1937" s="81"/>
      <s:c r="L1937" s="78"/>
      <s:c r="M1937" s="78"/>
      <s:c r="N1937" s="78"/>
      <s:c r="O1937" s="83"/>
      <s:c r="P1937" s="84"/>
      <s:c r="Q1937" s="84"/>
      <s:c r="R1937" s="77" t="str">
        <s:f t="shared" si="3"/>
        <s:v/>
      </s:c>
      <s:c r="S1937" s="85" t="str">
        <s:f t="shared" si="4"/>
        <s:v/>
      </s:c>
      <s:c r="T1937" s="85" t="str">
        <s:f t="shared" si="5"/>
        <s:v/>
      </s:c>
      <s:c r="U1937" s="85" t="str">
        <s:f>IF(OR(B1937="",G1937=""),"",ROUND(MAX(0,MIN(100,(G1937-IF(J1937="",'04_Настройки'!$B$14,J1937))/(100-IF(J1937="",'04_Настройки'!$B$14,J1937))*100)),1))</s:f>
        <s:v/>
      </s:c>
      <s:c r="V1937" s="85" t="str">
        <s:f t="shared" si="6"/>
        <s:v/>
      </s:c>
      <s:c r="W1937" s="88" t="str">
        <s:f t="shared" si="7"/>
        <s:v/>
      </s:c>
      <s:c r="X1937" s="85" t="str">
        <s:f>IF(B1937="","",IF(W1937&lt;'04_Настройки'!$B$26,"",ROUND((IF(ISBLANK(T1937),0,T1937*'04_Настройки'!$B$16)+IF(ISBLANK(U1937),0,U1937*'04_Настройки'!$B$17)+IF(ISBLANK(V1937),0,V1937*'04_Настройки'!$B$18)+IF(ISBLANK(M1937),0,M1937/5*100*'04_Настройки'!$B$19)+IF(ISBLANK(N1937),0,N1937/5*100*'04_Настройки'!$B$20))/(IF(ISBLANK(T1937),0,'04_Настройки'!$B$16)+IF(ISBLANK(U1937),0,'04_Настройки'!$B$17)+IF(ISBLANK(V1937),0,'04_Настройки'!$B$18)+IF(ISBLANK(M1937),0,'04_Настройки'!$B$19)+IF(ISBLANK(N1937),0,'04_Настройки'!$B$20)),1)))</s:f>
        <s:v/>
      </s:c>
      <s:c r="Y1937" s="77" t="str">
        <s:f>IF(B1937="","",IF(ISBLANK(X1937),"Недостаточно данных",IF(X1937&gt;='04_Настройки'!$B$24,"Высокий",IF(X1937&gt;='04_Настройки'!$B$25,"Средний","Низкий"))))</s:f>
        <s:v/>
      </s:c>
      <s:c r="Z1937" s="80">
        <s:f t="shared" si="8"/>
        <s:v>1927</s:v>
      </s:c>
      <s:c r="AA1937" s="93" t="str">
        <s:f>IF(B1937="","",IF(S1937&gt;1,"Проверить и объединить дубли",IF(W1937&lt;'04_Настройки'!$B$26,"Дополнить исходные данные",IF(AND(M1937&lt;&gt;"",M1937&lt;=2),"Проверить соответствие запросу и бизнесу",IF(AND(G1937&lt;&gt;"",G1937&lt;=IF(J1937="",'04_Настройки'!$B$14,J1937)),"Удерживать позицию и обновлять контент",IF(Y1937="Высокий",IF(O1937="","Создать или назначить посадочную страницу","Оптимизировать страницу и усилить содержание"),IF(Y1937="Средний","Включить в контент-план","Наблюдать или отложить")))))))</s:f>
        <s:v/>
      </s:c>
    </s:row>
    <s:row r="1938" ht="22.5" customHeight="1">
      <s:c r="A1938" s="70" t="str">
        <s:f t="shared" si="1"/>
        <s:v/>
      </s:c>
      <s:c r="B1938" s="71"/>
      <s:c r="C1938" s="71"/>
      <s:c r="D1938" s="71"/>
      <s:c r="E1938" s="95"/>
      <s:c r="F1938" s="77" t="str">
        <s:f>IF(ISBLANK(E1938),"",IF(E1938&gt;='04_Настройки'!$B$11,"ВЧ",IF(E1938&gt;='04_Настройки'!$B$12,"СЧ","НЧ")))</s:f>
      </s:c>
      <s:c r="G1938" s="78"/>
      <s:c r="H1938" s="78"/>
      <s:c r="I1938" s="80" t="str">
        <s:f t="shared" si="2"/>
        <s:v/>
      </s:c>
      <s:c r="J1938" s="78"/>
      <s:c r="K1938" s="81"/>
      <s:c r="L1938" s="78"/>
      <s:c r="M1938" s="78"/>
      <s:c r="N1938" s="78"/>
      <s:c r="O1938" s="83"/>
      <s:c r="P1938" s="84"/>
      <s:c r="Q1938" s="84"/>
      <s:c r="R1938" s="77" t="str">
        <s:f t="shared" si="3"/>
        <s:v/>
      </s:c>
      <s:c r="S1938" s="85" t="str">
        <s:f t="shared" si="4"/>
        <s:v/>
      </s:c>
      <s:c r="T1938" s="85" t="str">
        <s:f t="shared" si="5"/>
        <s:v/>
      </s:c>
      <s:c r="U1938" s="85" t="str">
        <s:f>IF(OR(B1938="",G1938=""),"",ROUND(MAX(0,MIN(100,(G1938-IF(J1938="",'04_Настройки'!$B$14,J1938))/(100-IF(J1938="",'04_Настройки'!$B$14,J1938))*100)),1))</s:f>
        <s:v/>
      </s:c>
      <s:c r="V1938" s="85" t="str">
        <s:f t="shared" si="6"/>
        <s:v/>
      </s:c>
      <s:c r="W1938" s="88" t="str">
        <s:f t="shared" si="7"/>
        <s:v/>
      </s:c>
      <s:c r="X1938" s="85" t="str">
        <s:f>IF(B1938="","",IF(W1938&lt;'04_Настройки'!$B$26,"",ROUND((IF(ISBLANK(T1938),0,T1938*'04_Настройки'!$B$16)+IF(ISBLANK(U1938),0,U1938*'04_Настройки'!$B$17)+IF(ISBLANK(V1938),0,V1938*'04_Настройки'!$B$18)+IF(ISBLANK(M1938),0,M1938/5*100*'04_Настройки'!$B$19)+IF(ISBLANK(N1938),0,N1938/5*100*'04_Настройки'!$B$20))/(IF(ISBLANK(T1938),0,'04_Настройки'!$B$16)+IF(ISBLANK(U1938),0,'04_Настройки'!$B$17)+IF(ISBLANK(V1938),0,'04_Настройки'!$B$18)+IF(ISBLANK(M1938),0,'04_Настройки'!$B$19)+IF(ISBLANK(N1938),0,'04_Настройки'!$B$20)),1)))</s:f>
        <s:v/>
      </s:c>
      <s:c r="Y1938" s="77" t="str">
        <s:f>IF(B1938="","",IF(ISBLANK(X1938),"Недостаточно данных",IF(X1938&gt;='04_Настройки'!$B$24,"Высокий",IF(X1938&gt;='04_Настройки'!$B$25,"Средний","Низкий"))))</s:f>
        <s:v/>
      </s:c>
      <s:c r="Z1938" s="80">
        <s:f t="shared" si="8"/>
        <s:v>1928</s:v>
      </s:c>
      <s:c r="AA1938" s="93" t="str">
        <s:f>IF(B1938="","",IF(S1938&gt;1,"Проверить и объединить дубли",IF(W1938&lt;'04_Настройки'!$B$26,"Дополнить исходные данные",IF(AND(M1938&lt;&gt;"",M1938&lt;=2),"Проверить соответствие запросу и бизнесу",IF(AND(G1938&lt;&gt;"",G1938&lt;=IF(J1938="",'04_Настройки'!$B$14,J1938)),"Удерживать позицию и обновлять контент",IF(Y1938="Высокий",IF(O1938="","Создать или назначить посадочную страницу","Оптимизировать страницу и усилить содержание"),IF(Y1938="Средний","Включить в контент-план","Наблюдать или отложить")))))))</s:f>
        <s:v/>
      </s:c>
    </s:row>
    <s:row r="1939" ht="22.5" customHeight="1">
      <s:c r="A1939" s="70" t="str">
        <s:f t="shared" si="1"/>
        <s:v/>
      </s:c>
      <s:c r="B1939" s="71"/>
      <s:c r="C1939" s="71"/>
      <s:c r="D1939" s="71"/>
      <s:c r="E1939" s="95"/>
      <s:c r="F1939" s="77" t="str">
        <s:f>IF(ISBLANK(E1939),"",IF(E1939&gt;='04_Настройки'!$B$11,"ВЧ",IF(E1939&gt;='04_Настройки'!$B$12,"СЧ","НЧ")))</s:f>
      </s:c>
      <s:c r="G1939" s="78"/>
      <s:c r="H1939" s="78"/>
      <s:c r="I1939" s="80" t="str">
        <s:f t="shared" si="2"/>
        <s:v/>
      </s:c>
      <s:c r="J1939" s="78"/>
      <s:c r="K1939" s="81"/>
      <s:c r="L1939" s="78"/>
      <s:c r="M1939" s="78"/>
      <s:c r="N1939" s="78"/>
      <s:c r="O1939" s="83"/>
      <s:c r="P1939" s="84"/>
      <s:c r="Q1939" s="84"/>
      <s:c r="R1939" s="77" t="str">
        <s:f t="shared" si="3"/>
        <s:v/>
      </s:c>
      <s:c r="S1939" s="85" t="str">
        <s:f t="shared" si="4"/>
        <s:v/>
      </s:c>
      <s:c r="T1939" s="85" t="str">
        <s:f t="shared" si="5"/>
        <s:v/>
      </s:c>
      <s:c r="U1939" s="85" t="str">
        <s:f>IF(OR(B1939="",G1939=""),"",ROUND(MAX(0,MIN(100,(G1939-IF(J1939="",'04_Настройки'!$B$14,J1939))/(100-IF(J1939="",'04_Настройки'!$B$14,J1939))*100)),1))</s:f>
        <s:v/>
      </s:c>
      <s:c r="V1939" s="85" t="str">
        <s:f t="shared" si="6"/>
        <s:v/>
      </s:c>
      <s:c r="W1939" s="88" t="str">
        <s:f t="shared" si="7"/>
        <s:v/>
      </s:c>
      <s:c r="X1939" s="85" t="str">
        <s:f>IF(B1939="","",IF(W1939&lt;'04_Настройки'!$B$26,"",ROUND((IF(ISBLANK(T1939),0,T1939*'04_Настройки'!$B$16)+IF(ISBLANK(U1939),0,U1939*'04_Настройки'!$B$17)+IF(ISBLANK(V1939),0,V1939*'04_Настройки'!$B$18)+IF(ISBLANK(M1939),0,M1939/5*100*'04_Настройки'!$B$19)+IF(ISBLANK(N1939),0,N1939/5*100*'04_Настройки'!$B$20))/(IF(ISBLANK(T1939),0,'04_Настройки'!$B$16)+IF(ISBLANK(U1939),0,'04_Настройки'!$B$17)+IF(ISBLANK(V1939),0,'04_Настройки'!$B$18)+IF(ISBLANK(M1939),0,'04_Настройки'!$B$19)+IF(ISBLANK(N1939),0,'04_Настройки'!$B$20)),1)))</s:f>
        <s:v/>
      </s:c>
      <s:c r="Y1939" s="77" t="str">
        <s:f>IF(B1939="","",IF(ISBLANK(X1939),"Недостаточно данных",IF(X1939&gt;='04_Настройки'!$B$24,"Высокий",IF(X1939&gt;='04_Настройки'!$B$25,"Средний","Низкий"))))</s:f>
        <s:v/>
      </s:c>
      <s:c r="Z1939" s="80">
        <s:f t="shared" si="8"/>
        <s:v>1929</s:v>
      </s:c>
      <s:c r="AA1939" s="93" t="str">
        <s:f>IF(B1939="","",IF(S1939&gt;1,"Проверить и объединить дубли",IF(W1939&lt;'04_Настройки'!$B$26,"Дополнить исходные данные",IF(AND(M1939&lt;&gt;"",M1939&lt;=2),"Проверить соответствие запросу и бизнесу",IF(AND(G1939&lt;&gt;"",G1939&lt;=IF(J1939="",'04_Настройки'!$B$14,J1939)),"Удерживать позицию и обновлять контент",IF(Y1939="Высокий",IF(O1939="","Создать или назначить посадочную страницу","Оптимизировать страницу и усилить содержание"),IF(Y1939="Средний","Включить в контент-план","Наблюдать или отложить")))))))</s:f>
        <s:v/>
      </s:c>
    </s:row>
    <s:row r="1940" ht="22.5" customHeight="1">
      <s:c r="A1940" s="70" t="str">
        <s:f t="shared" si="1"/>
        <s:v/>
      </s:c>
      <s:c r="B1940" s="71"/>
      <s:c r="C1940" s="71"/>
      <s:c r="D1940" s="71"/>
      <s:c r="E1940" s="95"/>
      <s:c r="F1940" s="77" t="str">
        <s:f>IF(ISBLANK(E1940),"",IF(E1940&gt;='04_Настройки'!$B$11,"ВЧ",IF(E1940&gt;='04_Настройки'!$B$12,"СЧ","НЧ")))</s:f>
      </s:c>
      <s:c r="G1940" s="78"/>
      <s:c r="H1940" s="78"/>
      <s:c r="I1940" s="80" t="str">
        <s:f t="shared" si="2"/>
        <s:v/>
      </s:c>
      <s:c r="J1940" s="78"/>
      <s:c r="K1940" s="81"/>
      <s:c r="L1940" s="78"/>
      <s:c r="M1940" s="78"/>
      <s:c r="N1940" s="78"/>
      <s:c r="O1940" s="83"/>
      <s:c r="P1940" s="84"/>
      <s:c r="Q1940" s="84"/>
      <s:c r="R1940" s="77" t="str">
        <s:f t="shared" si="3"/>
        <s:v/>
      </s:c>
      <s:c r="S1940" s="85" t="str">
        <s:f t="shared" si="4"/>
        <s:v/>
      </s:c>
      <s:c r="T1940" s="85" t="str">
        <s:f t="shared" si="5"/>
        <s:v/>
      </s:c>
      <s:c r="U1940" s="85" t="str">
        <s:f>IF(OR(B1940="",G1940=""),"",ROUND(MAX(0,MIN(100,(G1940-IF(J1940="",'04_Настройки'!$B$14,J1940))/(100-IF(J1940="",'04_Настройки'!$B$14,J1940))*100)),1))</s:f>
        <s:v/>
      </s:c>
      <s:c r="V1940" s="85" t="str">
        <s:f t="shared" si="6"/>
        <s:v/>
      </s:c>
      <s:c r="W1940" s="88" t="str">
        <s:f t="shared" si="7"/>
        <s:v/>
      </s:c>
      <s:c r="X1940" s="85" t="str">
        <s:f>IF(B1940="","",IF(W1940&lt;'04_Настройки'!$B$26,"",ROUND((IF(ISBLANK(T1940),0,T1940*'04_Настройки'!$B$16)+IF(ISBLANK(U1940),0,U1940*'04_Настройки'!$B$17)+IF(ISBLANK(V1940),0,V1940*'04_Настройки'!$B$18)+IF(ISBLANK(M1940),0,M1940/5*100*'04_Настройки'!$B$19)+IF(ISBLANK(N1940),0,N1940/5*100*'04_Настройки'!$B$20))/(IF(ISBLANK(T1940),0,'04_Настройки'!$B$16)+IF(ISBLANK(U1940),0,'04_Настройки'!$B$17)+IF(ISBLANK(V1940),0,'04_Настройки'!$B$18)+IF(ISBLANK(M1940),0,'04_Настройки'!$B$19)+IF(ISBLANK(N1940),0,'04_Настройки'!$B$20)),1)))</s:f>
        <s:v/>
      </s:c>
      <s:c r="Y1940" s="77" t="str">
        <s:f>IF(B1940="","",IF(ISBLANK(X1940),"Недостаточно данных",IF(X1940&gt;='04_Настройки'!$B$24,"Высокий",IF(X1940&gt;='04_Настройки'!$B$25,"Средний","Низкий"))))</s:f>
        <s:v/>
      </s:c>
      <s:c r="Z1940" s="80">
        <s:f t="shared" si="8"/>
        <s:v>1930</s:v>
      </s:c>
      <s:c r="AA1940" s="93" t="str">
        <s:f>IF(B1940="","",IF(S1940&gt;1,"Проверить и объединить дубли",IF(W1940&lt;'04_Настройки'!$B$26,"Дополнить исходные данные",IF(AND(M1940&lt;&gt;"",M1940&lt;=2),"Проверить соответствие запросу и бизнесу",IF(AND(G1940&lt;&gt;"",G1940&lt;=IF(J1940="",'04_Настройки'!$B$14,J1940)),"Удерживать позицию и обновлять контент",IF(Y1940="Высокий",IF(O1940="","Создать или назначить посадочную страницу","Оптимизировать страницу и усилить содержание"),IF(Y1940="Средний","Включить в контент-план","Наблюдать или отложить")))))))</s:f>
        <s:v/>
      </s:c>
    </s:row>
    <s:row r="1941" ht="22.5" customHeight="1">
      <s:c r="A1941" s="70" t="str">
        <s:f t="shared" si="1"/>
        <s:v/>
      </s:c>
      <s:c r="B1941" s="71"/>
      <s:c r="C1941" s="71"/>
      <s:c r="D1941" s="71"/>
      <s:c r="E1941" s="95"/>
      <s:c r="F1941" s="77" t="str">
        <s:f>IF(ISBLANK(E1941),"",IF(E1941&gt;='04_Настройки'!$B$11,"ВЧ",IF(E1941&gt;='04_Настройки'!$B$12,"СЧ","НЧ")))</s:f>
      </s:c>
      <s:c r="G1941" s="78"/>
      <s:c r="H1941" s="78"/>
      <s:c r="I1941" s="80" t="str">
        <s:f t="shared" si="2"/>
        <s:v/>
      </s:c>
      <s:c r="J1941" s="78"/>
      <s:c r="K1941" s="81"/>
      <s:c r="L1941" s="78"/>
      <s:c r="M1941" s="78"/>
      <s:c r="N1941" s="78"/>
      <s:c r="O1941" s="83"/>
      <s:c r="P1941" s="84"/>
      <s:c r="Q1941" s="84"/>
      <s:c r="R1941" s="77" t="str">
        <s:f t="shared" si="3"/>
        <s:v/>
      </s:c>
      <s:c r="S1941" s="85" t="str">
        <s:f t="shared" si="4"/>
        <s:v/>
      </s:c>
      <s:c r="T1941" s="85" t="str">
        <s:f t="shared" si="5"/>
        <s:v/>
      </s:c>
      <s:c r="U1941" s="85" t="str">
        <s:f>IF(OR(B1941="",G1941=""),"",ROUND(MAX(0,MIN(100,(G1941-IF(J1941="",'04_Настройки'!$B$14,J1941))/(100-IF(J1941="",'04_Настройки'!$B$14,J1941))*100)),1))</s:f>
        <s:v/>
      </s:c>
      <s:c r="V1941" s="85" t="str">
        <s:f t="shared" si="6"/>
        <s:v/>
      </s:c>
      <s:c r="W1941" s="88" t="str">
        <s:f t="shared" si="7"/>
        <s:v/>
      </s:c>
      <s:c r="X1941" s="85" t="str">
        <s:f>IF(B1941="","",IF(W1941&lt;'04_Настройки'!$B$26,"",ROUND((IF(ISBLANK(T1941),0,T1941*'04_Настройки'!$B$16)+IF(ISBLANK(U1941),0,U1941*'04_Настройки'!$B$17)+IF(ISBLANK(V1941),0,V1941*'04_Настройки'!$B$18)+IF(ISBLANK(M1941),0,M1941/5*100*'04_Настройки'!$B$19)+IF(ISBLANK(N1941),0,N1941/5*100*'04_Настройки'!$B$20))/(IF(ISBLANK(T1941),0,'04_Настройки'!$B$16)+IF(ISBLANK(U1941),0,'04_Настройки'!$B$17)+IF(ISBLANK(V1941),0,'04_Настройки'!$B$18)+IF(ISBLANK(M1941),0,'04_Настройки'!$B$19)+IF(ISBLANK(N1941),0,'04_Настройки'!$B$20)),1)))</s:f>
        <s:v/>
      </s:c>
      <s:c r="Y1941" s="77" t="str">
        <s:f>IF(B1941="","",IF(ISBLANK(X1941),"Недостаточно данных",IF(X1941&gt;='04_Настройки'!$B$24,"Высокий",IF(X1941&gt;='04_Настройки'!$B$25,"Средний","Низкий"))))</s:f>
        <s:v/>
      </s:c>
      <s:c r="Z1941" s="80">
        <s:f t="shared" si="8"/>
        <s:v>1931</s:v>
      </s:c>
      <s:c r="AA1941" s="93" t="str">
        <s:f>IF(B1941="","",IF(S1941&gt;1,"Проверить и объединить дубли",IF(W1941&lt;'04_Настройки'!$B$26,"Дополнить исходные данные",IF(AND(M1941&lt;&gt;"",M1941&lt;=2),"Проверить соответствие запросу и бизнесу",IF(AND(G1941&lt;&gt;"",G1941&lt;=IF(J1941="",'04_Настройки'!$B$14,J1941)),"Удерживать позицию и обновлять контент",IF(Y1941="Высокий",IF(O1941="","Создать или назначить посадочную страницу","Оптимизировать страницу и усилить содержание"),IF(Y1941="Средний","Включить в контент-план","Наблюдать или отложить")))))))</s:f>
        <s:v/>
      </s:c>
    </s:row>
    <s:row r="1942" ht="22.5" customHeight="1">
      <s:c r="A1942" s="70" t="str">
        <s:f t="shared" si="1"/>
        <s:v/>
      </s:c>
      <s:c r="B1942" s="71"/>
      <s:c r="C1942" s="71"/>
      <s:c r="D1942" s="71"/>
      <s:c r="E1942" s="95"/>
      <s:c r="F1942" s="77" t="str">
        <s:f>IF(ISBLANK(E1942),"",IF(E1942&gt;='04_Настройки'!$B$11,"ВЧ",IF(E1942&gt;='04_Настройки'!$B$12,"СЧ","НЧ")))</s:f>
      </s:c>
      <s:c r="G1942" s="78"/>
      <s:c r="H1942" s="78"/>
      <s:c r="I1942" s="80" t="str">
        <s:f t="shared" si="2"/>
        <s:v/>
      </s:c>
      <s:c r="J1942" s="78"/>
      <s:c r="K1942" s="81"/>
      <s:c r="L1942" s="78"/>
      <s:c r="M1942" s="78"/>
      <s:c r="N1942" s="78"/>
      <s:c r="O1942" s="83"/>
      <s:c r="P1942" s="84"/>
      <s:c r="Q1942" s="84"/>
      <s:c r="R1942" s="77" t="str">
        <s:f t="shared" si="3"/>
        <s:v/>
      </s:c>
      <s:c r="S1942" s="85" t="str">
        <s:f t="shared" si="4"/>
        <s:v/>
      </s:c>
      <s:c r="T1942" s="85" t="str">
        <s:f t="shared" si="5"/>
        <s:v/>
      </s:c>
      <s:c r="U1942" s="85" t="str">
        <s:f>IF(OR(B1942="",G1942=""),"",ROUND(MAX(0,MIN(100,(G1942-IF(J1942="",'04_Настройки'!$B$14,J1942))/(100-IF(J1942="",'04_Настройки'!$B$14,J1942))*100)),1))</s:f>
        <s:v/>
      </s:c>
      <s:c r="V1942" s="85" t="str">
        <s:f t="shared" si="6"/>
        <s:v/>
      </s:c>
      <s:c r="W1942" s="88" t="str">
        <s:f t="shared" si="7"/>
        <s:v/>
      </s:c>
      <s:c r="X1942" s="85" t="str">
        <s:f>IF(B1942="","",IF(W1942&lt;'04_Настройки'!$B$26,"",ROUND((IF(ISBLANK(T1942),0,T1942*'04_Настройки'!$B$16)+IF(ISBLANK(U1942),0,U1942*'04_Настройки'!$B$17)+IF(ISBLANK(V1942),0,V1942*'04_Настройки'!$B$18)+IF(ISBLANK(M1942),0,M1942/5*100*'04_Настройки'!$B$19)+IF(ISBLANK(N1942),0,N1942/5*100*'04_Настройки'!$B$20))/(IF(ISBLANK(T1942),0,'04_Настройки'!$B$16)+IF(ISBLANK(U1942),0,'04_Настройки'!$B$17)+IF(ISBLANK(V1942),0,'04_Настройки'!$B$18)+IF(ISBLANK(M1942),0,'04_Настройки'!$B$19)+IF(ISBLANK(N1942),0,'04_Настройки'!$B$20)),1)))</s:f>
        <s:v/>
      </s:c>
      <s:c r="Y1942" s="77" t="str">
        <s:f>IF(B1942="","",IF(ISBLANK(X1942),"Недостаточно данных",IF(X1942&gt;='04_Настройки'!$B$24,"Высокий",IF(X1942&gt;='04_Настройки'!$B$25,"Средний","Низкий"))))</s:f>
        <s:v/>
      </s:c>
      <s:c r="Z1942" s="80">
        <s:f t="shared" si="8"/>
        <s:v>1932</s:v>
      </s:c>
      <s:c r="AA1942" s="93" t="str">
        <s:f>IF(B1942="","",IF(S1942&gt;1,"Проверить и объединить дубли",IF(W1942&lt;'04_Настройки'!$B$26,"Дополнить исходные данные",IF(AND(M1942&lt;&gt;"",M1942&lt;=2),"Проверить соответствие запросу и бизнесу",IF(AND(G1942&lt;&gt;"",G1942&lt;=IF(J1942="",'04_Настройки'!$B$14,J1942)),"Удерживать позицию и обновлять контент",IF(Y1942="Высокий",IF(O1942="","Создать или назначить посадочную страницу","Оптимизировать страницу и усилить содержание"),IF(Y1942="Средний","Включить в контент-план","Наблюдать или отложить")))))))</s:f>
        <s:v/>
      </s:c>
    </s:row>
    <s:row r="1943" ht="22.5" customHeight="1">
      <s:c r="A1943" s="70" t="str">
        <s:f t="shared" si="1"/>
        <s:v/>
      </s:c>
      <s:c r="B1943" s="71"/>
      <s:c r="C1943" s="71"/>
      <s:c r="D1943" s="71"/>
      <s:c r="E1943" s="95"/>
      <s:c r="F1943" s="77" t="str">
        <s:f>IF(ISBLANK(E1943),"",IF(E1943&gt;='04_Настройки'!$B$11,"ВЧ",IF(E1943&gt;='04_Настройки'!$B$12,"СЧ","НЧ")))</s:f>
      </s:c>
      <s:c r="G1943" s="78"/>
      <s:c r="H1943" s="78"/>
      <s:c r="I1943" s="80" t="str">
        <s:f t="shared" si="2"/>
        <s:v/>
      </s:c>
      <s:c r="J1943" s="78"/>
      <s:c r="K1943" s="81"/>
      <s:c r="L1943" s="78"/>
      <s:c r="M1943" s="78"/>
      <s:c r="N1943" s="78"/>
      <s:c r="O1943" s="83"/>
      <s:c r="P1943" s="84"/>
      <s:c r="Q1943" s="84"/>
      <s:c r="R1943" s="77" t="str">
        <s:f t="shared" si="3"/>
        <s:v/>
      </s:c>
      <s:c r="S1943" s="85" t="str">
        <s:f t="shared" si="4"/>
        <s:v/>
      </s:c>
      <s:c r="T1943" s="85" t="str">
        <s:f t="shared" si="5"/>
        <s:v/>
      </s:c>
      <s:c r="U1943" s="85" t="str">
        <s:f>IF(OR(B1943="",G1943=""),"",ROUND(MAX(0,MIN(100,(G1943-IF(J1943="",'04_Настройки'!$B$14,J1943))/(100-IF(J1943="",'04_Настройки'!$B$14,J1943))*100)),1))</s:f>
        <s:v/>
      </s:c>
      <s:c r="V1943" s="85" t="str">
        <s:f t="shared" si="6"/>
        <s:v/>
      </s:c>
      <s:c r="W1943" s="88" t="str">
        <s:f t="shared" si="7"/>
        <s:v/>
      </s:c>
      <s:c r="X1943" s="85" t="str">
        <s:f>IF(B1943="","",IF(W1943&lt;'04_Настройки'!$B$26,"",ROUND((IF(ISBLANK(T1943),0,T1943*'04_Настройки'!$B$16)+IF(ISBLANK(U1943),0,U1943*'04_Настройки'!$B$17)+IF(ISBLANK(V1943),0,V1943*'04_Настройки'!$B$18)+IF(ISBLANK(M1943),0,M1943/5*100*'04_Настройки'!$B$19)+IF(ISBLANK(N1943),0,N1943/5*100*'04_Настройки'!$B$20))/(IF(ISBLANK(T1943),0,'04_Настройки'!$B$16)+IF(ISBLANK(U1943),0,'04_Настройки'!$B$17)+IF(ISBLANK(V1943),0,'04_Настройки'!$B$18)+IF(ISBLANK(M1943),0,'04_Настройки'!$B$19)+IF(ISBLANK(N1943),0,'04_Настройки'!$B$20)),1)))</s:f>
        <s:v/>
      </s:c>
      <s:c r="Y1943" s="77" t="str">
        <s:f>IF(B1943="","",IF(ISBLANK(X1943),"Недостаточно данных",IF(X1943&gt;='04_Настройки'!$B$24,"Высокий",IF(X1943&gt;='04_Настройки'!$B$25,"Средний","Низкий"))))</s:f>
        <s:v/>
      </s:c>
      <s:c r="Z1943" s="80">
        <s:f t="shared" si="8"/>
        <s:v>1933</s:v>
      </s:c>
      <s:c r="AA1943" s="93" t="str">
        <s:f>IF(B1943="","",IF(S1943&gt;1,"Проверить и объединить дубли",IF(W1943&lt;'04_Настройки'!$B$26,"Дополнить исходные данные",IF(AND(M1943&lt;&gt;"",M1943&lt;=2),"Проверить соответствие запросу и бизнесу",IF(AND(G1943&lt;&gt;"",G1943&lt;=IF(J1943="",'04_Настройки'!$B$14,J1943)),"Удерживать позицию и обновлять контент",IF(Y1943="Высокий",IF(O1943="","Создать или назначить посадочную страницу","Оптимизировать страницу и усилить содержание"),IF(Y1943="Средний","Включить в контент-план","Наблюдать или отложить")))))))</s:f>
        <s:v/>
      </s:c>
    </s:row>
    <s:row r="1944" ht="22.5" customHeight="1">
      <s:c r="A1944" s="70" t="str">
        <s:f t="shared" si="1"/>
        <s:v/>
      </s:c>
      <s:c r="B1944" s="71"/>
      <s:c r="C1944" s="71"/>
      <s:c r="D1944" s="71"/>
      <s:c r="E1944" s="95"/>
      <s:c r="F1944" s="77" t="str">
        <s:f>IF(ISBLANK(E1944),"",IF(E1944&gt;='04_Настройки'!$B$11,"ВЧ",IF(E1944&gt;='04_Настройки'!$B$12,"СЧ","НЧ")))</s:f>
      </s:c>
      <s:c r="G1944" s="78"/>
      <s:c r="H1944" s="78"/>
      <s:c r="I1944" s="80" t="str">
        <s:f t="shared" si="2"/>
        <s:v/>
      </s:c>
      <s:c r="J1944" s="78"/>
      <s:c r="K1944" s="81"/>
      <s:c r="L1944" s="78"/>
      <s:c r="M1944" s="78"/>
      <s:c r="N1944" s="78"/>
      <s:c r="O1944" s="83"/>
      <s:c r="P1944" s="84"/>
      <s:c r="Q1944" s="84"/>
      <s:c r="R1944" s="77" t="str">
        <s:f t="shared" si="3"/>
        <s:v/>
      </s:c>
      <s:c r="S1944" s="85" t="str">
        <s:f t="shared" si="4"/>
        <s:v/>
      </s:c>
      <s:c r="T1944" s="85" t="str">
        <s:f t="shared" si="5"/>
        <s:v/>
      </s:c>
      <s:c r="U1944" s="85" t="str">
        <s:f>IF(OR(B1944="",G1944=""),"",ROUND(MAX(0,MIN(100,(G1944-IF(J1944="",'04_Настройки'!$B$14,J1944))/(100-IF(J1944="",'04_Настройки'!$B$14,J1944))*100)),1))</s:f>
        <s:v/>
      </s:c>
      <s:c r="V1944" s="85" t="str">
        <s:f t="shared" si="6"/>
        <s:v/>
      </s:c>
      <s:c r="W1944" s="88" t="str">
        <s:f t="shared" si="7"/>
        <s:v/>
      </s:c>
      <s:c r="X1944" s="85" t="str">
        <s:f>IF(B1944="","",IF(W1944&lt;'04_Настройки'!$B$26,"",ROUND((IF(ISBLANK(T1944),0,T1944*'04_Настройки'!$B$16)+IF(ISBLANK(U1944),0,U1944*'04_Настройки'!$B$17)+IF(ISBLANK(V1944),0,V1944*'04_Настройки'!$B$18)+IF(ISBLANK(M1944),0,M1944/5*100*'04_Настройки'!$B$19)+IF(ISBLANK(N1944),0,N1944/5*100*'04_Настройки'!$B$20))/(IF(ISBLANK(T1944),0,'04_Настройки'!$B$16)+IF(ISBLANK(U1944),0,'04_Настройки'!$B$17)+IF(ISBLANK(V1944),0,'04_Настройки'!$B$18)+IF(ISBLANK(M1944),0,'04_Настройки'!$B$19)+IF(ISBLANK(N1944),0,'04_Настройки'!$B$20)),1)))</s:f>
        <s:v/>
      </s:c>
      <s:c r="Y1944" s="77" t="str">
        <s:f>IF(B1944="","",IF(ISBLANK(X1944),"Недостаточно данных",IF(X1944&gt;='04_Настройки'!$B$24,"Высокий",IF(X1944&gt;='04_Настройки'!$B$25,"Средний","Низкий"))))</s:f>
        <s:v/>
      </s:c>
      <s:c r="Z1944" s="80">
        <s:f t="shared" si="8"/>
        <s:v>1934</s:v>
      </s:c>
      <s:c r="AA1944" s="93" t="str">
        <s:f>IF(B1944="","",IF(S1944&gt;1,"Проверить и объединить дубли",IF(W1944&lt;'04_Настройки'!$B$26,"Дополнить исходные данные",IF(AND(M1944&lt;&gt;"",M1944&lt;=2),"Проверить соответствие запросу и бизнесу",IF(AND(G1944&lt;&gt;"",G1944&lt;=IF(J1944="",'04_Настройки'!$B$14,J1944)),"Удерживать позицию и обновлять контент",IF(Y1944="Высокий",IF(O1944="","Создать или назначить посадочную страницу","Оптимизировать страницу и усилить содержание"),IF(Y1944="Средний","Включить в контент-план","Наблюдать или отложить")))))))</s:f>
        <s:v/>
      </s:c>
    </s:row>
    <s:row r="1945" ht="22.5" customHeight="1">
      <s:c r="A1945" s="70" t="str">
        <s:f t="shared" si="1"/>
        <s:v/>
      </s:c>
      <s:c r="B1945" s="71"/>
      <s:c r="C1945" s="71"/>
      <s:c r="D1945" s="71"/>
      <s:c r="E1945" s="95"/>
      <s:c r="F1945" s="77" t="str">
        <s:f>IF(ISBLANK(E1945),"",IF(E1945&gt;='04_Настройки'!$B$11,"ВЧ",IF(E1945&gt;='04_Настройки'!$B$12,"СЧ","НЧ")))</s:f>
      </s:c>
      <s:c r="G1945" s="78"/>
      <s:c r="H1945" s="78"/>
      <s:c r="I1945" s="80" t="str">
        <s:f t="shared" si="2"/>
        <s:v/>
      </s:c>
      <s:c r="J1945" s="78"/>
      <s:c r="K1945" s="81"/>
      <s:c r="L1945" s="78"/>
      <s:c r="M1945" s="78"/>
      <s:c r="N1945" s="78"/>
      <s:c r="O1945" s="83"/>
      <s:c r="P1945" s="84"/>
      <s:c r="Q1945" s="84"/>
      <s:c r="R1945" s="77" t="str">
        <s:f t="shared" si="3"/>
        <s:v/>
      </s:c>
      <s:c r="S1945" s="85" t="str">
        <s:f t="shared" si="4"/>
        <s:v/>
      </s:c>
      <s:c r="T1945" s="85" t="str">
        <s:f t="shared" si="5"/>
        <s:v/>
      </s:c>
      <s:c r="U1945" s="85" t="str">
        <s:f>IF(OR(B1945="",G1945=""),"",ROUND(MAX(0,MIN(100,(G1945-IF(J1945="",'04_Настройки'!$B$14,J1945))/(100-IF(J1945="",'04_Настройки'!$B$14,J1945))*100)),1))</s:f>
        <s:v/>
      </s:c>
      <s:c r="V1945" s="85" t="str">
        <s:f t="shared" si="6"/>
        <s:v/>
      </s:c>
      <s:c r="W1945" s="88" t="str">
        <s:f t="shared" si="7"/>
        <s:v/>
      </s:c>
      <s:c r="X1945" s="85" t="str">
        <s:f>IF(B1945="","",IF(W1945&lt;'04_Настройки'!$B$26,"",ROUND((IF(ISBLANK(T1945),0,T1945*'04_Настройки'!$B$16)+IF(ISBLANK(U1945),0,U1945*'04_Настройки'!$B$17)+IF(ISBLANK(V1945),0,V1945*'04_Настройки'!$B$18)+IF(ISBLANK(M1945),0,M1945/5*100*'04_Настройки'!$B$19)+IF(ISBLANK(N1945),0,N1945/5*100*'04_Настройки'!$B$20))/(IF(ISBLANK(T1945),0,'04_Настройки'!$B$16)+IF(ISBLANK(U1945),0,'04_Настройки'!$B$17)+IF(ISBLANK(V1945),0,'04_Настройки'!$B$18)+IF(ISBLANK(M1945),0,'04_Настройки'!$B$19)+IF(ISBLANK(N1945),0,'04_Настройки'!$B$20)),1)))</s:f>
        <s:v/>
      </s:c>
      <s:c r="Y1945" s="77" t="str">
        <s:f>IF(B1945="","",IF(ISBLANK(X1945),"Недостаточно данных",IF(X1945&gt;='04_Настройки'!$B$24,"Высокий",IF(X1945&gt;='04_Настройки'!$B$25,"Средний","Низкий"))))</s:f>
        <s:v/>
      </s:c>
      <s:c r="Z1945" s="80">
        <s:f t="shared" si="8"/>
        <s:v>1935</s:v>
      </s:c>
      <s:c r="AA1945" s="93" t="str">
        <s:f>IF(B1945="","",IF(S1945&gt;1,"Проверить и объединить дубли",IF(W1945&lt;'04_Настройки'!$B$26,"Дополнить исходные данные",IF(AND(M1945&lt;&gt;"",M1945&lt;=2),"Проверить соответствие запросу и бизнесу",IF(AND(G1945&lt;&gt;"",G1945&lt;=IF(J1945="",'04_Настройки'!$B$14,J1945)),"Удерживать позицию и обновлять контент",IF(Y1945="Высокий",IF(O1945="","Создать или назначить посадочную страницу","Оптимизировать страницу и усилить содержание"),IF(Y1945="Средний","Включить в контент-план","Наблюдать или отложить")))))))</s:f>
        <s:v/>
      </s:c>
    </s:row>
    <s:row r="1946" ht="22.5" customHeight="1">
      <s:c r="A1946" s="70" t="str">
        <s:f t="shared" si="1"/>
        <s:v/>
      </s:c>
      <s:c r="B1946" s="71"/>
      <s:c r="C1946" s="71"/>
      <s:c r="D1946" s="71"/>
      <s:c r="E1946" s="95"/>
      <s:c r="F1946" s="77" t="str">
        <s:f>IF(ISBLANK(E1946),"",IF(E1946&gt;='04_Настройки'!$B$11,"ВЧ",IF(E1946&gt;='04_Настройки'!$B$12,"СЧ","НЧ")))</s:f>
      </s:c>
      <s:c r="G1946" s="78"/>
      <s:c r="H1946" s="78"/>
      <s:c r="I1946" s="80" t="str">
        <s:f t="shared" si="2"/>
        <s:v/>
      </s:c>
      <s:c r="J1946" s="78"/>
      <s:c r="K1946" s="81"/>
      <s:c r="L1946" s="78"/>
      <s:c r="M1946" s="78"/>
      <s:c r="N1946" s="78"/>
      <s:c r="O1946" s="83"/>
      <s:c r="P1946" s="84"/>
      <s:c r="Q1946" s="84"/>
      <s:c r="R1946" s="77" t="str">
        <s:f t="shared" si="3"/>
        <s:v/>
      </s:c>
      <s:c r="S1946" s="85" t="str">
        <s:f t="shared" si="4"/>
        <s:v/>
      </s:c>
      <s:c r="T1946" s="85" t="str">
        <s:f t="shared" si="5"/>
        <s:v/>
      </s:c>
      <s:c r="U1946" s="85" t="str">
        <s:f>IF(OR(B1946="",G1946=""),"",ROUND(MAX(0,MIN(100,(G1946-IF(J1946="",'04_Настройки'!$B$14,J1946))/(100-IF(J1946="",'04_Настройки'!$B$14,J1946))*100)),1))</s:f>
        <s:v/>
      </s:c>
      <s:c r="V1946" s="85" t="str">
        <s:f t="shared" si="6"/>
        <s:v/>
      </s:c>
      <s:c r="W1946" s="88" t="str">
        <s:f t="shared" si="7"/>
        <s:v/>
      </s:c>
      <s:c r="X1946" s="85" t="str">
        <s:f>IF(B1946="","",IF(W1946&lt;'04_Настройки'!$B$26,"",ROUND((IF(ISBLANK(T1946),0,T1946*'04_Настройки'!$B$16)+IF(ISBLANK(U1946),0,U1946*'04_Настройки'!$B$17)+IF(ISBLANK(V1946),0,V1946*'04_Настройки'!$B$18)+IF(ISBLANK(M1946),0,M1946/5*100*'04_Настройки'!$B$19)+IF(ISBLANK(N1946),0,N1946/5*100*'04_Настройки'!$B$20))/(IF(ISBLANK(T1946),0,'04_Настройки'!$B$16)+IF(ISBLANK(U1946),0,'04_Настройки'!$B$17)+IF(ISBLANK(V1946),0,'04_Настройки'!$B$18)+IF(ISBLANK(M1946),0,'04_Настройки'!$B$19)+IF(ISBLANK(N1946),0,'04_Настройки'!$B$20)),1)))</s:f>
        <s:v/>
      </s:c>
      <s:c r="Y1946" s="77" t="str">
        <s:f>IF(B1946="","",IF(ISBLANK(X1946),"Недостаточно данных",IF(X1946&gt;='04_Настройки'!$B$24,"Высокий",IF(X1946&gt;='04_Настройки'!$B$25,"Средний","Низкий"))))</s:f>
        <s:v/>
      </s:c>
      <s:c r="Z1946" s="80">
        <s:f t="shared" si="8"/>
        <s:v>1936</s:v>
      </s:c>
      <s:c r="AA1946" s="93" t="str">
        <s:f>IF(B1946="","",IF(S1946&gt;1,"Проверить и объединить дубли",IF(W1946&lt;'04_Настройки'!$B$26,"Дополнить исходные данные",IF(AND(M1946&lt;&gt;"",M1946&lt;=2),"Проверить соответствие запросу и бизнесу",IF(AND(G1946&lt;&gt;"",G1946&lt;=IF(J1946="",'04_Настройки'!$B$14,J1946)),"Удерживать позицию и обновлять контент",IF(Y1946="Высокий",IF(O1946="","Создать или назначить посадочную страницу","Оптимизировать страницу и усилить содержание"),IF(Y1946="Средний","Включить в контент-план","Наблюдать или отложить")))))))</s:f>
        <s:v/>
      </s:c>
    </s:row>
    <s:row r="1947" ht="22.5" customHeight="1">
      <s:c r="A1947" s="70" t="str">
        <s:f t="shared" si="1"/>
        <s:v/>
      </s:c>
      <s:c r="B1947" s="71"/>
      <s:c r="C1947" s="71"/>
      <s:c r="D1947" s="71"/>
      <s:c r="E1947" s="95"/>
      <s:c r="F1947" s="77" t="str">
        <s:f>IF(ISBLANK(E1947),"",IF(E1947&gt;='04_Настройки'!$B$11,"ВЧ",IF(E1947&gt;='04_Настройки'!$B$12,"СЧ","НЧ")))</s:f>
      </s:c>
      <s:c r="G1947" s="78"/>
      <s:c r="H1947" s="78"/>
      <s:c r="I1947" s="80" t="str">
        <s:f t="shared" si="2"/>
        <s:v/>
      </s:c>
      <s:c r="J1947" s="78"/>
      <s:c r="K1947" s="81"/>
      <s:c r="L1947" s="78"/>
      <s:c r="M1947" s="78"/>
      <s:c r="N1947" s="78"/>
      <s:c r="O1947" s="83"/>
      <s:c r="P1947" s="84"/>
      <s:c r="Q1947" s="84"/>
      <s:c r="R1947" s="77" t="str">
        <s:f t="shared" si="3"/>
        <s:v/>
      </s:c>
      <s:c r="S1947" s="85" t="str">
        <s:f t="shared" si="4"/>
        <s:v/>
      </s:c>
      <s:c r="T1947" s="85" t="str">
        <s:f t="shared" si="5"/>
        <s:v/>
      </s:c>
      <s:c r="U1947" s="85" t="str">
        <s:f>IF(OR(B1947="",G1947=""),"",ROUND(MAX(0,MIN(100,(G1947-IF(J1947="",'04_Настройки'!$B$14,J1947))/(100-IF(J1947="",'04_Настройки'!$B$14,J1947))*100)),1))</s:f>
        <s:v/>
      </s:c>
      <s:c r="V1947" s="85" t="str">
        <s:f t="shared" si="6"/>
        <s:v/>
      </s:c>
      <s:c r="W1947" s="88" t="str">
        <s:f t="shared" si="7"/>
        <s:v/>
      </s:c>
      <s:c r="X1947" s="85" t="str">
        <s:f>IF(B1947="","",IF(W1947&lt;'04_Настройки'!$B$26,"",ROUND((IF(ISBLANK(T1947),0,T1947*'04_Настройки'!$B$16)+IF(ISBLANK(U1947),0,U1947*'04_Настройки'!$B$17)+IF(ISBLANK(V1947),0,V1947*'04_Настройки'!$B$18)+IF(ISBLANK(M1947),0,M1947/5*100*'04_Настройки'!$B$19)+IF(ISBLANK(N1947),0,N1947/5*100*'04_Настройки'!$B$20))/(IF(ISBLANK(T1947),0,'04_Настройки'!$B$16)+IF(ISBLANK(U1947),0,'04_Настройки'!$B$17)+IF(ISBLANK(V1947),0,'04_Настройки'!$B$18)+IF(ISBLANK(M1947),0,'04_Настройки'!$B$19)+IF(ISBLANK(N1947),0,'04_Настройки'!$B$20)),1)))</s:f>
        <s:v/>
      </s:c>
      <s:c r="Y1947" s="77" t="str">
        <s:f>IF(B1947="","",IF(ISBLANK(X1947),"Недостаточно данных",IF(X1947&gt;='04_Настройки'!$B$24,"Высокий",IF(X1947&gt;='04_Настройки'!$B$25,"Средний","Низкий"))))</s:f>
        <s:v/>
      </s:c>
      <s:c r="Z1947" s="80">
        <s:f t="shared" si="8"/>
        <s:v>1937</s:v>
      </s:c>
      <s:c r="AA1947" s="93" t="str">
        <s:f>IF(B1947="","",IF(S1947&gt;1,"Проверить и объединить дубли",IF(W1947&lt;'04_Настройки'!$B$26,"Дополнить исходные данные",IF(AND(M1947&lt;&gt;"",M1947&lt;=2),"Проверить соответствие запросу и бизнесу",IF(AND(G1947&lt;&gt;"",G1947&lt;=IF(J1947="",'04_Настройки'!$B$14,J1947)),"Удерживать позицию и обновлять контент",IF(Y1947="Высокий",IF(O1947="","Создать или назначить посадочную страницу","Оптимизировать страницу и усилить содержание"),IF(Y1947="Средний","Включить в контент-план","Наблюдать или отложить")))))))</s:f>
        <s:v/>
      </s:c>
    </s:row>
    <s:row r="1948" ht="22.5" customHeight="1">
      <s:c r="A1948" s="70" t="str">
        <s:f t="shared" si="1"/>
        <s:v/>
      </s:c>
      <s:c r="B1948" s="71"/>
      <s:c r="C1948" s="71"/>
      <s:c r="D1948" s="71"/>
      <s:c r="E1948" s="95"/>
      <s:c r="F1948" s="77" t="str">
        <s:f>IF(ISBLANK(E1948),"",IF(E1948&gt;='04_Настройки'!$B$11,"ВЧ",IF(E1948&gt;='04_Настройки'!$B$12,"СЧ","НЧ")))</s:f>
      </s:c>
      <s:c r="G1948" s="78"/>
      <s:c r="H1948" s="78"/>
      <s:c r="I1948" s="80" t="str">
        <s:f t="shared" si="2"/>
        <s:v/>
      </s:c>
      <s:c r="J1948" s="78"/>
      <s:c r="K1948" s="81"/>
      <s:c r="L1948" s="78"/>
      <s:c r="M1948" s="78"/>
      <s:c r="N1948" s="78"/>
      <s:c r="O1948" s="83"/>
      <s:c r="P1948" s="84"/>
      <s:c r="Q1948" s="84"/>
      <s:c r="R1948" s="77" t="str">
        <s:f t="shared" si="3"/>
        <s:v/>
      </s:c>
      <s:c r="S1948" s="85" t="str">
        <s:f t="shared" si="4"/>
        <s:v/>
      </s:c>
      <s:c r="T1948" s="85" t="str">
        <s:f t="shared" si="5"/>
        <s:v/>
      </s:c>
      <s:c r="U1948" s="85" t="str">
        <s:f>IF(OR(B1948="",G1948=""),"",ROUND(MAX(0,MIN(100,(G1948-IF(J1948="",'04_Настройки'!$B$14,J1948))/(100-IF(J1948="",'04_Настройки'!$B$14,J1948))*100)),1))</s:f>
        <s:v/>
      </s:c>
      <s:c r="V1948" s="85" t="str">
        <s:f t="shared" si="6"/>
        <s:v/>
      </s:c>
      <s:c r="W1948" s="88" t="str">
        <s:f t="shared" si="7"/>
        <s:v/>
      </s:c>
      <s:c r="X1948" s="85" t="str">
        <s:f>IF(B1948="","",IF(W1948&lt;'04_Настройки'!$B$26,"",ROUND((IF(ISBLANK(T1948),0,T1948*'04_Настройки'!$B$16)+IF(ISBLANK(U1948),0,U1948*'04_Настройки'!$B$17)+IF(ISBLANK(V1948),0,V1948*'04_Настройки'!$B$18)+IF(ISBLANK(M1948),0,M1948/5*100*'04_Настройки'!$B$19)+IF(ISBLANK(N1948),0,N1948/5*100*'04_Настройки'!$B$20))/(IF(ISBLANK(T1948),0,'04_Настройки'!$B$16)+IF(ISBLANK(U1948),0,'04_Настройки'!$B$17)+IF(ISBLANK(V1948),0,'04_Настройки'!$B$18)+IF(ISBLANK(M1948),0,'04_Настройки'!$B$19)+IF(ISBLANK(N1948),0,'04_Настройки'!$B$20)),1)))</s:f>
        <s:v/>
      </s:c>
      <s:c r="Y1948" s="77" t="str">
        <s:f>IF(B1948="","",IF(ISBLANK(X1948),"Недостаточно данных",IF(X1948&gt;='04_Настройки'!$B$24,"Высокий",IF(X1948&gt;='04_Настройки'!$B$25,"Средний","Низкий"))))</s:f>
        <s:v/>
      </s:c>
      <s:c r="Z1948" s="80">
        <s:f t="shared" si="8"/>
        <s:v>1938</s:v>
      </s:c>
      <s:c r="AA1948" s="93" t="str">
        <s:f>IF(B1948="","",IF(S1948&gt;1,"Проверить и объединить дубли",IF(W1948&lt;'04_Настройки'!$B$26,"Дополнить исходные данные",IF(AND(M1948&lt;&gt;"",M1948&lt;=2),"Проверить соответствие запросу и бизнесу",IF(AND(G1948&lt;&gt;"",G1948&lt;=IF(J1948="",'04_Настройки'!$B$14,J1948)),"Удерживать позицию и обновлять контент",IF(Y1948="Высокий",IF(O1948="","Создать или назначить посадочную страницу","Оптимизировать страницу и усилить содержание"),IF(Y1948="Средний","Включить в контент-план","Наблюдать или отложить")))))))</s:f>
        <s:v/>
      </s:c>
    </s:row>
    <s:row r="1949" ht="22.5" customHeight="1">
      <s:c r="A1949" s="70" t="str">
        <s:f t="shared" si="1"/>
        <s:v/>
      </s:c>
      <s:c r="B1949" s="71"/>
      <s:c r="C1949" s="71"/>
      <s:c r="D1949" s="71"/>
      <s:c r="E1949" s="95"/>
      <s:c r="F1949" s="77" t="str">
        <s:f>IF(ISBLANK(E1949),"",IF(E1949&gt;='04_Настройки'!$B$11,"ВЧ",IF(E1949&gt;='04_Настройки'!$B$12,"СЧ","НЧ")))</s:f>
      </s:c>
      <s:c r="G1949" s="78"/>
      <s:c r="H1949" s="78"/>
      <s:c r="I1949" s="80" t="str">
        <s:f t="shared" si="2"/>
        <s:v/>
      </s:c>
      <s:c r="J1949" s="78"/>
      <s:c r="K1949" s="81"/>
      <s:c r="L1949" s="78"/>
      <s:c r="M1949" s="78"/>
      <s:c r="N1949" s="78"/>
      <s:c r="O1949" s="83"/>
      <s:c r="P1949" s="84"/>
      <s:c r="Q1949" s="84"/>
      <s:c r="R1949" s="77" t="str">
        <s:f t="shared" si="3"/>
        <s:v/>
      </s:c>
      <s:c r="S1949" s="85" t="str">
        <s:f t="shared" si="4"/>
        <s:v/>
      </s:c>
      <s:c r="T1949" s="85" t="str">
        <s:f t="shared" si="5"/>
        <s:v/>
      </s:c>
      <s:c r="U1949" s="85" t="str">
        <s:f>IF(OR(B1949="",G1949=""),"",ROUND(MAX(0,MIN(100,(G1949-IF(J1949="",'04_Настройки'!$B$14,J1949))/(100-IF(J1949="",'04_Настройки'!$B$14,J1949))*100)),1))</s:f>
        <s:v/>
      </s:c>
      <s:c r="V1949" s="85" t="str">
        <s:f t="shared" si="6"/>
        <s:v/>
      </s:c>
      <s:c r="W1949" s="88" t="str">
        <s:f t="shared" si="7"/>
        <s:v/>
      </s:c>
      <s:c r="X1949" s="85" t="str">
        <s:f>IF(B1949="","",IF(W1949&lt;'04_Настройки'!$B$26,"",ROUND((IF(ISBLANK(T1949),0,T1949*'04_Настройки'!$B$16)+IF(ISBLANK(U1949),0,U1949*'04_Настройки'!$B$17)+IF(ISBLANK(V1949),0,V1949*'04_Настройки'!$B$18)+IF(ISBLANK(M1949),0,M1949/5*100*'04_Настройки'!$B$19)+IF(ISBLANK(N1949),0,N1949/5*100*'04_Настройки'!$B$20))/(IF(ISBLANK(T1949),0,'04_Настройки'!$B$16)+IF(ISBLANK(U1949),0,'04_Настройки'!$B$17)+IF(ISBLANK(V1949),0,'04_Настройки'!$B$18)+IF(ISBLANK(M1949),0,'04_Настройки'!$B$19)+IF(ISBLANK(N1949),0,'04_Настройки'!$B$20)),1)))</s:f>
        <s:v/>
      </s:c>
      <s:c r="Y1949" s="77" t="str">
        <s:f>IF(B1949="","",IF(ISBLANK(X1949),"Недостаточно данных",IF(X1949&gt;='04_Настройки'!$B$24,"Высокий",IF(X1949&gt;='04_Настройки'!$B$25,"Средний","Низкий"))))</s:f>
        <s:v/>
      </s:c>
      <s:c r="Z1949" s="80">
        <s:f t="shared" si="8"/>
        <s:v>1939</s:v>
      </s:c>
      <s:c r="AA1949" s="93" t="str">
        <s:f>IF(B1949="","",IF(S1949&gt;1,"Проверить и объединить дубли",IF(W1949&lt;'04_Настройки'!$B$26,"Дополнить исходные данные",IF(AND(M1949&lt;&gt;"",M1949&lt;=2),"Проверить соответствие запросу и бизнесу",IF(AND(G1949&lt;&gt;"",G1949&lt;=IF(J1949="",'04_Настройки'!$B$14,J1949)),"Удерживать позицию и обновлять контент",IF(Y1949="Высокий",IF(O1949="","Создать или назначить посадочную страницу","Оптимизировать страницу и усилить содержание"),IF(Y1949="Средний","Включить в контент-план","Наблюдать или отложить")))))))</s:f>
        <s:v/>
      </s:c>
    </s:row>
    <s:row r="1950" ht="22.5" customHeight="1">
      <s:c r="A1950" s="70" t="str">
        <s:f t="shared" si="1"/>
        <s:v/>
      </s:c>
      <s:c r="B1950" s="71"/>
      <s:c r="C1950" s="71"/>
      <s:c r="D1950" s="71"/>
      <s:c r="E1950" s="95"/>
      <s:c r="F1950" s="77" t="str">
        <s:f>IF(ISBLANK(E1950),"",IF(E1950&gt;='04_Настройки'!$B$11,"ВЧ",IF(E1950&gt;='04_Настройки'!$B$12,"СЧ","НЧ")))</s:f>
      </s:c>
      <s:c r="G1950" s="78"/>
      <s:c r="H1950" s="78"/>
      <s:c r="I1950" s="80" t="str">
        <s:f t="shared" si="2"/>
        <s:v/>
      </s:c>
      <s:c r="J1950" s="78"/>
      <s:c r="K1950" s="81"/>
      <s:c r="L1950" s="78"/>
      <s:c r="M1950" s="78"/>
      <s:c r="N1950" s="78"/>
      <s:c r="O1950" s="83"/>
      <s:c r="P1950" s="84"/>
      <s:c r="Q1950" s="84"/>
      <s:c r="R1950" s="77" t="str">
        <s:f t="shared" si="3"/>
        <s:v/>
      </s:c>
      <s:c r="S1950" s="85" t="str">
        <s:f t="shared" si="4"/>
        <s:v/>
      </s:c>
      <s:c r="T1950" s="85" t="str">
        <s:f t="shared" si="5"/>
        <s:v/>
      </s:c>
      <s:c r="U1950" s="85" t="str">
        <s:f>IF(OR(B1950="",G1950=""),"",ROUND(MAX(0,MIN(100,(G1950-IF(J1950="",'04_Настройки'!$B$14,J1950))/(100-IF(J1950="",'04_Настройки'!$B$14,J1950))*100)),1))</s:f>
        <s:v/>
      </s:c>
      <s:c r="V1950" s="85" t="str">
        <s:f t="shared" si="6"/>
        <s:v/>
      </s:c>
      <s:c r="W1950" s="88" t="str">
        <s:f t="shared" si="7"/>
        <s:v/>
      </s:c>
      <s:c r="X1950" s="85" t="str">
        <s:f>IF(B1950="","",IF(W1950&lt;'04_Настройки'!$B$26,"",ROUND((IF(ISBLANK(T1950),0,T1950*'04_Настройки'!$B$16)+IF(ISBLANK(U1950),0,U1950*'04_Настройки'!$B$17)+IF(ISBLANK(V1950),0,V1950*'04_Настройки'!$B$18)+IF(ISBLANK(M1950),0,M1950/5*100*'04_Настройки'!$B$19)+IF(ISBLANK(N1950),0,N1950/5*100*'04_Настройки'!$B$20))/(IF(ISBLANK(T1950),0,'04_Настройки'!$B$16)+IF(ISBLANK(U1950),0,'04_Настройки'!$B$17)+IF(ISBLANK(V1950),0,'04_Настройки'!$B$18)+IF(ISBLANK(M1950),0,'04_Настройки'!$B$19)+IF(ISBLANK(N1950),0,'04_Настройки'!$B$20)),1)))</s:f>
        <s:v/>
      </s:c>
      <s:c r="Y1950" s="77" t="str">
        <s:f>IF(B1950="","",IF(ISBLANK(X1950),"Недостаточно данных",IF(X1950&gt;='04_Настройки'!$B$24,"Высокий",IF(X1950&gt;='04_Настройки'!$B$25,"Средний","Низкий"))))</s:f>
        <s:v/>
      </s:c>
      <s:c r="Z1950" s="80">
        <s:f t="shared" si="8"/>
        <s:v>1940</s:v>
      </s:c>
      <s:c r="AA1950" s="93" t="str">
        <s:f>IF(B1950="","",IF(S1950&gt;1,"Проверить и объединить дубли",IF(W1950&lt;'04_Настройки'!$B$26,"Дополнить исходные данные",IF(AND(M1950&lt;&gt;"",M1950&lt;=2),"Проверить соответствие запросу и бизнесу",IF(AND(G1950&lt;&gt;"",G1950&lt;=IF(J1950="",'04_Настройки'!$B$14,J1950)),"Удерживать позицию и обновлять контент",IF(Y1950="Высокий",IF(O1950="","Создать или назначить посадочную страницу","Оптимизировать страницу и усилить содержание"),IF(Y1950="Средний","Включить в контент-план","Наблюдать или отложить")))))))</s:f>
        <s:v/>
      </s:c>
    </s:row>
    <s:row r="1951" ht="22.5" customHeight="1">
      <s:c r="A1951" s="70" t="str">
        <s:f t="shared" si="1"/>
        <s:v/>
      </s:c>
      <s:c r="B1951" s="71"/>
      <s:c r="C1951" s="71"/>
      <s:c r="D1951" s="71"/>
      <s:c r="E1951" s="95"/>
      <s:c r="F1951" s="77" t="str">
        <s:f>IF(ISBLANK(E1951),"",IF(E1951&gt;='04_Настройки'!$B$11,"ВЧ",IF(E1951&gt;='04_Настройки'!$B$12,"СЧ","НЧ")))</s:f>
      </s:c>
      <s:c r="G1951" s="78"/>
      <s:c r="H1951" s="78"/>
      <s:c r="I1951" s="80" t="str">
        <s:f t="shared" si="2"/>
        <s:v/>
      </s:c>
      <s:c r="J1951" s="78"/>
      <s:c r="K1951" s="81"/>
      <s:c r="L1951" s="78"/>
      <s:c r="M1951" s="78"/>
      <s:c r="N1951" s="78"/>
      <s:c r="O1951" s="83"/>
      <s:c r="P1951" s="84"/>
      <s:c r="Q1951" s="84"/>
      <s:c r="R1951" s="77" t="str">
        <s:f t="shared" si="3"/>
        <s:v/>
      </s:c>
      <s:c r="S1951" s="85" t="str">
        <s:f t="shared" si="4"/>
        <s:v/>
      </s:c>
      <s:c r="T1951" s="85" t="str">
        <s:f t="shared" si="5"/>
        <s:v/>
      </s:c>
      <s:c r="U1951" s="85" t="str">
        <s:f>IF(OR(B1951="",G1951=""),"",ROUND(MAX(0,MIN(100,(G1951-IF(J1951="",'04_Настройки'!$B$14,J1951))/(100-IF(J1951="",'04_Настройки'!$B$14,J1951))*100)),1))</s:f>
        <s:v/>
      </s:c>
      <s:c r="V1951" s="85" t="str">
        <s:f t="shared" si="6"/>
        <s:v/>
      </s:c>
      <s:c r="W1951" s="88" t="str">
        <s:f t="shared" si="7"/>
        <s:v/>
      </s:c>
      <s:c r="X1951" s="85" t="str">
        <s:f>IF(B1951="","",IF(W1951&lt;'04_Настройки'!$B$26,"",ROUND((IF(ISBLANK(T1951),0,T1951*'04_Настройки'!$B$16)+IF(ISBLANK(U1951),0,U1951*'04_Настройки'!$B$17)+IF(ISBLANK(V1951),0,V1951*'04_Настройки'!$B$18)+IF(ISBLANK(M1951),0,M1951/5*100*'04_Настройки'!$B$19)+IF(ISBLANK(N1951),0,N1951/5*100*'04_Настройки'!$B$20))/(IF(ISBLANK(T1951),0,'04_Настройки'!$B$16)+IF(ISBLANK(U1951),0,'04_Настройки'!$B$17)+IF(ISBLANK(V1951),0,'04_Настройки'!$B$18)+IF(ISBLANK(M1951),0,'04_Настройки'!$B$19)+IF(ISBLANK(N1951),0,'04_Настройки'!$B$20)),1)))</s:f>
        <s:v/>
      </s:c>
      <s:c r="Y1951" s="77" t="str">
        <s:f>IF(B1951="","",IF(ISBLANK(X1951),"Недостаточно данных",IF(X1951&gt;='04_Настройки'!$B$24,"Высокий",IF(X1951&gt;='04_Настройки'!$B$25,"Средний","Низкий"))))</s:f>
        <s:v/>
      </s:c>
      <s:c r="Z1951" s="80">
        <s:f t="shared" si="8"/>
        <s:v>1941</s:v>
      </s:c>
      <s:c r="AA1951" s="93" t="str">
        <s:f>IF(B1951="","",IF(S1951&gt;1,"Проверить и объединить дубли",IF(W1951&lt;'04_Настройки'!$B$26,"Дополнить исходные данные",IF(AND(M1951&lt;&gt;"",M1951&lt;=2),"Проверить соответствие запросу и бизнесу",IF(AND(G1951&lt;&gt;"",G1951&lt;=IF(J1951="",'04_Настройки'!$B$14,J1951)),"Удерживать позицию и обновлять контент",IF(Y1951="Высокий",IF(O1951="","Создать или назначить посадочную страницу","Оптимизировать страницу и усилить содержание"),IF(Y1951="Средний","Включить в контент-план","Наблюдать или отложить")))))))</s:f>
        <s:v/>
      </s:c>
    </s:row>
    <s:row r="1952" ht="22.5" customHeight="1">
      <s:c r="A1952" s="70" t="str">
        <s:f t="shared" si="1"/>
        <s:v/>
      </s:c>
      <s:c r="B1952" s="71"/>
      <s:c r="C1952" s="71"/>
      <s:c r="D1952" s="71"/>
      <s:c r="E1952" s="95"/>
      <s:c r="F1952" s="77" t="str">
        <s:f>IF(ISBLANK(E1952),"",IF(E1952&gt;='04_Настройки'!$B$11,"ВЧ",IF(E1952&gt;='04_Настройки'!$B$12,"СЧ","НЧ")))</s:f>
      </s:c>
      <s:c r="G1952" s="78"/>
      <s:c r="H1952" s="78"/>
      <s:c r="I1952" s="80" t="str">
        <s:f t="shared" si="2"/>
        <s:v/>
      </s:c>
      <s:c r="J1952" s="78"/>
      <s:c r="K1952" s="81"/>
      <s:c r="L1952" s="78"/>
      <s:c r="M1952" s="78"/>
      <s:c r="N1952" s="78"/>
      <s:c r="O1952" s="83"/>
      <s:c r="P1952" s="84"/>
      <s:c r="Q1952" s="84"/>
      <s:c r="R1952" s="77" t="str">
        <s:f t="shared" si="3"/>
        <s:v/>
      </s:c>
      <s:c r="S1952" s="85" t="str">
        <s:f t="shared" si="4"/>
        <s:v/>
      </s:c>
      <s:c r="T1952" s="85" t="str">
        <s:f t="shared" si="5"/>
        <s:v/>
      </s:c>
      <s:c r="U1952" s="85" t="str">
        <s:f>IF(OR(B1952="",G1952=""),"",ROUND(MAX(0,MIN(100,(G1952-IF(J1952="",'04_Настройки'!$B$14,J1952))/(100-IF(J1952="",'04_Настройки'!$B$14,J1952))*100)),1))</s:f>
        <s:v/>
      </s:c>
      <s:c r="V1952" s="85" t="str">
        <s:f t="shared" si="6"/>
        <s:v/>
      </s:c>
      <s:c r="W1952" s="88" t="str">
        <s:f t="shared" si="7"/>
        <s:v/>
      </s:c>
      <s:c r="X1952" s="85" t="str">
        <s:f>IF(B1952="","",IF(W1952&lt;'04_Настройки'!$B$26,"",ROUND((IF(ISBLANK(T1952),0,T1952*'04_Настройки'!$B$16)+IF(ISBLANK(U1952),0,U1952*'04_Настройки'!$B$17)+IF(ISBLANK(V1952),0,V1952*'04_Настройки'!$B$18)+IF(ISBLANK(M1952),0,M1952/5*100*'04_Настройки'!$B$19)+IF(ISBLANK(N1952),0,N1952/5*100*'04_Настройки'!$B$20))/(IF(ISBLANK(T1952),0,'04_Настройки'!$B$16)+IF(ISBLANK(U1952),0,'04_Настройки'!$B$17)+IF(ISBLANK(V1952),0,'04_Настройки'!$B$18)+IF(ISBLANK(M1952),0,'04_Настройки'!$B$19)+IF(ISBLANK(N1952),0,'04_Настройки'!$B$20)),1)))</s:f>
        <s:v/>
      </s:c>
      <s:c r="Y1952" s="77" t="str">
        <s:f>IF(B1952="","",IF(ISBLANK(X1952),"Недостаточно данных",IF(X1952&gt;='04_Настройки'!$B$24,"Высокий",IF(X1952&gt;='04_Настройки'!$B$25,"Средний","Низкий"))))</s:f>
        <s:v/>
      </s:c>
      <s:c r="Z1952" s="80">
        <s:f t="shared" si="8"/>
        <s:v>1942</s:v>
      </s:c>
      <s:c r="AA1952" s="93" t="str">
        <s:f>IF(B1952="","",IF(S1952&gt;1,"Проверить и объединить дубли",IF(W1952&lt;'04_Настройки'!$B$26,"Дополнить исходные данные",IF(AND(M1952&lt;&gt;"",M1952&lt;=2),"Проверить соответствие запросу и бизнесу",IF(AND(G1952&lt;&gt;"",G1952&lt;=IF(J1952="",'04_Настройки'!$B$14,J1952)),"Удерживать позицию и обновлять контент",IF(Y1952="Высокий",IF(O1952="","Создать или назначить посадочную страницу","Оптимизировать страницу и усилить содержание"),IF(Y1952="Средний","Включить в контент-план","Наблюдать или отложить")))))))</s:f>
        <s:v/>
      </s:c>
    </s:row>
    <s:row r="1953" ht="22.5" customHeight="1">
      <s:c r="A1953" s="70" t="str">
        <s:f t="shared" si="1"/>
        <s:v/>
      </s:c>
      <s:c r="B1953" s="71"/>
      <s:c r="C1953" s="71"/>
      <s:c r="D1953" s="71"/>
      <s:c r="E1953" s="95"/>
      <s:c r="F1953" s="77" t="str">
        <s:f>IF(ISBLANK(E1953),"",IF(E1953&gt;='04_Настройки'!$B$11,"ВЧ",IF(E1953&gt;='04_Настройки'!$B$12,"СЧ","НЧ")))</s:f>
      </s:c>
      <s:c r="G1953" s="78"/>
      <s:c r="H1953" s="78"/>
      <s:c r="I1953" s="80" t="str">
        <s:f t="shared" si="2"/>
        <s:v/>
      </s:c>
      <s:c r="J1953" s="78"/>
      <s:c r="K1953" s="81"/>
      <s:c r="L1953" s="78"/>
      <s:c r="M1953" s="78"/>
      <s:c r="N1953" s="78"/>
      <s:c r="O1953" s="83"/>
      <s:c r="P1953" s="84"/>
      <s:c r="Q1953" s="84"/>
      <s:c r="R1953" s="77" t="str">
        <s:f t="shared" si="3"/>
        <s:v/>
      </s:c>
      <s:c r="S1953" s="85" t="str">
        <s:f t="shared" si="4"/>
        <s:v/>
      </s:c>
      <s:c r="T1953" s="85" t="str">
        <s:f t="shared" si="5"/>
        <s:v/>
      </s:c>
      <s:c r="U1953" s="85" t="str">
        <s:f>IF(OR(B1953="",G1953=""),"",ROUND(MAX(0,MIN(100,(G1953-IF(J1953="",'04_Настройки'!$B$14,J1953))/(100-IF(J1953="",'04_Настройки'!$B$14,J1953))*100)),1))</s:f>
        <s:v/>
      </s:c>
      <s:c r="V1953" s="85" t="str">
        <s:f t="shared" si="6"/>
        <s:v/>
      </s:c>
      <s:c r="W1953" s="88" t="str">
        <s:f t="shared" si="7"/>
        <s:v/>
      </s:c>
      <s:c r="X1953" s="85" t="str">
        <s:f>IF(B1953="","",IF(W1953&lt;'04_Настройки'!$B$26,"",ROUND((IF(ISBLANK(T1953),0,T1953*'04_Настройки'!$B$16)+IF(ISBLANK(U1953),0,U1953*'04_Настройки'!$B$17)+IF(ISBLANK(V1953),0,V1953*'04_Настройки'!$B$18)+IF(ISBLANK(M1953),0,M1953/5*100*'04_Настройки'!$B$19)+IF(ISBLANK(N1953),0,N1953/5*100*'04_Настройки'!$B$20))/(IF(ISBLANK(T1953),0,'04_Настройки'!$B$16)+IF(ISBLANK(U1953),0,'04_Настройки'!$B$17)+IF(ISBLANK(V1953),0,'04_Настройки'!$B$18)+IF(ISBLANK(M1953),0,'04_Настройки'!$B$19)+IF(ISBLANK(N1953),0,'04_Настройки'!$B$20)),1)))</s:f>
        <s:v/>
      </s:c>
      <s:c r="Y1953" s="77" t="str">
        <s:f>IF(B1953="","",IF(ISBLANK(X1953),"Недостаточно данных",IF(X1953&gt;='04_Настройки'!$B$24,"Высокий",IF(X1953&gt;='04_Настройки'!$B$25,"Средний","Низкий"))))</s:f>
        <s:v/>
      </s:c>
      <s:c r="Z1953" s="80">
        <s:f t="shared" si="8"/>
        <s:v>1943</s:v>
      </s:c>
      <s:c r="AA1953" s="93" t="str">
        <s:f>IF(B1953="","",IF(S1953&gt;1,"Проверить и объединить дубли",IF(W1953&lt;'04_Настройки'!$B$26,"Дополнить исходные данные",IF(AND(M1953&lt;&gt;"",M1953&lt;=2),"Проверить соответствие запросу и бизнесу",IF(AND(G1953&lt;&gt;"",G1953&lt;=IF(J1953="",'04_Настройки'!$B$14,J1953)),"Удерживать позицию и обновлять контент",IF(Y1953="Высокий",IF(O1953="","Создать или назначить посадочную страницу","Оптимизировать страницу и усилить содержание"),IF(Y1953="Средний","Включить в контент-план","Наблюдать или отложить")))))))</s:f>
        <s:v/>
      </s:c>
    </s:row>
    <s:row r="1954" ht="22.5" customHeight="1">
      <s:c r="A1954" s="70" t="str">
        <s:f t="shared" si="1"/>
        <s:v/>
      </s:c>
      <s:c r="B1954" s="71"/>
      <s:c r="C1954" s="71"/>
      <s:c r="D1954" s="71"/>
      <s:c r="E1954" s="95"/>
      <s:c r="F1954" s="77" t="str">
        <s:f>IF(ISBLANK(E1954),"",IF(E1954&gt;='04_Настройки'!$B$11,"ВЧ",IF(E1954&gt;='04_Настройки'!$B$12,"СЧ","НЧ")))</s:f>
      </s:c>
      <s:c r="G1954" s="78"/>
      <s:c r="H1954" s="78"/>
      <s:c r="I1954" s="80" t="str">
        <s:f t="shared" si="2"/>
        <s:v/>
      </s:c>
      <s:c r="J1954" s="78"/>
      <s:c r="K1954" s="81"/>
      <s:c r="L1954" s="78"/>
      <s:c r="M1954" s="78"/>
      <s:c r="N1954" s="78"/>
      <s:c r="O1954" s="83"/>
      <s:c r="P1954" s="84"/>
      <s:c r="Q1954" s="84"/>
      <s:c r="R1954" s="77" t="str">
        <s:f t="shared" si="3"/>
        <s:v/>
      </s:c>
      <s:c r="S1954" s="85" t="str">
        <s:f t="shared" si="4"/>
        <s:v/>
      </s:c>
      <s:c r="T1954" s="85" t="str">
        <s:f t="shared" si="5"/>
        <s:v/>
      </s:c>
      <s:c r="U1954" s="85" t="str">
        <s:f>IF(OR(B1954="",G1954=""),"",ROUND(MAX(0,MIN(100,(G1954-IF(J1954="",'04_Настройки'!$B$14,J1954))/(100-IF(J1954="",'04_Настройки'!$B$14,J1954))*100)),1))</s:f>
        <s:v/>
      </s:c>
      <s:c r="V1954" s="85" t="str">
        <s:f t="shared" si="6"/>
        <s:v/>
      </s:c>
      <s:c r="W1954" s="88" t="str">
        <s:f t="shared" si="7"/>
        <s:v/>
      </s:c>
      <s:c r="X1954" s="85" t="str">
        <s:f>IF(B1954="","",IF(W1954&lt;'04_Настройки'!$B$26,"",ROUND((IF(ISBLANK(T1954),0,T1954*'04_Настройки'!$B$16)+IF(ISBLANK(U1954),0,U1954*'04_Настройки'!$B$17)+IF(ISBLANK(V1954),0,V1954*'04_Настройки'!$B$18)+IF(ISBLANK(M1954),0,M1954/5*100*'04_Настройки'!$B$19)+IF(ISBLANK(N1954),0,N1954/5*100*'04_Настройки'!$B$20))/(IF(ISBLANK(T1954),0,'04_Настройки'!$B$16)+IF(ISBLANK(U1954),0,'04_Настройки'!$B$17)+IF(ISBLANK(V1954),0,'04_Настройки'!$B$18)+IF(ISBLANK(M1954),0,'04_Настройки'!$B$19)+IF(ISBLANK(N1954),0,'04_Настройки'!$B$20)),1)))</s:f>
        <s:v/>
      </s:c>
      <s:c r="Y1954" s="77" t="str">
        <s:f>IF(B1954="","",IF(ISBLANK(X1954),"Недостаточно данных",IF(X1954&gt;='04_Настройки'!$B$24,"Высокий",IF(X1954&gt;='04_Настройки'!$B$25,"Средний","Низкий"))))</s:f>
        <s:v/>
      </s:c>
      <s:c r="Z1954" s="80">
        <s:f t="shared" si="8"/>
        <s:v>1944</s:v>
      </s:c>
      <s:c r="AA1954" s="93" t="str">
        <s:f>IF(B1954="","",IF(S1954&gt;1,"Проверить и объединить дубли",IF(W1954&lt;'04_Настройки'!$B$26,"Дополнить исходные данные",IF(AND(M1954&lt;&gt;"",M1954&lt;=2),"Проверить соответствие запросу и бизнесу",IF(AND(G1954&lt;&gt;"",G1954&lt;=IF(J1954="",'04_Настройки'!$B$14,J1954)),"Удерживать позицию и обновлять контент",IF(Y1954="Высокий",IF(O1954="","Создать или назначить посадочную страницу","Оптимизировать страницу и усилить содержание"),IF(Y1954="Средний","Включить в контент-план","Наблюдать или отложить")))))))</s:f>
        <s:v/>
      </s:c>
    </s:row>
    <s:row r="1955" ht="22.5" customHeight="1">
      <s:c r="A1955" s="70" t="str">
        <s:f t="shared" si="1"/>
        <s:v/>
      </s:c>
      <s:c r="B1955" s="71"/>
      <s:c r="C1955" s="71"/>
      <s:c r="D1955" s="71"/>
      <s:c r="E1955" s="95"/>
      <s:c r="F1955" s="77" t="str">
        <s:f>IF(ISBLANK(E1955),"",IF(E1955&gt;='04_Настройки'!$B$11,"ВЧ",IF(E1955&gt;='04_Настройки'!$B$12,"СЧ","НЧ")))</s:f>
      </s:c>
      <s:c r="G1955" s="78"/>
      <s:c r="H1955" s="78"/>
      <s:c r="I1955" s="80" t="str">
        <s:f t="shared" si="2"/>
        <s:v/>
      </s:c>
      <s:c r="J1955" s="78"/>
      <s:c r="K1955" s="81"/>
      <s:c r="L1955" s="78"/>
      <s:c r="M1955" s="78"/>
      <s:c r="N1955" s="78"/>
      <s:c r="O1955" s="83"/>
      <s:c r="P1955" s="84"/>
      <s:c r="Q1955" s="84"/>
      <s:c r="R1955" s="77" t="str">
        <s:f t="shared" si="3"/>
        <s:v/>
      </s:c>
      <s:c r="S1955" s="85" t="str">
        <s:f t="shared" si="4"/>
        <s:v/>
      </s:c>
      <s:c r="T1955" s="85" t="str">
        <s:f t="shared" si="5"/>
        <s:v/>
      </s:c>
      <s:c r="U1955" s="85" t="str">
        <s:f>IF(OR(B1955="",G1955=""),"",ROUND(MAX(0,MIN(100,(G1955-IF(J1955="",'04_Настройки'!$B$14,J1955))/(100-IF(J1955="",'04_Настройки'!$B$14,J1955))*100)),1))</s:f>
        <s:v/>
      </s:c>
      <s:c r="V1955" s="85" t="str">
        <s:f t="shared" si="6"/>
        <s:v/>
      </s:c>
      <s:c r="W1955" s="88" t="str">
        <s:f t="shared" si="7"/>
        <s:v/>
      </s:c>
      <s:c r="X1955" s="85" t="str">
        <s:f>IF(B1955="","",IF(W1955&lt;'04_Настройки'!$B$26,"",ROUND((IF(ISBLANK(T1955),0,T1955*'04_Настройки'!$B$16)+IF(ISBLANK(U1955),0,U1955*'04_Настройки'!$B$17)+IF(ISBLANK(V1955),0,V1955*'04_Настройки'!$B$18)+IF(ISBLANK(M1955),0,M1955/5*100*'04_Настройки'!$B$19)+IF(ISBLANK(N1955),0,N1955/5*100*'04_Настройки'!$B$20))/(IF(ISBLANK(T1955),0,'04_Настройки'!$B$16)+IF(ISBLANK(U1955),0,'04_Настройки'!$B$17)+IF(ISBLANK(V1955),0,'04_Настройки'!$B$18)+IF(ISBLANK(M1955),0,'04_Настройки'!$B$19)+IF(ISBLANK(N1955),0,'04_Настройки'!$B$20)),1)))</s:f>
        <s:v/>
      </s:c>
      <s:c r="Y1955" s="77" t="str">
        <s:f>IF(B1955="","",IF(ISBLANK(X1955),"Недостаточно данных",IF(X1955&gt;='04_Настройки'!$B$24,"Высокий",IF(X1955&gt;='04_Настройки'!$B$25,"Средний","Низкий"))))</s:f>
        <s:v/>
      </s:c>
      <s:c r="Z1955" s="80">
        <s:f t="shared" si="8"/>
        <s:v>1945</s:v>
      </s:c>
      <s:c r="AA1955" s="93" t="str">
        <s:f>IF(B1955="","",IF(S1955&gt;1,"Проверить и объединить дубли",IF(W1955&lt;'04_Настройки'!$B$26,"Дополнить исходные данные",IF(AND(M1955&lt;&gt;"",M1955&lt;=2),"Проверить соответствие запросу и бизнесу",IF(AND(G1955&lt;&gt;"",G1955&lt;=IF(J1955="",'04_Настройки'!$B$14,J1955)),"Удерживать позицию и обновлять контент",IF(Y1955="Высокий",IF(O1955="","Создать или назначить посадочную страницу","Оптимизировать страницу и усилить содержание"),IF(Y1955="Средний","Включить в контент-план","Наблюдать или отложить")))))))</s:f>
        <s:v/>
      </s:c>
    </s:row>
    <s:row r="1956" ht="22.5" customHeight="1">
      <s:c r="A1956" s="70" t="str">
        <s:f t="shared" si="1"/>
        <s:v/>
      </s:c>
      <s:c r="B1956" s="71"/>
      <s:c r="C1956" s="71"/>
      <s:c r="D1956" s="71"/>
      <s:c r="E1956" s="95"/>
      <s:c r="F1956" s="77" t="str">
        <s:f>IF(ISBLANK(E1956),"",IF(E1956&gt;='04_Настройки'!$B$11,"ВЧ",IF(E1956&gt;='04_Настройки'!$B$12,"СЧ","НЧ")))</s:f>
      </s:c>
      <s:c r="G1956" s="78"/>
      <s:c r="H1956" s="78"/>
      <s:c r="I1956" s="80" t="str">
        <s:f t="shared" si="2"/>
        <s:v/>
      </s:c>
      <s:c r="J1956" s="78"/>
      <s:c r="K1956" s="81"/>
      <s:c r="L1956" s="78"/>
      <s:c r="M1956" s="78"/>
      <s:c r="N1956" s="78"/>
      <s:c r="O1956" s="83"/>
      <s:c r="P1956" s="84"/>
      <s:c r="Q1956" s="84"/>
      <s:c r="R1956" s="77" t="str">
        <s:f t="shared" si="3"/>
        <s:v/>
      </s:c>
      <s:c r="S1956" s="85" t="str">
        <s:f t="shared" si="4"/>
        <s:v/>
      </s:c>
      <s:c r="T1956" s="85" t="str">
        <s:f t="shared" si="5"/>
        <s:v/>
      </s:c>
      <s:c r="U1956" s="85" t="str">
        <s:f>IF(OR(B1956="",G1956=""),"",ROUND(MAX(0,MIN(100,(G1956-IF(J1956="",'04_Настройки'!$B$14,J1956))/(100-IF(J1956="",'04_Настройки'!$B$14,J1956))*100)),1))</s:f>
        <s:v/>
      </s:c>
      <s:c r="V1956" s="85" t="str">
        <s:f t="shared" si="6"/>
        <s:v/>
      </s:c>
      <s:c r="W1956" s="88" t="str">
        <s:f t="shared" si="7"/>
        <s:v/>
      </s:c>
      <s:c r="X1956" s="85" t="str">
        <s:f>IF(B1956="","",IF(W1956&lt;'04_Настройки'!$B$26,"",ROUND((IF(ISBLANK(T1956),0,T1956*'04_Настройки'!$B$16)+IF(ISBLANK(U1956),0,U1956*'04_Настройки'!$B$17)+IF(ISBLANK(V1956),0,V1956*'04_Настройки'!$B$18)+IF(ISBLANK(M1956),0,M1956/5*100*'04_Настройки'!$B$19)+IF(ISBLANK(N1956),0,N1956/5*100*'04_Настройки'!$B$20))/(IF(ISBLANK(T1956),0,'04_Настройки'!$B$16)+IF(ISBLANK(U1956),0,'04_Настройки'!$B$17)+IF(ISBLANK(V1956),0,'04_Настройки'!$B$18)+IF(ISBLANK(M1956),0,'04_Настройки'!$B$19)+IF(ISBLANK(N1956),0,'04_Настройки'!$B$20)),1)))</s:f>
        <s:v/>
      </s:c>
      <s:c r="Y1956" s="77" t="str">
        <s:f>IF(B1956="","",IF(ISBLANK(X1956),"Недостаточно данных",IF(X1956&gt;='04_Настройки'!$B$24,"Высокий",IF(X1956&gt;='04_Настройки'!$B$25,"Средний","Низкий"))))</s:f>
        <s:v/>
      </s:c>
      <s:c r="Z1956" s="80">
        <s:f t="shared" si="8"/>
        <s:v>1946</s:v>
      </s:c>
      <s:c r="AA1956" s="93" t="str">
        <s:f>IF(B1956="","",IF(S1956&gt;1,"Проверить и объединить дубли",IF(W1956&lt;'04_Настройки'!$B$26,"Дополнить исходные данные",IF(AND(M1956&lt;&gt;"",M1956&lt;=2),"Проверить соответствие запросу и бизнесу",IF(AND(G1956&lt;&gt;"",G1956&lt;=IF(J1956="",'04_Настройки'!$B$14,J1956)),"Удерживать позицию и обновлять контент",IF(Y1956="Высокий",IF(O1956="","Создать или назначить посадочную страницу","Оптимизировать страницу и усилить содержание"),IF(Y1956="Средний","Включить в контент-план","Наблюдать или отложить")))))))</s:f>
        <s:v/>
      </s:c>
    </s:row>
    <s:row r="1957" ht="22.5" customHeight="1">
      <s:c r="A1957" s="70" t="str">
        <s:f t="shared" si="1"/>
        <s:v/>
      </s:c>
      <s:c r="B1957" s="71"/>
      <s:c r="C1957" s="71"/>
      <s:c r="D1957" s="71"/>
      <s:c r="E1957" s="95"/>
      <s:c r="F1957" s="77" t="str">
        <s:f>IF(ISBLANK(E1957),"",IF(E1957&gt;='04_Настройки'!$B$11,"ВЧ",IF(E1957&gt;='04_Настройки'!$B$12,"СЧ","НЧ")))</s:f>
      </s:c>
      <s:c r="G1957" s="78"/>
      <s:c r="H1957" s="78"/>
      <s:c r="I1957" s="80" t="str">
        <s:f t="shared" si="2"/>
        <s:v/>
      </s:c>
      <s:c r="J1957" s="78"/>
      <s:c r="K1957" s="81"/>
      <s:c r="L1957" s="78"/>
      <s:c r="M1957" s="78"/>
      <s:c r="N1957" s="78"/>
      <s:c r="O1957" s="83"/>
      <s:c r="P1957" s="84"/>
      <s:c r="Q1957" s="84"/>
      <s:c r="R1957" s="77" t="str">
        <s:f t="shared" si="3"/>
        <s:v/>
      </s:c>
      <s:c r="S1957" s="85" t="str">
        <s:f t="shared" si="4"/>
        <s:v/>
      </s:c>
      <s:c r="T1957" s="85" t="str">
        <s:f t="shared" si="5"/>
        <s:v/>
      </s:c>
      <s:c r="U1957" s="85" t="str">
        <s:f>IF(OR(B1957="",G1957=""),"",ROUND(MAX(0,MIN(100,(G1957-IF(J1957="",'04_Настройки'!$B$14,J1957))/(100-IF(J1957="",'04_Настройки'!$B$14,J1957))*100)),1))</s:f>
        <s:v/>
      </s:c>
      <s:c r="V1957" s="85" t="str">
        <s:f t="shared" si="6"/>
        <s:v/>
      </s:c>
      <s:c r="W1957" s="88" t="str">
        <s:f t="shared" si="7"/>
        <s:v/>
      </s:c>
      <s:c r="X1957" s="85" t="str">
        <s:f>IF(B1957="","",IF(W1957&lt;'04_Настройки'!$B$26,"",ROUND((IF(ISBLANK(T1957),0,T1957*'04_Настройки'!$B$16)+IF(ISBLANK(U1957),0,U1957*'04_Настройки'!$B$17)+IF(ISBLANK(V1957),0,V1957*'04_Настройки'!$B$18)+IF(ISBLANK(M1957),0,M1957/5*100*'04_Настройки'!$B$19)+IF(ISBLANK(N1957),0,N1957/5*100*'04_Настройки'!$B$20))/(IF(ISBLANK(T1957),0,'04_Настройки'!$B$16)+IF(ISBLANK(U1957),0,'04_Настройки'!$B$17)+IF(ISBLANK(V1957),0,'04_Настройки'!$B$18)+IF(ISBLANK(M1957),0,'04_Настройки'!$B$19)+IF(ISBLANK(N1957),0,'04_Настройки'!$B$20)),1)))</s:f>
        <s:v/>
      </s:c>
      <s:c r="Y1957" s="77" t="str">
        <s:f>IF(B1957="","",IF(ISBLANK(X1957),"Недостаточно данных",IF(X1957&gt;='04_Настройки'!$B$24,"Высокий",IF(X1957&gt;='04_Настройки'!$B$25,"Средний","Низкий"))))</s:f>
        <s:v/>
      </s:c>
      <s:c r="Z1957" s="80">
        <s:f t="shared" si="8"/>
        <s:v>1947</s:v>
      </s:c>
      <s:c r="AA1957" s="93" t="str">
        <s:f>IF(B1957="","",IF(S1957&gt;1,"Проверить и объединить дубли",IF(W1957&lt;'04_Настройки'!$B$26,"Дополнить исходные данные",IF(AND(M1957&lt;&gt;"",M1957&lt;=2),"Проверить соответствие запросу и бизнесу",IF(AND(G1957&lt;&gt;"",G1957&lt;=IF(J1957="",'04_Настройки'!$B$14,J1957)),"Удерживать позицию и обновлять контент",IF(Y1957="Высокий",IF(O1957="","Создать или назначить посадочную страницу","Оптимизировать страницу и усилить содержание"),IF(Y1957="Средний","Включить в контент-план","Наблюдать или отложить")))))))</s:f>
        <s:v/>
      </s:c>
    </s:row>
    <s:row r="1958" ht="22.5" customHeight="1">
      <s:c r="A1958" s="70" t="str">
        <s:f t="shared" si="1"/>
        <s:v/>
      </s:c>
      <s:c r="B1958" s="71"/>
      <s:c r="C1958" s="71"/>
      <s:c r="D1958" s="71"/>
      <s:c r="E1958" s="95"/>
      <s:c r="F1958" s="77" t="str">
        <s:f>IF(ISBLANK(E1958),"",IF(E1958&gt;='04_Настройки'!$B$11,"ВЧ",IF(E1958&gt;='04_Настройки'!$B$12,"СЧ","НЧ")))</s:f>
      </s:c>
      <s:c r="G1958" s="78"/>
      <s:c r="H1958" s="78"/>
      <s:c r="I1958" s="80" t="str">
        <s:f t="shared" si="2"/>
        <s:v/>
      </s:c>
      <s:c r="J1958" s="78"/>
      <s:c r="K1958" s="81"/>
      <s:c r="L1958" s="78"/>
      <s:c r="M1958" s="78"/>
      <s:c r="N1958" s="78"/>
      <s:c r="O1958" s="83"/>
      <s:c r="P1958" s="84"/>
      <s:c r="Q1958" s="84"/>
      <s:c r="R1958" s="77" t="str">
        <s:f t="shared" si="3"/>
        <s:v/>
      </s:c>
      <s:c r="S1958" s="85" t="str">
        <s:f t="shared" si="4"/>
        <s:v/>
      </s:c>
      <s:c r="T1958" s="85" t="str">
        <s:f t="shared" si="5"/>
        <s:v/>
      </s:c>
      <s:c r="U1958" s="85" t="str">
        <s:f>IF(OR(B1958="",G1958=""),"",ROUND(MAX(0,MIN(100,(G1958-IF(J1958="",'04_Настройки'!$B$14,J1958))/(100-IF(J1958="",'04_Настройки'!$B$14,J1958))*100)),1))</s:f>
        <s:v/>
      </s:c>
      <s:c r="V1958" s="85" t="str">
        <s:f t="shared" si="6"/>
        <s:v/>
      </s:c>
      <s:c r="W1958" s="88" t="str">
        <s:f t="shared" si="7"/>
        <s:v/>
      </s:c>
      <s:c r="X1958" s="85" t="str">
        <s:f>IF(B1958="","",IF(W1958&lt;'04_Настройки'!$B$26,"",ROUND((IF(ISBLANK(T1958),0,T1958*'04_Настройки'!$B$16)+IF(ISBLANK(U1958),0,U1958*'04_Настройки'!$B$17)+IF(ISBLANK(V1958),0,V1958*'04_Настройки'!$B$18)+IF(ISBLANK(M1958),0,M1958/5*100*'04_Настройки'!$B$19)+IF(ISBLANK(N1958),0,N1958/5*100*'04_Настройки'!$B$20))/(IF(ISBLANK(T1958),0,'04_Настройки'!$B$16)+IF(ISBLANK(U1958),0,'04_Настройки'!$B$17)+IF(ISBLANK(V1958),0,'04_Настройки'!$B$18)+IF(ISBLANK(M1958),0,'04_Настройки'!$B$19)+IF(ISBLANK(N1958),0,'04_Настройки'!$B$20)),1)))</s:f>
        <s:v/>
      </s:c>
      <s:c r="Y1958" s="77" t="str">
        <s:f>IF(B1958="","",IF(ISBLANK(X1958),"Недостаточно данных",IF(X1958&gt;='04_Настройки'!$B$24,"Высокий",IF(X1958&gt;='04_Настройки'!$B$25,"Средний","Низкий"))))</s:f>
        <s:v/>
      </s:c>
      <s:c r="Z1958" s="80">
        <s:f t="shared" si="8"/>
        <s:v>1948</s:v>
      </s:c>
      <s:c r="AA1958" s="93" t="str">
        <s:f>IF(B1958="","",IF(S1958&gt;1,"Проверить и объединить дубли",IF(W1958&lt;'04_Настройки'!$B$26,"Дополнить исходные данные",IF(AND(M1958&lt;&gt;"",M1958&lt;=2),"Проверить соответствие запросу и бизнесу",IF(AND(G1958&lt;&gt;"",G1958&lt;=IF(J1958="",'04_Настройки'!$B$14,J1958)),"Удерживать позицию и обновлять контент",IF(Y1958="Высокий",IF(O1958="","Создать или назначить посадочную страницу","Оптимизировать страницу и усилить содержание"),IF(Y1958="Средний","Включить в контент-план","Наблюдать или отложить")))))))</s:f>
        <s:v/>
      </s:c>
    </s:row>
    <s:row r="1959" ht="22.5" customHeight="1">
      <s:c r="A1959" s="70" t="str">
        <s:f t="shared" si="1"/>
        <s:v/>
      </s:c>
      <s:c r="B1959" s="71"/>
      <s:c r="C1959" s="71"/>
      <s:c r="D1959" s="71"/>
      <s:c r="E1959" s="95"/>
      <s:c r="F1959" s="77" t="str">
        <s:f>IF(ISBLANK(E1959),"",IF(E1959&gt;='04_Настройки'!$B$11,"ВЧ",IF(E1959&gt;='04_Настройки'!$B$12,"СЧ","НЧ")))</s:f>
      </s:c>
      <s:c r="G1959" s="78"/>
      <s:c r="H1959" s="78"/>
      <s:c r="I1959" s="80" t="str">
        <s:f t="shared" si="2"/>
        <s:v/>
      </s:c>
      <s:c r="J1959" s="78"/>
      <s:c r="K1959" s="81"/>
      <s:c r="L1959" s="78"/>
      <s:c r="M1959" s="78"/>
      <s:c r="N1959" s="78"/>
      <s:c r="O1959" s="83"/>
      <s:c r="P1959" s="84"/>
      <s:c r="Q1959" s="84"/>
      <s:c r="R1959" s="77" t="str">
        <s:f t="shared" si="3"/>
        <s:v/>
      </s:c>
      <s:c r="S1959" s="85" t="str">
        <s:f t="shared" si="4"/>
        <s:v/>
      </s:c>
      <s:c r="T1959" s="85" t="str">
        <s:f t="shared" si="5"/>
        <s:v/>
      </s:c>
      <s:c r="U1959" s="85" t="str">
        <s:f>IF(OR(B1959="",G1959=""),"",ROUND(MAX(0,MIN(100,(G1959-IF(J1959="",'04_Настройки'!$B$14,J1959))/(100-IF(J1959="",'04_Настройки'!$B$14,J1959))*100)),1))</s:f>
        <s:v/>
      </s:c>
      <s:c r="V1959" s="85" t="str">
        <s:f t="shared" si="6"/>
        <s:v/>
      </s:c>
      <s:c r="W1959" s="88" t="str">
        <s:f t="shared" si="7"/>
        <s:v/>
      </s:c>
      <s:c r="X1959" s="85" t="str">
        <s:f>IF(B1959="","",IF(W1959&lt;'04_Настройки'!$B$26,"",ROUND((IF(ISBLANK(T1959),0,T1959*'04_Настройки'!$B$16)+IF(ISBLANK(U1959),0,U1959*'04_Настройки'!$B$17)+IF(ISBLANK(V1959),0,V1959*'04_Настройки'!$B$18)+IF(ISBLANK(M1959),0,M1959/5*100*'04_Настройки'!$B$19)+IF(ISBLANK(N1959),0,N1959/5*100*'04_Настройки'!$B$20))/(IF(ISBLANK(T1959),0,'04_Настройки'!$B$16)+IF(ISBLANK(U1959),0,'04_Настройки'!$B$17)+IF(ISBLANK(V1959),0,'04_Настройки'!$B$18)+IF(ISBLANK(M1959),0,'04_Настройки'!$B$19)+IF(ISBLANK(N1959),0,'04_Настройки'!$B$20)),1)))</s:f>
        <s:v/>
      </s:c>
      <s:c r="Y1959" s="77" t="str">
        <s:f>IF(B1959="","",IF(ISBLANK(X1959),"Недостаточно данных",IF(X1959&gt;='04_Настройки'!$B$24,"Высокий",IF(X1959&gt;='04_Настройки'!$B$25,"Средний","Низкий"))))</s:f>
        <s:v/>
      </s:c>
      <s:c r="Z1959" s="80">
        <s:f t="shared" si="8"/>
        <s:v>1949</s:v>
      </s:c>
      <s:c r="AA1959" s="93" t="str">
        <s:f>IF(B1959="","",IF(S1959&gt;1,"Проверить и объединить дубли",IF(W1959&lt;'04_Настройки'!$B$26,"Дополнить исходные данные",IF(AND(M1959&lt;&gt;"",M1959&lt;=2),"Проверить соответствие запросу и бизнесу",IF(AND(G1959&lt;&gt;"",G1959&lt;=IF(J1959="",'04_Настройки'!$B$14,J1959)),"Удерживать позицию и обновлять контент",IF(Y1959="Высокий",IF(O1959="","Создать или назначить посадочную страницу","Оптимизировать страницу и усилить содержание"),IF(Y1959="Средний","Включить в контент-план","Наблюдать или отложить")))))))</s:f>
        <s:v/>
      </s:c>
    </s:row>
    <s:row r="1960" ht="22.5" customHeight="1">
      <s:c r="A1960" s="70" t="str">
        <s:f t="shared" si="1"/>
        <s:v/>
      </s:c>
      <s:c r="B1960" s="71"/>
      <s:c r="C1960" s="71"/>
      <s:c r="D1960" s="71"/>
      <s:c r="E1960" s="95"/>
      <s:c r="F1960" s="77" t="str">
        <s:f>IF(ISBLANK(E1960),"",IF(E1960&gt;='04_Настройки'!$B$11,"ВЧ",IF(E1960&gt;='04_Настройки'!$B$12,"СЧ","НЧ")))</s:f>
      </s:c>
      <s:c r="G1960" s="78"/>
      <s:c r="H1960" s="78"/>
      <s:c r="I1960" s="80" t="str">
        <s:f t="shared" si="2"/>
        <s:v/>
      </s:c>
      <s:c r="J1960" s="78"/>
      <s:c r="K1960" s="81"/>
      <s:c r="L1960" s="78"/>
      <s:c r="M1960" s="78"/>
      <s:c r="N1960" s="78"/>
      <s:c r="O1960" s="83"/>
      <s:c r="P1960" s="84"/>
      <s:c r="Q1960" s="84"/>
      <s:c r="R1960" s="77" t="str">
        <s:f t="shared" si="3"/>
        <s:v/>
      </s:c>
      <s:c r="S1960" s="85" t="str">
        <s:f t="shared" si="4"/>
        <s:v/>
      </s:c>
      <s:c r="T1960" s="85" t="str">
        <s:f t="shared" si="5"/>
        <s:v/>
      </s:c>
      <s:c r="U1960" s="85" t="str">
        <s:f>IF(OR(B1960="",G1960=""),"",ROUND(MAX(0,MIN(100,(G1960-IF(J1960="",'04_Настройки'!$B$14,J1960))/(100-IF(J1960="",'04_Настройки'!$B$14,J1960))*100)),1))</s:f>
        <s:v/>
      </s:c>
      <s:c r="V1960" s="85" t="str">
        <s:f t="shared" si="6"/>
        <s:v/>
      </s:c>
      <s:c r="W1960" s="88" t="str">
        <s:f t="shared" si="7"/>
        <s:v/>
      </s:c>
      <s:c r="X1960" s="85" t="str">
        <s:f>IF(B1960="","",IF(W1960&lt;'04_Настройки'!$B$26,"",ROUND((IF(ISBLANK(T1960),0,T1960*'04_Настройки'!$B$16)+IF(ISBLANK(U1960),0,U1960*'04_Настройки'!$B$17)+IF(ISBLANK(V1960),0,V1960*'04_Настройки'!$B$18)+IF(ISBLANK(M1960),0,M1960/5*100*'04_Настройки'!$B$19)+IF(ISBLANK(N1960),0,N1960/5*100*'04_Настройки'!$B$20))/(IF(ISBLANK(T1960),0,'04_Настройки'!$B$16)+IF(ISBLANK(U1960),0,'04_Настройки'!$B$17)+IF(ISBLANK(V1960),0,'04_Настройки'!$B$18)+IF(ISBLANK(M1960),0,'04_Настройки'!$B$19)+IF(ISBLANK(N1960),0,'04_Настройки'!$B$20)),1)))</s:f>
        <s:v/>
      </s:c>
      <s:c r="Y1960" s="77" t="str">
        <s:f>IF(B1960="","",IF(ISBLANK(X1960),"Недостаточно данных",IF(X1960&gt;='04_Настройки'!$B$24,"Высокий",IF(X1960&gt;='04_Настройки'!$B$25,"Средний","Низкий"))))</s:f>
        <s:v/>
      </s:c>
      <s:c r="Z1960" s="80">
        <s:f t="shared" si="8"/>
        <s:v>1950</s:v>
      </s:c>
      <s:c r="AA1960" s="93" t="str">
        <s:f>IF(B1960="","",IF(S1960&gt;1,"Проверить и объединить дубли",IF(W1960&lt;'04_Настройки'!$B$26,"Дополнить исходные данные",IF(AND(M1960&lt;&gt;"",M1960&lt;=2),"Проверить соответствие запросу и бизнесу",IF(AND(G1960&lt;&gt;"",G1960&lt;=IF(J1960="",'04_Настройки'!$B$14,J1960)),"Удерживать позицию и обновлять контент",IF(Y1960="Высокий",IF(O1960="","Создать или назначить посадочную страницу","Оптимизировать страницу и усилить содержание"),IF(Y1960="Средний","Включить в контент-план","Наблюдать или отложить")))))))</s:f>
        <s:v/>
      </s:c>
    </s:row>
    <s:row r="1961" ht="22.5" customHeight="1">
      <s:c r="A1961" s="70" t="str">
        <s:f t="shared" si="1"/>
        <s:v/>
      </s:c>
      <s:c r="B1961" s="71"/>
      <s:c r="C1961" s="71"/>
      <s:c r="D1961" s="71"/>
      <s:c r="E1961" s="95"/>
      <s:c r="F1961" s="77" t="str">
        <s:f>IF(ISBLANK(E1961),"",IF(E1961&gt;='04_Настройки'!$B$11,"ВЧ",IF(E1961&gt;='04_Настройки'!$B$12,"СЧ","НЧ")))</s:f>
      </s:c>
      <s:c r="G1961" s="78"/>
      <s:c r="H1961" s="78"/>
      <s:c r="I1961" s="80" t="str">
        <s:f t="shared" si="2"/>
        <s:v/>
      </s:c>
      <s:c r="J1961" s="78"/>
      <s:c r="K1961" s="81"/>
      <s:c r="L1961" s="78"/>
      <s:c r="M1961" s="78"/>
      <s:c r="N1961" s="78"/>
      <s:c r="O1961" s="83"/>
      <s:c r="P1961" s="84"/>
      <s:c r="Q1961" s="84"/>
      <s:c r="R1961" s="77" t="str">
        <s:f t="shared" si="3"/>
        <s:v/>
      </s:c>
      <s:c r="S1961" s="85" t="str">
        <s:f t="shared" si="4"/>
        <s:v/>
      </s:c>
      <s:c r="T1961" s="85" t="str">
        <s:f t="shared" si="5"/>
        <s:v/>
      </s:c>
      <s:c r="U1961" s="85" t="str">
        <s:f>IF(OR(B1961="",G1961=""),"",ROUND(MAX(0,MIN(100,(G1961-IF(J1961="",'04_Настройки'!$B$14,J1961))/(100-IF(J1961="",'04_Настройки'!$B$14,J1961))*100)),1))</s:f>
        <s:v/>
      </s:c>
      <s:c r="V1961" s="85" t="str">
        <s:f t="shared" si="6"/>
        <s:v/>
      </s:c>
      <s:c r="W1961" s="88" t="str">
        <s:f t="shared" si="7"/>
        <s:v/>
      </s:c>
      <s:c r="X1961" s="85" t="str">
        <s:f>IF(B1961="","",IF(W1961&lt;'04_Настройки'!$B$26,"",ROUND((IF(ISBLANK(T1961),0,T1961*'04_Настройки'!$B$16)+IF(ISBLANK(U1961),0,U1961*'04_Настройки'!$B$17)+IF(ISBLANK(V1961),0,V1961*'04_Настройки'!$B$18)+IF(ISBLANK(M1961),0,M1961/5*100*'04_Настройки'!$B$19)+IF(ISBLANK(N1961),0,N1961/5*100*'04_Настройки'!$B$20))/(IF(ISBLANK(T1961),0,'04_Настройки'!$B$16)+IF(ISBLANK(U1961),0,'04_Настройки'!$B$17)+IF(ISBLANK(V1961),0,'04_Настройки'!$B$18)+IF(ISBLANK(M1961),0,'04_Настройки'!$B$19)+IF(ISBLANK(N1961),0,'04_Настройки'!$B$20)),1)))</s:f>
        <s:v/>
      </s:c>
      <s:c r="Y1961" s="77" t="str">
        <s:f>IF(B1961="","",IF(ISBLANK(X1961),"Недостаточно данных",IF(X1961&gt;='04_Настройки'!$B$24,"Высокий",IF(X1961&gt;='04_Настройки'!$B$25,"Средний","Низкий"))))</s:f>
        <s:v/>
      </s:c>
      <s:c r="Z1961" s="80">
        <s:f t="shared" si="8"/>
        <s:v>1951</s:v>
      </s:c>
      <s:c r="AA1961" s="93" t="str">
        <s:f>IF(B1961="","",IF(S1961&gt;1,"Проверить и объединить дубли",IF(W1961&lt;'04_Настройки'!$B$26,"Дополнить исходные данные",IF(AND(M1961&lt;&gt;"",M1961&lt;=2),"Проверить соответствие запросу и бизнесу",IF(AND(G1961&lt;&gt;"",G1961&lt;=IF(J1961="",'04_Настройки'!$B$14,J1961)),"Удерживать позицию и обновлять контент",IF(Y1961="Высокий",IF(O1961="","Создать или назначить посадочную страницу","Оптимизировать страницу и усилить содержание"),IF(Y1961="Средний","Включить в контент-план","Наблюдать или отложить")))))))</s:f>
        <s:v/>
      </s:c>
    </s:row>
    <s:row r="1962" ht="22.5" customHeight="1">
      <s:c r="A1962" s="70" t="str">
        <s:f t="shared" si="1"/>
        <s:v/>
      </s:c>
      <s:c r="B1962" s="71"/>
      <s:c r="C1962" s="71"/>
      <s:c r="D1962" s="71"/>
      <s:c r="E1962" s="95"/>
      <s:c r="F1962" s="77" t="str">
        <s:f>IF(ISBLANK(E1962),"",IF(E1962&gt;='04_Настройки'!$B$11,"ВЧ",IF(E1962&gt;='04_Настройки'!$B$12,"СЧ","НЧ")))</s:f>
      </s:c>
      <s:c r="G1962" s="78"/>
      <s:c r="H1962" s="78"/>
      <s:c r="I1962" s="80" t="str">
        <s:f t="shared" si="2"/>
        <s:v/>
      </s:c>
      <s:c r="J1962" s="78"/>
      <s:c r="K1962" s="81"/>
      <s:c r="L1962" s="78"/>
      <s:c r="M1962" s="78"/>
      <s:c r="N1962" s="78"/>
      <s:c r="O1962" s="83"/>
      <s:c r="P1962" s="84"/>
      <s:c r="Q1962" s="84"/>
      <s:c r="R1962" s="77" t="str">
        <s:f t="shared" si="3"/>
        <s:v/>
      </s:c>
      <s:c r="S1962" s="85" t="str">
        <s:f t="shared" si="4"/>
        <s:v/>
      </s:c>
      <s:c r="T1962" s="85" t="str">
        <s:f t="shared" si="5"/>
        <s:v/>
      </s:c>
      <s:c r="U1962" s="85" t="str">
        <s:f>IF(OR(B1962="",G1962=""),"",ROUND(MAX(0,MIN(100,(G1962-IF(J1962="",'04_Настройки'!$B$14,J1962))/(100-IF(J1962="",'04_Настройки'!$B$14,J1962))*100)),1))</s:f>
        <s:v/>
      </s:c>
      <s:c r="V1962" s="85" t="str">
        <s:f t="shared" si="6"/>
        <s:v/>
      </s:c>
      <s:c r="W1962" s="88" t="str">
        <s:f t="shared" si="7"/>
        <s:v/>
      </s:c>
      <s:c r="X1962" s="85" t="str">
        <s:f>IF(B1962="","",IF(W1962&lt;'04_Настройки'!$B$26,"",ROUND((IF(ISBLANK(T1962),0,T1962*'04_Настройки'!$B$16)+IF(ISBLANK(U1962),0,U1962*'04_Настройки'!$B$17)+IF(ISBLANK(V1962),0,V1962*'04_Настройки'!$B$18)+IF(ISBLANK(M1962),0,M1962/5*100*'04_Настройки'!$B$19)+IF(ISBLANK(N1962),0,N1962/5*100*'04_Настройки'!$B$20))/(IF(ISBLANK(T1962),0,'04_Настройки'!$B$16)+IF(ISBLANK(U1962),0,'04_Настройки'!$B$17)+IF(ISBLANK(V1962),0,'04_Настройки'!$B$18)+IF(ISBLANK(M1962),0,'04_Настройки'!$B$19)+IF(ISBLANK(N1962),0,'04_Настройки'!$B$20)),1)))</s:f>
        <s:v/>
      </s:c>
      <s:c r="Y1962" s="77" t="str">
        <s:f>IF(B1962="","",IF(ISBLANK(X1962),"Недостаточно данных",IF(X1962&gt;='04_Настройки'!$B$24,"Высокий",IF(X1962&gt;='04_Настройки'!$B$25,"Средний","Низкий"))))</s:f>
        <s:v/>
      </s:c>
      <s:c r="Z1962" s="80">
        <s:f t="shared" si="8"/>
        <s:v>1952</s:v>
      </s:c>
      <s:c r="AA1962" s="93" t="str">
        <s:f>IF(B1962="","",IF(S1962&gt;1,"Проверить и объединить дубли",IF(W1962&lt;'04_Настройки'!$B$26,"Дополнить исходные данные",IF(AND(M1962&lt;&gt;"",M1962&lt;=2),"Проверить соответствие запросу и бизнесу",IF(AND(G1962&lt;&gt;"",G1962&lt;=IF(J1962="",'04_Настройки'!$B$14,J1962)),"Удерживать позицию и обновлять контент",IF(Y1962="Высокий",IF(O1962="","Создать или назначить посадочную страницу","Оптимизировать страницу и усилить содержание"),IF(Y1962="Средний","Включить в контент-план","Наблюдать или отложить")))))))</s:f>
        <s:v/>
      </s:c>
    </s:row>
    <s:row r="1963" ht="22.5" customHeight="1">
      <s:c r="A1963" s="70" t="str">
        <s:f t="shared" si="1"/>
        <s:v/>
      </s:c>
      <s:c r="B1963" s="71"/>
      <s:c r="C1963" s="71"/>
      <s:c r="D1963" s="71"/>
      <s:c r="E1963" s="95"/>
      <s:c r="F1963" s="77" t="str">
        <s:f>IF(ISBLANK(E1963),"",IF(E1963&gt;='04_Настройки'!$B$11,"ВЧ",IF(E1963&gt;='04_Настройки'!$B$12,"СЧ","НЧ")))</s:f>
      </s:c>
      <s:c r="G1963" s="78"/>
      <s:c r="H1963" s="78"/>
      <s:c r="I1963" s="80" t="str">
        <s:f t="shared" si="2"/>
        <s:v/>
      </s:c>
      <s:c r="J1963" s="78"/>
      <s:c r="K1963" s="81"/>
      <s:c r="L1963" s="78"/>
      <s:c r="M1963" s="78"/>
      <s:c r="N1963" s="78"/>
      <s:c r="O1963" s="83"/>
      <s:c r="P1963" s="84"/>
      <s:c r="Q1963" s="84"/>
      <s:c r="R1963" s="77" t="str">
        <s:f t="shared" si="3"/>
        <s:v/>
      </s:c>
      <s:c r="S1963" s="85" t="str">
        <s:f t="shared" si="4"/>
        <s:v/>
      </s:c>
      <s:c r="T1963" s="85" t="str">
        <s:f t="shared" si="5"/>
        <s:v/>
      </s:c>
      <s:c r="U1963" s="85" t="str">
        <s:f>IF(OR(B1963="",G1963=""),"",ROUND(MAX(0,MIN(100,(G1963-IF(J1963="",'04_Настройки'!$B$14,J1963))/(100-IF(J1963="",'04_Настройки'!$B$14,J1963))*100)),1))</s:f>
        <s:v/>
      </s:c>
      <s:c r="V1963" s="85" t="str">
        <s:f t="shared" si="6"/>
        <s:v/>
      </s:c>
      <s:c r="W1963" s="88" t="str">
        <s:f t="shared" si="7"/>
        <s:v/>
      </s:c>
      <s:c r="X1963" s="85" t="str">
        <s:f>IF(B1963="","",IF(W1963&lt;'04_Настройки'!$B$26,"",ROUND((IF(ISBLANK(T1963),0,T1963*'04_Настройки'!$B$16)+IF(ISBLANK(U1963),0,U1963*'04_Настройки'!$B$17)+IF(ISBLANK(V1963),0,V1963*'04_Настройки'!$B$18)+IF(ISBLANK(M1963),0,M1963/5*100*'04_Настройки'!$B$19)+IF(ISBLANK(N1963),0,N1963/5*100*'04_Настройки'!$B$20))/(IF(ISBLANK(T1963),0,'04_Настройки'!$B$16)+IF(ISBLANK(U1963),0,'04_Настройки'!$B$17)+IF(ISBLANK(V1963),0,'04_Настройки'!$B$18)+IF(ISBLANK(M1963),0,'04_Настройки'!$B$19)+IF(ISBLANK(N1963),0,'04_Настройки'!$B$20)),1)))</s:f>
        <s:v/>
      </s:c>
      <s:c r="Y1963" s="77" t="str">
        <s:f>IF(B1963="","",IF(ISBLANK(X1963),"Недостаточно данных",IF(X1963&gt;='04_Настройки'!$B$24,"Высокий",IF(X1963&gt;='04_Настройки'!$B$25,"Средний","Низкий"))))</s:f>
        <s:v/>
      </s:c>
      <s:c r="Z1963" s="80">
        <s:f t="shared" si="8"/>
        <s:v>1953</s:v>
      </s:c>
      <s:c r="AA1963" s="93" t="str">
        <s:f>IF(B1963="","",IF(S1963&gt;1,"Проверить и объединить дубли",IF(W1963&lt;'04_Настройки'!$B$26,"Дополнить исходные данные",IF(AND(M1963&lt;&gt;"",M1963&lt;=2),"Проверить соответствие запросу и бизнесу",IF(AND(G1963&lt;&gt;"",G1963&lt;=IF(J1963="",'04_Настройки'!$B$14,J1963)),"Удерживать позицию и обновлять контент",IF(Y1963="Высокий",IF(O1963="","Создать или назначить посадочную страницу","Оптимизировать страницу и усилить содержание"),IF(Y1963="Средний","Включить в контент-план","Наблюдать или отложить")))))))</s:f>
        <s:v/>
      </s:c>
    </s:row>
    <s:row r="1964" ht="22.5" customHeight="1">
      <s:c r="A1964" s="70" t="str">
        <s:f t="shared" si="1"/>
        <s:v/>
      </s:c>
      <s:c r="B1964" s="71"/>
      <s:c r="C1964" s="71"/>
      <s:c r="D1964" s="71"/>
      <s:c r="E1964" s="95"/>
      <s:c r="F1964" s="77" t="str">
        <s:f>IF(ISBLANK(E1964),"",IF(E1964&gt;='04_Настройки'!$B$11,"ВЧ",IF(E1964&gt;='04_Настройки'!$B$12,"СЧ","НЧ")))</s:f>
      </s:c>
      <s:c r="G1964" s="78"/>
      <s:c r="H1964" s="78"/>
      <s:c r="I1964" s="80" t="str">
        <s:f t="shared" si="2"/>
        <s:v/>
      </s:c>
      <s:c r="J1964" s="78"/>
      <s:c r="K1964" s="81"/>
      <s:c r="L1964" s="78"/>
      <s:c r="M1964" s="78"/>
      <s:c r="N1964" s="78"/>
      <s:c r="O1964" s="83"/>
      <s:c r="P1964" s="84"/>
      <s:c r="Q1964" s="84"/>
      <s:c r="R1964" s="77" t="str">
        <s:f t="shared" si="3"/>
        <s:v/>
      </s:c>
      <s:c r="S1964" s="85" t="str">
        <s:f t="shared" si="4"/>
        <s:v/>
      </s:c>
      <s:c r="T1964" s="85" t="str">
        <s:f t="shared" si="5"/>
        <s:v/>
      </s:c>
      <s:c r="U1964" s="85" t="str">
        <s:f>IF(OR(B1964="",G1964=""),"",ROUND(MAX(0,MIN(100,(G1964-IF(J1964="",'04_Настройки'!$B$14,J1964))/(100-IF(J1964="",'04_Настройки'!$B$14,J1964))*100)),1))</s:f>
        <s:v/>
      </s:c>
      <s:c r="V1964" s="85" t="str">
        <s:f t="shared" si="6"/>
        <s:v/>
      </s:c>
      <s:c r="W1964" s="88" t="str">
        <s:f t="shared" si="7"/>
        <s:v/>
      </s:c>
      <s:c r="X1964" s="85" t="str">
        <s:f>IF(B1964="","",IF(W1964&lt;'04_Настройки'!$B$26,"",ROUND((IF(ISBLANK(T1964),0,T1964*'04_Настройки'!$B$16)+IF(ISBLANK(U1964),0,U1964*'04_Настройки'!$B$17)+IF(ISBLANK(V1964),0,V1964*'04_Настройки'!$B$18)+IF(ISBLANK(M1964),0,M1964/5*100*'04_Настройки'!$B$19)+IF(ISBLANK(N1964),0,N1964/5*100*'04_Настройки'!$B$20))/(IF(ISBLANK(T1964),0,'04_Настройки'!$B$16)+IF(ISBLANK(U1964),0,'04_Настройки'!$B$17)+IF(ISBLANK(V1964),0,'04_Настройки'!$B$18)+IF(ISBLANK(M1964),0,'04_Настройки'!$B$19)+IF(ISBLANK(N1964),0,'04_Настройки'!$B$20)),1)))</s:f>
        <s:v/>
      </s:c>
      <s:c r="Y1964" s="77" t="str">
        <s:f>IF(B1964="","",IF(ISBLANK(X1964),"Недостаточно данных",IF(X1964&gt;='04_Настройки'!$B$24,"Высокий",IF(X1964&gt;='04_Настройки'!$B$25,"Средний","Низкий"))))</s:f>
        <s:v/>
      </s:c>
      <s:c r="Z1964" s="80">
        <s:f t="shared" si="8"/>
        <s:v>1954</s:v>
      </s:c>
      <s:c r="AA1964" s="93" t="str">
        <s:f>IF(B1964="","",IF(S1964&gt;1,"Проверить и объединить дубли",IF(W1964&lt;'04_Настройки'!$B$26,"Дополнить исходные данные",IF(AND(M1964&lt;&gt;"",M1964&lt;=2),"Проверить соответствие запросу и бизнесу",IF(AND(G1964&lt;&gt;"",G1964&lt;=IF(J1964="",'04_Настройки'!$B$14,J1964)),"Удерживать позицию и обновлять контент",IF(Y1964="Высокий",IF(O1964="","Создать или назначить посадочную страницу","Оптимизировать страницу и усилить содержание"),IF(Y1964="Средний","Включить в контент-план","Наблюдать или отложить")))))))</s:f>
        <s:v/>
      </s:c>
    </s:row>
    <s:row r="1965" ht="22.5" customHeight="1">
      <s:c r="A1965" s="70" t="str">
        <s:f t="shared" si="1"/>
        <s:v/>
      </s:c>
      <s:c r="B1965" s="71"/>
      <s:c r="C1965" s="71"/>
      <s:c r="D1965" s="71"/>
      <s:c r="E1965" s="95"/>
      <s:c r="F1965" s="77" t="str">
        <s:f>IF(ISBLANK(E1965),"",IF(E1965&gt;='04_Настройки'!$B$11,"ВЧ",IF(E1965&gt;='04_Настройки'!$B$12,"СЧ","НЧ")))</s:f>
      </s:c>
      <s:c r="G1965" s="78"/>
      <s:c r="H1965" s="78"/>
      <s:c r="I1965" s="80" t="str">
        <s:f t="shared" si="2"/>
        <s:v/>
      </s:c>
      <s:c r="J1965" s="78"/>
      <s:c r="K1965" s="81"/>
      <s:c r="L1965" s="78"/>
      <s:c r="M1965" s="78"/>
      <s:c r="N1965" s="78"/>
      <s:c r="O1965" s="83"/>
      <s:c r="P1965" s="84"/>
      <s:c r="Q1965" s="84"/>
      <s:c r="R1965" s="77" t="str">
        <s:f t="shared" si="3"/>
        <s:v/>
      </s:c>
      <s:c r="S1965" s="85" t="str">
        <s:f t="shared" si="4"/>
        <s:v/>
      </s:c>
      <s:c r="T1965" s="85" t="str">
        <s:f t="shared" si="5"/>
        <s:v/>
      </s:c>
      <s:c r="U1965" s="85" t="str">
        <s:f>IF(OR(B1965="",G1965=""),"",ROUND(MAX(0,MIN(100,(G1965-IF(J1965="",'04_Настройки'!$B$14,J1965))/(100-IF(J1965="",'04_Настройки'!$B$14,J1965))*100)),1))</s:f>
        <s:v/>
      </s:c>
      <s:c r="V1965" s="85" t="str">
        <s:f t="shared" si="6"/>
        <s:v/>
      </s:c>
      <s:c r="W1965" s="88" t="str">
        <s:f t="shared" si="7"/>
        <s:v/>
      </s:c>
      <s:c r="X1965" s="85" t="str">
        <s:f>IF(B1965="","",IF(W1965&lt;'04_Настройки'!$B$26,"",ROUND((IF(ISBLANK(T1965),0,T1965*'04_Настройки'!$B$16)+IF(ISBLANK(U1965),0,U1965*'04_Настройки'!$B$17)+IF(ISBLANK(V1965),0,V1965*'04_Настройки'!$B$18)+IF(ISBLANK(M1965),0,M1965/5*100*'04_Настройки'!$B$19)+IF(ISBLANK(N1965),0,N1965/5*100*'04_Настройки'!$B$20))/(IF(ISBLANK(T1965),0,'04_Настройки'!$B$16)+IF(ISBLANK(U1965),0,'04_Настройки'!$B$17)+IF(ISBLANK(V1965),0,'04_Настройки'!$B$18)+IF(ISBLANK(M1965),0,'04_Настройки'!$B$19)+IF(ISBLANK(N1965),0,'04_Настройки'!$B$20)),1)))</s:f>
        <s:v/>
      </s:c>
      <s:c r="Y1965" s="77" t="str">
        <s:f>IF(B1965="","",IF(ISBLANK(X1965),"Недостаточно данных",IF(X1965&gt;='04_Настройки'!$B$24,"Высокий",IF(X1965&gt;='04_Настройки'!$B$25,"Средний","Низкий"))))</s:f>
        <s:v/>
      </s:c>
      <s:c r="Z1965" s="80">
        <s:f t="shared" si="8"/>
        <s:v>1955</s:v>
      </s:c>
      <s:c r="AA1965" s="93" t="str">
        <s:f>IF(B1965="","",IF(S1965&gt;1,"Проверить и объединить дубли",IF(W1965&lt;'04_Настройки'!$B$26,"Дополнить исходные данные",IF(AND(M1965&lt;&gt;"",M1965&lt;=2),"Проверить соответствие запросу и бизнесу",IF(AND(G1965&lt;&gt;"",G1965&lt;=IF(J1965="",'04_Настройки'!$B$14,J1965)),"Удерживать позицию и обновлять контент",IF(Y1965="Высокий",IF(O1965="","Создать или назначить посадочную страницу","Оптимизировать страницу и усилить содержание"),IF(Y1965="Средний","Включить в контент-план","Наблюдать или отложить")))))))</s:f>
        <s:v/>
      </s:c>
    </s:row>
    <s:row r="1966" ht="22.5" customHeight="1">
      <s:c r="A1966" s="70" t="str">
        <s:f t="shared" si="1"/>
        <s:v/>
      </s:c>
      <s:c r="B1966" s="71"/>
      <s:c r="C1966" s="71"/>
      <s:c r="D1966" s="71"/>
      <s:c r="E1966" s="95"/>
      <s:c r="F1966" s="77" t="str">
        <s:f>IF(ISBLANK(E1966),"",IF(E1966&gt;='04_Настройки'!$B$11,"ВЧ",IF(E1966&gt;='04_Настройки'!$B$12,"СЧ","НЧ")))</s:f>
      </s:c>
      <s:c r="G1966" s="78"/>
      <s:c r="H1966" s="78"/>
      <s:c r="I1966" s="80" t="str">
        <s:f t="shared" si="2"/>
        <s:v/>
      </s:c>
      <s:c r="J1966" s="78"/>
      <s:c r="K1966" s="81"/>
      <s:c r="L1966" s="78"/>
      <s:c r="M1966" s="78"/>
      <s:c r="N1966" s="78"/>
      <s:c r="O1966" s="83"/>
      <s:c r="P1966" s="84"/>
      <s:c r="Q1966" s="84"/>
      <s:c r="R1966" s="77" t="str">
        <s:f t="shared" si="3"/>
        <s:v/>
      </s:c>
      <s:c r="S1966" s="85" t="str">
        <s:f t="shared" si="4"/>
        <s:v/>
      </s:c>
      <s:c r="T1966" s="85" t="str">
        <s:f t="shared" si="5"/>
        <s:v/>
      </s:c>
      <s:c r="U1966" s="85" t="str">
        <s:f>IF(OR(B1966="",G1966=""),"",ROUND(MAX(0,MIN(100,(G1966-IF(J1966="",'04_Настройки'!$B$14,J1966))/(100-IF(J1966="",'04_Настройки'!$B$14,J1966))*100)),1))</s:f>
        <s:v/>
      </s:c>
      <s:c r="V1966" s="85" t="str">
        <s:f t="shared" si="6"/>
        <s:v/>
      </s:c>
      <s:c r="W1966" s="88" t="str">
        <s:f t="shared" si="7"/>
        <s:v/>
      </s:c>
      <s:c r="X1966" s="85" t="str">
        <s:f>IF(B1966="","",IF(W1966&lt;'04_Настройки'!$B$26,"",ROUND((IF(ISBLANK(T1966),0,T1966*'04_Настройки'!$B$16)+IF(ISBLANK(U1966),0,U1966*'04_Настройки'!$B$17)+IF(ISBLANK(V1966),0,V1966*'04_Настройки'!$B$18)+IF(ISBLANK(M1966),0,M1966/5*100*'04_Настройки'!$B$19)+IF(ISBLANK(N1966),0,N1966/5*100*'04_Настройки'!$B$20))/(IF(ISBLANK(T1966),0,'04_Настройки'!$B$16)+IF(ISBLANK(U1966),0,'04_Настройки'!$B$17)+IF(ISBLANK(V1966),0,'04_Настройки'!$B$18)+IF(ISBLANK(M1966),0,'04_Настройки'!$B$19)+IF(ISBLANK(N1966),0,'04_Настройки'!$B$20)),1)))</s:f>
        <s:v/>
      </s:c>
      <s:c r="Y1966" s="77" t="str">
        <s:f>IF(B1966="","",IF(ISBLANK(X1966),"Недостаточно данных",IF(X1966&gt;='04_Настройки'!$B$24,"Высокий",IF(X1966&gt;='04_Настройки'!$B$25,"Средний","Низкий"))))</s:f>
        <s:v/>
      </s:c>
      <s:c r="Z1966" s="80">
        <s:f t="shared" si="8"/>
        <s:v>1956</s:v>
      </s:c>
      <s:c r="AA1966" s="93" t="str">
        <s:f>IF(B1966="","",IF(S1966&gt;1,"Проверить и объединить дубли",IF(W1966&lt;'04_Настройки'!$B$26,"Дополнить исходные данные",IF(AND(M1966&lt;&gt;"",M1966&lt;=2),"Проверить соответствие запросу и бизнесу",IF(AND(G1966&lt;&gt;"",G1966&lt;=IF(J1966="",'04_Настройки'!$B$14,J1966)),"Удерживать позицию и обновлять контент",IF(Y1966="Высокий",IF(O1966="","Создать или назначить посадочную страницу","Оптимизировать страницу и усилить содержание"),IF(Y1966="Средний","Включить в контент-план","Наблюдать или отложить")))))))</s:f>
        <s:v/>
      </s:c>
    </s:row>
    <s:row r="1967" ht="22.5" customHeight="1">
      <s:c r="A1967" s="70" t="str">
        <s:f t="shared" si="1"/>
        <s:v/>
      </s:c>
      <s:c r="B1967" s="71"/>
      <s:c r="C1967" s="71"/>
      <s:c r="D1967" s="71"/>
      <s:c r="E1967" s="95"/>
      <s:c r="F1967" s="77" t="str">
        <s:f>IF(ISBLANK(E1967),"",IF(E1967&gt;='04_Настройки'!$B$11,"ВЧ",IF(E1967&gt;='04_Настройки'!$B$12,"СЧ","НЧ")))</s:f>
      </s:c>
      <s:c r="G1967" s="78"/>
      <s:c r="H1967" s="78"/>
      <s:c r="I1967" s="80" t="str">
        <s:f t="shared" si="2"/>
        <s:v/>
      </s:c>
      <s:c r="J1967" s="78"/>
      <s:c r="K1967" s="81"/>
      <s:c r="L1967" s="78"/>
      <s:c r="M1967" s="78"/>
      <s:c r="N1967" s="78"/>
      <s:c r="O1967" s="83"/>
      <s:c r="P1967" s="84"/>
      <s:c r="Q1967" s="84"/>
      <s:c r="R1967" s="77" t="str">
        <s:f t="shared" si="3"/>
        <s:v/>
      </s:c>
      <s:c r="S1967" s="85" t="str">
        <s:f t="shared" si="4"/>
        <s:v/>
      </s:c>
      <s:c r="T1967" s="85" t="str">
        <s:f t="shared" si="5"/>
        <s:v/>
      </s:c>
      <s:c r="U1967" s="85" t="str">
        <s:f>IF(OR(B1967="",G1967=""),"",ROUND(MAX(0,MIN(100,(G1967-IF(J1967="",'04_Настройки'!$B$14,J1967))/(100-IF(J1967="",'04_Настройки'!$B$14,J1967))*100)),1))</s:f>
        <s:v/>
      </s:c>
      <s:c r="V1967" s="85" t="str">
        <s:f t="shared" si="6"/>
        <s:v/>
      </s:c>
      <s:c r="W1967" s="88" t="str">
        <s:f t="shared" si="7"/>
        <s:v/>
      </s:c>
      <s:c r="X1967" s="85" t="str">
        <s:f>IF(B1967="","",IF(W1967&lt;'04_Настройки'!$B$26,"",ROUND((IF(ISBLANK(T1967),0,T1967*'04_Настройки'!$B$16)+IF(ISBLANK(U1967),0,U1967*'04_Настройки'!$B$17)+IF(ISBLANK(V1967),0,V1967*'04_Настройки'!$B$18)+IF(ISBLANK(M1967),0,M1967/5*100*'04_Настройки'!$B$19)+IF(ISBLANK(N1967),0,N1967/5*100*'04_Настройки'!$B$20))/(IF(ISBLANK(T1967),0,'04_Настройки'!$B$16)+IF(ISBLANK(U1967),0,'04_Настройки'!$B$17)+IF(ISBLANK(V1967),0,'04_Настройки'!$B$18)+IF(ISBLANK(M1967),0,'04_Настройки'!$B$19)+IF(ISBLANK(N1967),0,'04_Настройки'!$B$20)),1)))</s:f>
        <s:v/>
      </s:c>
      <s:c r="Y1967" s="77" t="str">
        <s:f>IF(B1967="","",IF(ISBLANK(X1967),"Недостаточно данных",IF(X1967&gt;='04_Настройки'!$B$24,"Высокий",IF(X1967&gt;='04_Настройки'!$B$25,"Средний","Низкий"))))</s:f>
        <s:v/>
      </s:c>
      <s:c r="Z1967" s="80">
        <s:f t="shared" si="8"/>
        <s:v>1957</s:v>
      </s:c>
      <s:c r="AA1967" s="93" t="str">
        <s:f>IF(B1967="","",IF(S1967&gt;1,"Проверить и объединить дубли",IF(W1967&lt;'04_Настройки'!$B$26,"Дополнить исходные данные",IF(AND(M1967&lt;&gt;"",M1967&lt;=2),"Проверить соответствие запросу и бизнесу",IF(AND(G1967&lt;&gt;"",G1967&lt;=IF(J1967="",'04_Настройки'!$B$14,J1967)),"Удерживать позицию и обновлять контент",IF(Y1967="Высокий",IF(O1967="","Создать или назначить посадочную страницу","Оптимизировать страницу и усилить содержание"),IF(Y1967="Средний","Включить в контент-план","Наблюдать или отложить")))))))</s:f>
        <s:v/>
      </s:c>
    </s:row>
    <s:row r="1968" ht="22.5" customHeight="1">
      <s:c r="A1968" s="70" t="str">
        <s:f t="shared" si="1"/>
        <s:v/>
      </s:c>
      <s:c r="B1968" s="71"/>
      <s:c r="C1968" s="71"/>
      <s:c r="D1968" s="71"/>
      <s:c r="E1968" s="95"/>
      <s:c r="F1968" s="77" t="str">
        <s:f>IF(ISBLANK(E1968),"",IF(E1968&gt;='04_Настройки'!$B$11,"ВЧ",IF(E1968&gt;='04_Настройки'!$B$12,"СЧ","НЧ")))</s:f>
      </s:c>
      <s:c r="G1968" s="78"/>
      <s:c r="H1968" s="78"/>
      <s:c r="I1968" s="80" t="str">
        <s:f t="shared" si="2"/>
        <s:v/>
      </s:c>
      <s:c r="J1968" s="78"/>
      <s:c r="K1968" s="81"/>
      <s:c r="L1968" s="78"/>
      <s:c r="M1968" s="78"/>
      <s:c r="N1968" s="78"/>
      <s:c r="O1968" s="83"/>
      <s:c r="P1968" s="84"/>
      <s:c r="Q1968" s="84"/>
      <s:c r="R1968" s="77" t="str">
        <s:f t="shared" si="3"/>
        <s:v/>
      </s:c>
      <s:c r="S1968" s="85" t="str">
        <s:f t="shared" si="4"/>
        <s:v/>
      </s:c>
      <s:c r="T1968" s="85" t="str">
        <s:f t="shared" si="5"/>
        <s:v/>
      </s:c>
      <s:c r="U1968" s="85" t="str">
        <s:f>IF(OR(B1968="",G1968=""),"",ROUND(MAX(0,MIN(100,(G1968-IF(J1968="",'04_Настройки'!$B$14,J1968))/(100-IF(J1968="",'04_Настройки'!$B$14,J1968))*100)),1))</s:f>
        <s:v/>
      </s:c>
      <s:c r="V1968" s="85" t="str">
        <s:f t="shared" si="6"/>
        <s:v/>
      </s:c>
      <s:c r="W1968" s="88" t="str">
        <s:f t="shared" si="7"/>
        <s:v/>
      </s:c>
      <s:c r="X1968" s="85" t="str">
        <s:f>IF(B1968="","",IF(W1968&lt;'04_Настройки'!$B$26,"",ROUND((IF(ISBLANK(T1968),0,T1968*'04_Настройки'!$B$16)+IF(ISBLANK(U1968),0,U1968*'04_Настройки'!$B$17)+IF(ISBLANK(V1968),0,V1968*'04_Настройки'!$B$18)+IF(ISBLANK(M1968),0,M1968/5*100*'04_Настройки'!$B$19)+IF(ISBLANK(N1968),0,N1968/5*100*'04_Настройки'!$B$20))/(IF(ISBLANK(T1968),0,'04_Настройки'!$B$16)+IF(ISBLANK(U1968),0,'04_Настройки'!$B$17)+IF(ISBLANK(V1968),0,'04_Настройки'!$B$18)+IF(ISBLANK(M1968),0,'04_Настройки'!$B$19)+IF(ISBLANK(N1968),0,'04_Настройки'!$B$20)),1)))</s:f>
        <s:v/>
      </s:c>
      <s:c r="Y1968" s="77" t="str">
        <s:f>IF(B1968="","",IF(ISBLANK(X1968),"Недостаточно данных",IF(X1968&gt;='04_Настройки'!$B$24,"Высокий",IF(X1968&gt;='04_Настройки'!$B$25,"Средний","Низкий"))))</s:f>
        <s:v/>
      </s:c>
      <s:c r="Z1968" s="80">
        <s:f t="shared" si="8"/>
        <s:v>1958</s:v>
      </s:c>
      <s:c r="AA1968" s="93" t="str">
        <s:f>IF(B1968="","",IF(S1968&gt;1,"Проверить и объединить дубли",IF(W1968&lt;'04_Настройки'!$B$26,"Дополнить исходные данные",IF(AND(M1968&lt;&gt;"",M1968&lt;=2),"Проверить соответствие запросу и бизнесу",IF(AND(G1968&lt;&gt;"",G1968&lt;=IF(J1968="",'04_Настройки'!$B$14,J1968)),"Удерживать позицию и обновлять контент",IF(Y1968="Высокий",IF(O1968="","Создать или назначить посадочную страницу","Оптимизировать страницу и усилить содержание"),IF(Y1968="Средний","Включить в контент-план","Наблюдать или отложить")))))))</s:f>
        <s:v/>
      </s:c>
    </s:row>
    <s:row r="1969" ht="22.5" customHeight="1">
      <s:c r="A1969" s="70" t="str">
        <s:f t="shared" si="1"/>
        <s:v/>
      </s:c>
      <s:c r="B1969" s="71"/>
      <s:c r="C1969" s="71"/>
      <s:c r="D1969" s="71"/>
      <s:c r="E1969" s="95"/>
      <s:c r="F1969" s="77" t="str">
        <s:f>IF(ISBLANK(E1969),"",IF(E1969&gt;='04_Настройки'!$B$11,"ВЧ",IF(E1969&gt;='04_Настройки'!$B$12,"СЧ","НЧ")))</s:f>
      </s:c>
      <s:c r="G1969" s="78"/>
      <s:c r="H1969" s="78"/>
      <s:c r="I1969" s="80" t="str">
        <s:f t="shared" si="2"/>
        <s:v/>
      </s:c>
      <s:c r="J1969" s="78"/>
      <s:c r="K1969" s="81"/>
      <s:c r="L1969" s="78"/>
      <s:c r="M1969" s="78"/>
      <s:c r="N1969" s="78"/>
      <s:c r="O1969" s="83"/>
      <s:c r="P1969" s="84"/>
      <s:c r="Q1969" s="84"/>
      <s:c r="R1969" s="77" t="str">
        <s:f t="shared" si="3"/>
        <s:v/>
      </s:c>
      <s:c r="S1969" s="85" t="str">
        <s:f t="shared" si="4"/>
        <s:v/>
      </s:c>
      <s:c r="T1969" s="85" t="str">
        <s:f t="shared" si="5"/>
        <s:v/>
      </s:c>
      <s:c r="U1969" s="85" t="str">
        <s:f>IF(OR(B1969="",G1969=""),"",ROUND(MAX(0,MIN(100,(G1969-IF(J1969="",'04_Настройки'!$B$14,J1969))/(100-IF(J1969="",'04_Настройки'!$B$14,J1969))*100)),1))</s:f>
        <s:v/>
      </s:c>
      <s:c r="V1969" s="85" t="str">
        <s:f t="shared" si="6"/>
        <s:v/>
      </s:c>
      <s:c r="W1969" s="88" t="str">
        <s:f t="shared" si="7"/>
        <s:v/>
      </s:c>
      <s:c r="X1969" s="85" t="str">
        <s:f>IF(B1969="","",IF(W1969&lt;'04_Настройки'!$B$26,"",ROUND((IF(ISBLANK(T1969),0,T1969*'04_Настройки'!$B$16)+IF(ISBLANK(U1969),0,U1969*'04_Настройки'!$B$17)+IF(ISBLANK(V1969),0,V1969*'04_Настройки'!$B$18)+IF(ISBLANK(M1969),0,M1969/5*100*'04_Настройки'!$B$19)+IF(ISBLANK(N1969),0,N1969/5*100*'04_Настройки'!$B$20))/(IF(ISBLANK(T1969),0,'04_Настройки'!$B$16)+IF(ISBLANK(U1969),0,'04_Настройки'!$B$17)+IF(ISBLANK(V1969),0,'04_Настройки'!$B$18)+IF(ISBLANK(M1969),0,'04_Настройки'!$B$19)+IF(ISBLANK(N1969),0,'04_Настройки'!$B$20)),1)))</s:f>
        <s:v/>
      </s:c>
      <s:c r="Y1969" s="77" t="str">
        <s:f>IF(B1969="","",IF(ISBLANK(X1969),"Недостаточно данных",IF(X1969&gt;='04_Настройки'!$B$24,"Высокий",IF(X1969&gt;='04_Настройки'!$B$25,"Средний","Низкий"))))</s:f>
        <s:v/>
      </s:c>
      <s:c r="Z1969" s="80">
        <s:f t="shared" si="8"/>
        <s:v>1959</s:v>
      </s:c>
      <s:c r="AA1969" s="93" t="str">
        <s:f>IF(B1969="","",IF(S1969&gt;1,"Проверить и объединить дубли",IF(W1969&lt;'04_Настройки'!$B$26,"Дополнить исходные данные",IF(AND(M1969&lt;&gt;"",M1969&lt;=2),"Проверить соответствие запросу и бизнесу",IF(AND(G1969&lt;&gt;"",G1969&lt;=IF(J1969="",'04_Настройки'!$B$14,J1969)),"Удерживать позицию и обновлять контент",IF(Y1969="Высокий",IF(O1969="","Создать или назначить посадочную страницу","Оптимизировать страницу и усилить содержание"),IF(Y1969="Средний","Включить в контент-план","Наблюдать или отложить")))))))</s:f>
        <s:v/>
      </s:c>
    </s:row>
    <s:row r="1970" ht="22.5" customHeight="1">
      <s:c r="A1970" s="70" t="str">
        <s:f t="shared" si="1"/>
        <s:v/>
      </s:c>
      <s:c r="B1970" s="71"/>
      <s:c r="C1970" s="71"/>
      <s:c r="D1970" s="71"/>
      <s:c r="E1970" s="95"/>
      <s:c r="F1970" s="77" t="str">
        <s:f>IF(ISBLANK(E1970),"",IF(E1970&gt;='04_Настройки'!$B$11,"ВЧ",IF(E1970&gt;='04_Настройки'!$B$12,"СЧ","НЧ")))</s:f>
      </s:c>
      <s:c r="G1970" s="78"/>
      <s:c r="H1970" s="78"/>
      <s:c r="I1970" s="80" t="str">
        <s:f t="shared" si="2"/>
        <s:v/>
      </s:c>
      <s:c r="J1970" s="78"/>
      <s:c r="K1970" s="81"/>
      <s:c r="L1970" s="78"/>
      <s:c r="M1970" s="78"/>
      <s:c r="N1970" s="78"/>
      <s:c r="O1970" s="83"/>
      <s:c r="P1970" s="84"/>
      <s:c r="Q1970" s="84"/>
      <s:c r="R1970" s="77" t="str">
        <s:f t="shared" si="3"/>
        <s:v/>
      </s:c>
      <s:c r="S1970" s="85" t="str">
        <s:f t="shared" si="4"/>
        <s:v/>
      </s:c>
      <s:c r="T1970" s="85" t="str">
        <s:f t="shared" si="5"/>
        <s:v/>
      </s:c>
      <s:c r="U1970" s="85" t="str">
        <s:f>IF(OR(B1970="",G1970=""),"",ROUND(MAX(0,MIN(100,(G1970-IF(J1970="",'04_Настройки'!$B$14,J1970))/(100-IF(J1970="",'04_Настройки'!$B$14,J1970))*100)),1))</s:f>
        <s:v/>
      </s:c>
      <s:c r="V1970" s="85" t="str">
        <s:f t="shared" si="6"/>
        <s:v/>
      </s:c>
      <s:c r="W1970" s="88" t="str">
        <s:f t="shared" si="7"/>
        <s:v/>
      </s:c>
      <s:c r="X1970" s="85" t="str">
        <s:f>IF(B1970="","",IF(W1970&lt;'04_Настройки'!$B$26,"",ROUND((IF(ISBLANK(T1970),0,T1970*'04_Настройки'!$B$16)+IF(ISBLANK(U1970),0,U1970*'04_Настройки'!$B$17)+IF(ISBLANK(V1970),0,V1970*'04_Настройки'!$B$18)+IF(ISBLANK(M1970),0,M1970/5*100*'04_Настройки'!$B$19)+IF(ISBLANK(N1970),0,N1970/5*100*'04_Настройки'!$B$20))/(IF(ISBLANK(T1970),0,'04_Настройки'!$B$16)+IF(ISBLANK(U1970),0,'04_Настройки'!$B$17)+IF(ISBLANK(V1970),0,'04_Настройки'!$B$18)+IF(ISBLANK(M1970),0,'04_Настройки'!$B$19)+IF(ISBLANK(N1970),0,'04_Настройки'!$B$20)),1)))</s:f>
        <s:v/>
      </s:c>
      <s:c r="Y1970" s="77" t="str">
        <s:f>IF(B1970="","",IF(ISBLANK(X1970),"Недостаточно данных",IF(X1970&gt;='04_Настройки'!$B$24,"Высокий",IF(X1970&gt;='04_Настройки'!$B$25,"Средний","Низкий"))))</s:f>
        <s:v/>
      </s:c>
      <s:c r="Z1970" s="80">
        <s:f t="shared" si="8"/>
        <s:v>1960</s:v>
      </s:c>
      <s:c r="AA1970" s="93" t="str">
        <s:f>IF(B1970="","",IF(S1970&gt;1,"Проверить и объединить дубли",IF(W1970&lt;'04_Настройки'!$B$26,"Дополнить исходные данные",IF(AND(M1970&lt;&gt;"",M1970&lt;=2),"Проверить соответствие запросу и бизнесу",IF(AND(G1970&lt;&gt;"",G1970&lt;=IF(J1970="",'04_Настройки'!$B$14,J1970)),"Удерживать позицию и обновлять контент",IF(Y1970="Высокий",IF(O1970="","Создать или назначить посадочную страницу","Оптимизировать страницу и усилить содержание"),IF(Y1970="Средний","Включить в контент-план","Наблюдать или отложить")))))))</s:f>
        <s:v/>
      </s:c>
    </s:row>
    <s:row r="1971" ht="22.5" customHeight="1">
      <s:c r="A1971" s="70" t="str">
        <s:f t="shared" si="1"/>
        <s:v/>
      </s:c>
      <s:c r="B1971" s="71"/>
      <s:c r="C1971" s="71"/>
      <s:c r="D1971" s="71"/>
      <s:c r="E1971" s="95"/>
      <s:c r="F1971" s="77" t="str">
        <s:f>IF(ISBLANK(E1971),"",IF(E1971&gt;='04_Настройки'!$B$11,"ВЧ",IF(E1971&gt;='04_Настройки'!$B$12,"СЧ","НЧ")))</s:f>
      </s:c>
      <s:c r="G1971" s="78"/>
      <s:c r="H1971" s="78"/>
      <s:c r="I1971" s="80" t="str">
        <s:f t="shared" si="2"/>
        <s:v/>
      </s:c>
      <s:c r="J1971" s="78"/>
      <s:c r="K1971" s="81"/>
      <s:c r="L1971" s="78"/>
      <s:c r="M1971" s="78"/>
      <s:c r="N1971" s="78"/>
      <s:c r="O1971" s="83"/>
      <s:c r="P1971" s="84"/>
      <s:c r="Q1971" s="84"/>
      <s:c r="R1971" s="77" t="str">
        <s:f t="shared" si="3"/>
        <s:v/>
      </s:c>
      <s:c r="S1971" s="85" t="str">
        <s:f t="shared" si="4"/>
        <s:v/>
      </s:c>
      <s:c r="T1971" s="85" t="str">
        <s:f t="shared" si="5"/>
        <s:v/>
      </s:c>
      <s:c r="U1971" s="85" t="str">
        <s:f>IF(OR(B1971="",G1971=""),"",ROUND(MAX(0,MIN(100,(G1971-IF(J1971="",'04_Настройки'!$B$14,J1971))/(100-IF(J1971="",'04_Настройки'!$B$14,J1971))*100)),1))</s:f>
        <s:v/>
      </s:c>
      <s:c r="V1971" s="85" t="str">
        <s:f t="shared" si="6"/>
        <s:v/>
      </s:c>
      <s:c r="W1971" s="88" t="str">
        <s:f t="shared" si="7"/>
        <s:v/>
      </s:c>
      <s:c r="X1971" s="85" t="str">
        <s:f>IF(B1971="","",IF(W1971&lt;'04_Настройки'!$B$26,"",ROUND((IF(ISBLANK(T1971),0,T1971*'04_Настройки'!$B$16)+IF(ISBLANK(U1971),0,U1971*'04_Настройки'!$B$17)+IF(ISBLANK(V1971),0,V1971*'04_Настройки'!$B$18)+IF(ISBLANK(M1971),0,M1971/5*100*'04_Настройки'!$B$19)+IF(ISBLANK(N1971),0,N1971/5*100*'04_Настройки'!$B$20))/(IF(ISBLANK(T1971),0,'04_Настройки'!$B$16)+IF(ISBLANK(U1971),0,'04_Настройки'!$B$17)+IF(ISBLANK(V1971),0,'04_Настройки'!$B$18)+IF(ISBLANK(M1971),0,'04_Настройки'!$B$19)+IF(ISBLANK(N1971),0,'04_Настройки'!$B$20)),1)))</s:f>
        <s:v/>
      </s:c>
      <s:c r="Y1971" s="77" t="str">
        <s:f>IF(B1971="","",IF(ISBLANK(X1971),"Недостаточно данных",IF(X1971&gt;='04_Настройки'!$B$24,"Высокий",IF(X1971&gt;='04_Настройки'!$B$25,"Средний","Низкий"))))</s:f>
        <s:v/>
      </s:c>
      <s:c r="Z1971" s="80">
        <s:f t="shared" si="8"/>
        <s:v>1961</s:v>
      </s:c>
      <s:c r="AA1971" s="93" t="str">
        <s:f>IF(B1971="","",IF(S1971&gt;1,"Проверить и объединить дубли",IF(W1971&lt;'04_Настройки'!$B$26,"Дополнить исходные данные",IF(AND(M1971&lt;&gt;"",M1971&lt;=2),"Проверить соответствие запросу и бизнесу",IF(AND(G1971&lt;&gt;"",G1971&lt;=IF(J1971="",'04_Настройки'!$B$14,J1971)),"Удерживать позицию и обновлять контент",IF(Y1971="Высокий",IF(O1971="","Создать или назначить посадочную страницу","Оптимизировать страницу и усилить содержание"),IF(Y1971="Средний","Включить в контент-план","Наблюдать или отложить")))))))</s:f>
        <s:v/>
      </s:c>
    </s:row>
    <s:row r="1972" ht="22.5" customHeight="1">
      <s:c r="A1972" s="70" t="str">
        <s:f t="shared" si="1"/>
        <s:v/>
      </s:c>
      <s:c r="B1972" s="71"/>
      <s:c r="C1972" s="71"/>
      <s:c r="D1972" s="71"/>
      <s:c r="E1972" s="95"/>
      <s:c r="F1972" s="77" t="str">
        <s:f>IF(ISBLANK(E1972),"",IF(E1972&gt;='04_Настройки'!$B$11,"ВЧ",IF(E1972&gt;='04_Настройки'!$B$12,"СЧ","НЧ")))</s:f>
      </s:c>
      <s:c r="G1972" s="78"/>
      <s:c r="H1972" s="78"/>
      <s:c r="I1972" s="80" t="str">
        <s:f t="shared" si="2"/>
        <s:v/>
      </s:c>
      <s:c r="J1972" s="78"/>
      <s:c r="K1972" s="81"/>
      <s:c r="L1972" s="78"/>
      <s:c r="M1972" s="78"/>
      <s:c r="N1972" s="78"/>
      <s:c r="O1972" s="83"/>
      <s:c r="P1972" s="84"/>
      <s:c r="Q1972" s="84"/>
      <s:c r="R1972" s="77" t="str">
        <s:f t="shared" si="3"/>
        <s:v/>
      </s:c>
      <s:c r="S1972" s="85" t="str">
        <s:f t="shared" si="4"/>
        <s:v/>
      </s:c>
      <s:c r="T1972" s="85" t="str">
        <s:f t="shared" si="5"/>
        <s:v/>
      </s:c>
      <s:c r="U1972" s="85" t="str">
        <s:f>IF(OR(B1972="",G1972=""),"",ROUND(MAX(0,MIN(100,(G1972-IF(J1972="",'04_Настройки'!$B$14,J1972))/(100-IF(J1972="",'04_Настройки'!$B$14,J1972))*100)),1))</s:f>
        <s:v/>
      </s:c>
      <s:c r="V1972" s="85" t="str">
        <s:f t="shared" si="6"/>
        <s:v/>
      </s:c>
      <s:c r="W1972" s="88" t="str">
        <s:f t="shared" si="7"/>
        <s:v/>
      </s:c>
      <s:c r="X1972" s="85" t="str">
        <s:f>IF(B1972="","",IF(W1972&lt;'04_Настройки'!$B$26,"",ROUND((IF(ISBLANK(T1972),0,T1972*'04_Настройки'!$B$16)+IF(ISBLANK(U1972),0,U1972*'04_Настройки'!$B$17)+IF(ISBLANK(V1972),0,V1972*'04_Настройки'!$B$18)+IF(ISBLANK(M1972),0,M1972/5*100*'04_Настройки'!$B$19)+IF(ISBLANK(N1972),0,N1972/5*100*'04_Настройки'!$B$20))/(IF(ISBLANK(T1972),0,'04_Настройки'!$B$16)+IF(ISBLANK(U1972),0,'04_Настройки'!$B$17)+IF(ISBLANK(V1972),0,'04_Настройки'!$B$18)+IF(ISBLANK(M1972),0,'04_Настройки'!$B$19)+IF(ISBLANK(N1972),0,'04_Настройки'!$B$20)),1)))</s:f>
        <s:v/>
      </s:c>
      <s:c r="Y1972" s="77" t="str">
        <s:f>IF(B1972="","",IF(ISBLANK(X1972),"Недостаточно данных",IF(X1972&gt;='04_Настройки'!$B$24,"Высокий",IF(X1972&gt;='04_Настройки'!$B$25,"Средний","Низкий"))))</s:f>
        <s:v/>
      </s:c>
      <s:c r="Z1972" s="80">
        <s:f t="shared" si="8"/>
        <s:v>1962</s:v>
      </s:c>
      <s:c r="AA1972" s="93" t="str">
        <s:f>IF(B1972="","",IF(S1972&gt;1,"Проверить и объединить дубли",IF(W1972&lt;'04_Настройки'!$B$26,"Дополнить исходные данные",IF(AND(M1972&lt;&gt;"",M1972&lt;=2),"Проверить соответствие запросу и бизнесу",IF(AND(G1972&lt;&gt;"",G1972&lt;=IF(J1972="",'04_Настройки'!$B$14,J1972)),"Удерживать позицию и обновлять контент",IF(Y1972="Высокий",IF(O1972="","Создать или назначить посадочную страницу","Оптимизировать страницу и усилить содержание"),IF(Y1972="Средний","Включить в контент-план","Наблюдать или отложить")))))))</s:f>
        <s:v/>
      </s:c>
    </s:row>
    <s:row r="1973" ht="22.5" customHeight="1">
      <s:c r="A1973" s="70" t="str">
        <s:f t="shared" si="1"/>
        <s:v/>
      </s:c>
      <s:c r="B1973" s="71"/>
      <s:c r="C1973" s="71"/>
      <s:c r="D1973" s="71"/>
      <s:c r="E1973" s="95"/>
      <s:c r="F1973" s="77" t="str">
        <s:f>IF(ISBLANK(E1973),"",IF(E1973&gt;='04_Настройки'!$B$11,"ВЧ",IF(E1973&gt;='04_Настройки'!$B$12,"СЧ","НЧ")))</s:f>
      </s:c>
      <s:c r="G1973" s="78"/>
      <s:c r="H1973" s="78"/>
      <s:c r="I1973" s="80" t="str">
        <s:f t="shared" si="2"/>
        <s:v/>
      </s:c>
      <s:c r="J1973" s="78"/>
      <s:c r="K1973" s="81"/>
      <s:c r="L1973" s="78"/>
      <s:c r="M1973" s="78"/>
      <s:c r="N1973" s="78"/>
      <s:c r="O1973" s="83"/>
      <s:c r="P1973" s="84"/>
      <s:c r="Q1973" s="84"/>
      <s:c r="R1973" s="77" t="str">
        <s:f t="shared" si="3"/>
        <s:v/>
      </s:c>
      <s:c r="S1973" s="85" t="str">
        <s:f t="shared" si="4"/>
        <s:v/>
      </s:c>
      <s:c r="T1973" s="85" t="str">
        <s:f t="shared" si="5"/>
        <s:v/>
      </s:c>
      <s:c r="U1973" s="85" t="str">
        <s:f>IF(OR(B1973="",G1973=""),"",ROUND(MAX(0,MIN(100,(G1973-IF(J1973="",'04_Настройки'!$B$14,J1973))/(100-IF(J1973="",'04_Настройки'!$B$14,J1973))*100)),1))</s:f>
        <s:v/>
      </s:c>
      <s:c r="V1973" s="85" t="str">
        <s:f t="shared" si="6"/>
        <s:v/>
      </s:c>
      <s:c r="W1973" s="88" t="str">
        <s:f t="shared" si="7"/>
        <s:v/>
      </s:c>
      <s:c r="X1973" s="85" t="str">
        <s:f>IF(B1973="","",IF(W1973&lt;'04_Настройки'!$B$26,"",ROUND((IF(ISBLANK(T1973),0,T1973*'04_Настройки'!$B$16)+IF(ISBLANK(U1973),0,U1973*'04_Настройки'!$B$17)+IF(ISBLANK(V1973),0,V1973*'04_Настройки'!$B$18)+IF(ISBLANK(M1973),0,M1973/5*100*'04_Настройки'!$B$19)+IF(ISBLANK(N1973),0,N1973/5*100*'04_Настройки'!$B$20))/(IF(ISBLANK(T1973),0,'04_Настройки'!$B$16)+IF(ISBLANK(U1973),0,'04_Настройки'!$B$17)+IF(ISBLANK(V1973),0,'04_Настройки'!$B$18)+IF(ISBLANK(M1973),0,'04_Настройки'!$B$19)+IF(ISBLANK(N1973),0,'04_Настройки'!$B$20)),1)))</s:f>
        <s:v/>
      </s:c>
      <s:c r="Y1973" s="77" t="str">
        <s:f>IF(B1973="","",IF(ISBLANK(X1973),"Недостаточно данных",IF(X1973&gt;='04_Настройки'!$B$24,"Высокий",IF(X1973&gt;='04_Настройки'!$B$25,"Средний","Низкий"))))</s:f>
        <s:v/>
      </s:c>
      <s:c r="Z1973" s="80">
        <s:f t="shared" si="8"/>
        <s:v>1963</s:v>
      </s:c>
      <s:c r="AA1973" s="93" t="str">
        <s:f>IF(B1973="","",IF(S1973&gt;1,"Проверить и объединить дубли",IF(W1973&lt;'04_Настройки'!$B$26,"Дополнить исходные данные",IF(AND(M1973&lt;&gt;"",M1973&lt;=2),"Проверить соответствие запросу и бизнесу",IF(AND(G1973&lt;&gt;"",G1973&lt;=IF(J1973="",'04_Настройки'!$B$14,J1973)),"Удерживать позицию и обновлять контент",IF(Y1973="Высокий",IF(O1973="","Создать или назначить посадочную страницу","Оптимизировать страницу и усилить содержание"),IF(Y1973="Средний","Включить в контент-план","Наблюдать или отложить")))))))</s:f>
        <s:v/>
      </s:c>
    </s:row>
    <s:row r="1974" ht="22.5" customHeight="1">
      <s:c r="A1974" s="70" t="str">
        <s:f t="shared" si="1"/>
        <s:v/>
      </s:c>
      <s:c r="B1974" s="71"/>
      <s:c r="C1974" s="71"/>
      <s:c r="D1974" s="71"/>
      <s:c r="E1974" s="95"/>
      <s:c r="F1974" s="77" t="str">
        <s:f>IF(ISBLANK(E1974),"",IF(E1974&gt;='04_Настройки'!$B$11,"ВЧ",IF(E1974&gt;='04_Настройки'!$B$12,"СЧ","НЧ")))</s:f>
      </s:c>
      <s:c r="G1974" s="78"/>
      <s:c r="H1974" s="78"/>
      <s:c r="I1974" s="80" t="str">
        <s:f t="shared" si="2"/>
        <s:v/>
      </s:c>
      <s:c r="J1974" s="78"/>
      <s:c r="K1974" s="81"/>
      <s:c r="L1974" s="78"/>
      <s:c r="M1974" s="78"/>
      <s:c r="N1974" s="78"/>
      <s:c r="O1974" s="83"/>
      <s:c r="P1974" s="84"/>
      <s:c r="Q1974" s="84"/>
      <s:c r="R1974" s="77" t="str">
        <s:f t="shared" si="3"/>
        <s:v/>
      </s:c>
      <s:c r="S1974" s="85" t="str">
        <s:f t="shared" si="4"/>
        <s:v/>
      </s:c>
      <s:c r="T1974" s="85" t="str">
        <s:f t="shared" si="5"/>
        <s:v/>
      </s:c>
      <s:c r="U1974" s="85" t="str">
        <s:f>IF(OR(B1974="",G1974=""),"",ROUND(MAX(0,MIN(100,(G1974-IF(J1974="",'04_Настройки'!$B$14,J1974))/(100-IF(J1974="",'04_Настройки'!$B$14,J1974))*100)),1))</s:f>
        <s:v/>
      </s:c>
      <s:c r="V1974" s="85" t="str">
        <s:f t="shared" si="6"/>
        <s:v/>
      </s:c>
      <s:c r="W1974" s="88" t="str">
        <s:f t="shared" si="7"/>
        <s:v/>
      </s:c>
      <s:c r="X1974" s="85" t="str">
        <s:f>IF(B1974="","",IF(W1974&lt;'04_Настройки'!$B$26,"",ROUND((IF(ISBLANK(T1974),0,T1974*'04_Настройки'!$B$16)+IF(ISBLANK(U1974),0,U1974*'04_Настройки'!$B$17)+IF(ISBLANK(V1974),0,V1974*'04_Настройки'!$B$18)+IF(ISBLANK(M1974),0,M1974/5*100*'04_Настройки'!$B$19)+IF(ISBLANK(N1974),0,N1974/5*100*'04_Настройки'!$B$20))/(IF(ISBLANK(T1974),0,'04_Настройки'!$B$16)+IF(ISBLANK(U1974),0,'04_Настройки'!$B$17)+IF(ISBLANK(V1974),0,'04_Настройки'!$B$18)+IF(ISBLANK(M1974),0,'04_Настройки'!$B$19)+IF(ISBLANK(N1974),0,'04_Настройки'!$B$20)),1)))</s:f>
        <s:v/>
      </s:c>
      <s:c r="Y1974" s="77" t="str">
        <s:f>IF(B1974="","",IF(ISBLANK(X1974),"Недостаточно данных",IF(X1974&gt;='04_Настройки'!$B$24,"Высокий",IF(X1974&gt;='04_Настройки'!$B$25,"Средний","Низкий"))))</s:f>
        <s:v/>
      </s:c>
      <s:c r="Z1974" s="80">
        <s:f t="shared" si="8"/>
        <s:v>1964</s:v>
      </s:c>
      <s:c r="AA1974" s="93" t="str">
        <s:f>IF(B1974="","",IF(S1974&gt;1,"Проверить и объединить дубли",IF(W1974&lt;'04_Настройки'!$B$26,"Дополнить исходные данные",IF(AND(M1974&lt;&gt;"",M1974&lt;=2),"Проверить соответствие запросу и бизнесу",IF(AND(G1974&lt;&gt;"",G1974&lt;=IF(J1974="",'04_Настройки'!$B$14,J1974)),"Удерживать позицию и обновлять контент",IF(Y1974="Высокий",IF(O1974="","Создать или назначить посадочную страницу","Оптимизировать страницу и усилить содержание"),IF(Y1974="Средний","Включить в контент-план","Наблюдать или отложить")))))))</s:f>
        <s:v/>
      </s:c>
    </s:row>
    <s:row r="1975" ht="22.5" customHeight="1">
      <s:c r="A1975" s="70" t="str">
        <s:f t="shared" si="1"/>
        <s:v/>
      </s:c>
      <s:c r="B1975" s="71"/>
      <s:c r="C1975" s="71"/>
      <s:c r="D1975" s="71"/>
      <s:c r="E1975" s="95"/>
      <s:c r="F1975" s="77" t="str">
        <s:f>IF(ISBLANK(E1975),"",IF(E1975&gt;='04_Настройки'!$B$11,"ВЧ",IF(E1975&gt;='04_Настройки'!$B$12,"СЧ","НЧ")))</s:f>
      </s:c>
      <s:c r="G1975" s="78"/>
      <s:c r="H1975" s="78"/>
      <s:c r="I1975" s="80" t="str">
        <s:f t="shared" si="2"/>
        <s:v/>
      </s:c>
      <s:c r="J1975" s="78"/>
      <s:c r="K1975" s="81"/>
      <s:c r="L1975" s="78"/>
      <s:c r="M1975" s="78"/>
      <s:c r="N1975" s="78"/>
      <s:c r="O1975" s="83"/>
      <s:c r="P1975" s="84"/>
      <s:c r="Q1975" s="84"/>
      <s:c r="R1975" s="77" t="str">
        <s:f t="shared" si="3"/>
        <s:v/>
      </s:c>
      <s:c r="S1975" s="85" t="str">
        <s:f t="shared" si="4"/>
        <s:v/>
      </s:c>
      <s:c r="T1975" s="85" t="str">
        <s:f t="shared" si="5"/>
        <s:v/>
      </s:c>
      <s:c r="U1975" s="85" t="str">
        <s:f>IF(OR(B1975="",G1975=""),"",ROUND(MAX(0,MIN(100,(G1975-IF(J1975="",'04_Настройки'!$B$14,J1975))/(100-IF(J1975="",'04_Настройки'!$B$14,J1975))*100)),1))</s:f>
        <s:v/>
      </s:c>
      <s:c r="V1975" s="85" t="str">
        <s:f t="shared" si="6"/>
        <s:v/>
      </s:c>
      <s:c r="W1975" s="88" t="str">
        <s:f t="shared" si="7"/>
        <s:v/>
      </s:c>
      <s:c r="X1975" s="85" t="str">
        <s:f>IF(B1975="","",IF(W1975&lt;'04_Настройки'!$B$26,"",ROUND((IF(ISBLANK(T1975),0,T1975*'04_Настройки'!$B$16)+IF(ISBLANK(U1975),0,U1975*'04_Настройки'!$B$17)+IF(ISBLANK(V1975),0,V1975*'04_Настройки'!$B$18)+IF(ISBLANK(M1975),0,M1975/5*100*'04_Настройки'!$B$19)+IF(ISBLANK(N1975),0,N1975/5*100*'04_Настройки'!$B$20))/(IF(ISBLANK(T1975),0,'04_Настройки'!$B$16)+IF(ISBLANK(U1975),0,'04_Настройки'!$B$17)+IF(ISBLANK(V1975),0,'04_Настройки'!$B$18)+IF(ISBLANK(M1975),0,'04_Настройки'!$B$19)+IF(ISBLANK(N1975),0,'04_Настройки'!$B$20)),1)))</s:f>
        <s:v/>
      </s:c>
      <s:c r="Y1975" s="77" t="str">
        <s:f>IF(B1975="","",IF(ISBLANK(X1975),"Недостаточно данных",IF(X1975&gt;='04_Настройки'!$B$24,"Высокий",IF(X1975&gt;='04_Настройки'!$B$25,"Средний","Низкий"))))</s:f>
        <s:v/>
      </s:c>
      <s:c r="Z1975" s="80">
        <s:f t="shared" si="8"/>
        <s:v>1965</s:v>
      </s:c>
      <s:c r="AA1975" s="93" t="str">
        <s:f>IF(B1975="","",IF(S1975&gt;1,"Проверить и объединить дубли",IF(W1975&lt;'04_Настройки'!$B$26,"Дополнить исходные данные",IF(AND(M1975&lt;&gt;"",M1975&lt;=2),"Проверить соответствие запросу и бизнесу",IF(AND(G1975&lt;&gt;"",G1975&lt;=IF(J1975="",'04_Настройки'!$B$14,J1975)),"Удерживать позицию и обновлять контент",IF(Y1975="Высокий",IF(O1975="","Создать или назначить посадочную страницу","Оптимизировать страницу и усилить содержание"),IF(Y1975="Средний","Включить в контент-план","Наблюдать или отложить")))))))</s:f>
        <s:v/>
      </s:c>
    </s:row>
    <s:row r="1976" ht="22.5" customHeight="1">
      <s:c r="A1976" s="70" t="str">
        <s:f t="shared" si="1"/>
        <s:v/>
      </s:c>
      <s:c r="B1976" s="71"/>
      <s:c r="C1976" s="71"/>
      <s:c r="D1976" s="71"/>
      <s:c r="E1976" s="95"/>
      <s:c r="F1976" s="77" t="str">
        <s:f>IF(ISBLANK(E1976),"",IF(E1976&gt;='04_Настройки'!$B$11,"ВЧ",IF(E1976&gt;='04_Настройки'!$B$12,"СЧ","НЧ")))</s:f>
      </s:c>
      <s:c r="G1976" s="78"/>
      <s:c r="H1976" s="78"/>
      <s:c r="I1976" s="80" t="str">
        <s:f t="shared" si="2"/>
        <s:v/>
      </s:c>
      <s:c r="J1976" s="78"/>
      <s:c r="K1976" s="81"/>
      <s:c r="L1976" s="78"/>
      <s:c r="M1976" s="78"/>
      <s:c r="N1976" s="78"/>
      <s:c r="O1976" s="83"/>
      <s:c r="P1976" s="84"/>
      <s:c r="Q1976" s="84"/>
      <s:c r="R1976" s="77" t="str">
        <s:f t="shared" si="3"/>
        <s:v/>
      </s:c>
      <s:c r="S1976" s="85" t="str">
        <s:f t="shared" si="4"/>
        <s:v/>
      </s:c>
      <s:c r="T1976" s="85" t="str">
        <s:f t="shared" si="5"/>
        <s:v/>
      </s:c>
      <s:c r="U1976" s="85" t="str">
        <s:f>IF(OR(B1976="",G1976=""),"",ROUND(MAX(0,MIN(100,(G1976-IF(J1976="",'04_Настройки'!$B$14,J1976))/(100-IF(J1976="",'04_Настройки'!$B$14,J1976))*100)),1))</s:f>
        <s:v/>
      </s:c>
      <s:c r="V1976" s="85" t="str">
        <s:f t="shared" si="6"/>
        <s:v/>
      </s:c>
      <s:c r="W1976" s="88" t="str">
        <s:f t="shared" si="7"/>
        <s:v/>
      </s:c>
      <s:c r="X1976" s="85" t="str">
        <s:f>IF(B1976="","",IF(W1976&lt;'04_Настройки'!$B$26,"",ROUND((IF(ISBLANK(T1976),0,T1976*'04_Настройки'!$B$16)+IF(ISBLANK(U1976),0,U1976*'04_Настройки'!$B$17)+IF(ISBLANK(V1976),0,V1976*'04_Настройки'!$B$18)+IF(ISBLANK(M1976),0,M1976/5*100*'04_Настройки'!$B$19)+IF(ISBLANK(N1976),0,N1976/5*100*'04_Настройки'!$B$20))/(IF(ISBLANK(T1976),0,'04_Настройки'!$B$16)+IF(ISBLANK(U1976),0,'04_Настройки'!$B$17)+IF(ISBLANK(V1976),0,'04_Настройки'!$B$18)+IF(ISBLANK(M1976),0,'04_Настройки'!$B$19)+IF(ISBLANK(N1976),0,'04_Настройки'!$B$20)),1)))</s:f>
        <s:v/>
      </s:c>
      <s:c r="Y1976" s="77" t="str">
        <s:f>IF(B1976="","",IF(ISBLANK(X1976),"Недостаточно данных",IF(X1976&gt;='04_Настройки'!$B$24,"Высокий",IF(X1976&gt;='04_Настройки'!$B$25,"Средний","Низкий"))))</s:f>
        <s:v/>
      </s:c>
      <s:c r="Z1976" s="80">
        <s:f t="shared" si="8"/>
        <s:v>1966</s:v>
      </s:c>
      <s:c r="AA1976" s="93" t="str">
        <s:f>IF(B1976="","",IF(S1976&gt;1,"Проверить и объединить дубли",IF(W1976&lt;'04_Настройки'!$B$26,"Дополнить исходные данные",IF(AND(M1976&lt;&gt;"",M1976&lt;=2),"Проверить соответствие запросу и бизнесу",IF(AND(G1976&lt;&gt;"",G1976&lt;=IF(J1976="",'04_Настройки'!$B$14,J1976)),"Удерживать позицию и обновлять контент",IF(Y1976="Высокий",IF(O1976="","Создать или назначить посадочную страницу","Оптимизировать страницу и усилить содержание"),IF(Y1976="Средний","Включить в контент-план","Наблюдать или отложить")))))))</s:f>
        <s:v/>
      </s:c>
    </s:row>
    <s:row r="1977" ht="22.5" customHeight="1">
      <s:c r="A1977" s="70" t="str">
        <s:f t="shared" si="1"/>
        <s:v/>
      </s:c>
      <s:c r="B1977" s="71"/>
      <s:c r="C1977" s="71"/>
      <s:c r="D1977" s="71"/>
      <s:c r="E1977" s="95"/>
      <s:c r="F1977" s="77" t="str">
        <s:f>IF(ISBLANK(E1977),"",IF(E1977&gt;='04_Настройки'!$B$11,"ВЧ",IF(E1977&gt;='04_Настройки'!$B$12,"СЧ","НЧ")))</s:f>
      </s:c>
      <s:c r="G1977" s="78"/>
      <s:c r="H1977" s="78"/>
      <s:c r="I1977" s="80" t="str">
        <s:f t="shared" si="2"/>
        <s:v/>
      </s:c>
      <s:c r="J1977" s="78"/>
      <s:c r="K1977" s="81"/>
      <s:c r="L1977" s="78"/>
      <s:c r="M1977" s="78"/>
      <s:c r="N1977" s="78"/>
      <s:c r="O1977" s="83"/>
      <s:c r="P1977" s="84"/>
      <s:c r="Q1977" s="84"/>
      <s:c r="R1977" s="77" t="str">
        <s:f t="shared" si="3"/>
        <s:v/>
      </s:c>
      <s:c r="S1977" s="85" t="str">
        <s:f t="shared" si="4"/>
        <s:v/>
      </s:c>
      <s:c r="T1977" s="85" t="str">
        <s:f t="shared" si="5"/>
        <s:v/>
      </s:c>
      <s:c r="U1977" s="85" t="str">
        <s:f>IF(OR(B1977="",G1977=""),"",ROUND(MAX(0,MIN(100,(G1977-IF(J1977="",'04_Настройки'!$B$14,J1977))/(100-IF(J1977="",'04_Настройки'!$B$14,J1977))*100)),1))</s:f>
        <s:v/>
      </s:c>
      <s:c r="V1977" s="85" t="str">
        <s:f t="shared" si="6"/>
        <s:v/>
      </s:c>
      <s:c r="W1977" s="88" t="str">
        <s:f t="shared" si="7"/>
        <s:v/>
      </s:c>
      <s:c r="X1977" s="85" t="str">
        <s:f>IF(B1977="","",IF(W1977&lt;'04_Настройки'!$B$26,"",ROUND((IF(ISBLANK(T1977),0,T1977*'04_Настройки'!$B$16)+IF(ISBLANK(U1977),0,U1977*'04_Настройки'!$B$17)+IF(ISBLANK(V1977),0,V1977*'04_Настройки'!$B$18)+IF(ISBLANK(M1977),0,M1977/5*100*'04_Настройки'!$B$19)+IF(ISBLANK(N1977),0,N1977/5*100*'04_Настройки'!$B$20))/(IF(ISBLANK(T1977),0,'04_Настройки'!$B$16)+IF(ISBLANK(U1977),0,'04_Настройки'!$B$17)+IF(ISBLANK(V1977),0,'04_Настройки'!$B$18)+IF(ISBLANK(M1977),0,'04_Настройки'!$B$19)+IF(ISBLANK(N1977),0,'04_Настройки'!$B$20)),1)))</s:f>
        <s:v/>
      </s:c>
      <s:c r="Y1977" s="77" t="str">
        <s:f>IF(B1977="","",IF(ISBLANK(X1977),"Недостаточно данных",IF(X1977&gt;='04_Настройки'!$B$24,"Высокий",IF(X1977&gt;='04_Настройки'!$B$25,"Средний","Низкий"))))</s:f>
        <s:v/>
      </s:c>
      <s:c r="Z1977" s="80">
        <s:f t="shared" si="8"/>
        <s:v>1967</s:v>
      </s:c>
      <s:c r="AA1977" s="93" t="str">
        <s:f>IF(B1977="","",IF(S1977&gt;1,"Проверить и объединить дубли",IF(W1977&lt;'04_Настройки'!$B$26,"Дополнить исходные данные",IF(AND(M1977&lt;&gt;"",M1977&lt;=2),"Проверить соответствие запросу и бизнесу",IF(AND(G1977&lt;&gt;"",G1977&lt;=IF(J1977="",'04_Настройки'!$B$14,J1977)),"Удерживать позицию и обновлять контент",IF(Y1977="Высокий",IF(O1977="","Создать или назначить посадочную страницу","Оптимизировать страницу и усилить содержание"),IF(Y1977="Средний","Включить в контент-план","Наблюдать или отложить")))))))</s:f>
        <s:v/>
      </s:c>
    </s:row>
    <s:row r="1978" ht="22.5" customHeight="1">
      <s:c r="A1978" s="70" t="str">
        <s:f t="shared" si="1"/>
        <s:v/>
      </s:c>
      <s:c r="B1978" s="71"/>
      <s:c r="C1978" s="71"/>
      <s:c r="D1978" s="71"/>
      <s:c r="E1978" s="95"/>
      <s:c r="F1978" s="77" t="str">
        <s:f>IF(ISBLANK(E1978),"",IF(E1978&gt;='04_Настройки'!$B$11,"ВЧ",IF(E1978&gt;='04_Настройки'!$B$12,"СЧ","НЧ")))</s:f>
      </s:c>
      <s:c r="G1978" s="78"/>
      <s:c r="H1978" s="78"/>
      <s:c r="I1978" s="80" t="str">
        <s:f t="shared" si="2"/>
        <s:v/>
      </s:c>
      <s:c r="J1978" s="78"/>
      <s:c r="K1978" s="81"/>
      <s:c r="L1978" s="78"/>
      <s:c r="M1978" s="78"/>
      <s:c r="N1978" s="78"/>
      <s:c r="O1978" s="83"/>
      <s:c r="P1978" s="84"/>
      <s:c r="Q1978" s="84"/>
      <s:c r="R1978" s="77" t="str">
        <s:f t="shared" si="3"/>
        <s:v/>
      </s:c>
      <s:c r="S1978" s="85" t="str">
        <s:f t="shared" si="4"/>
        <s:v/>
      </s:c>
      <s:c r="T1978" s="85" t="str">
        <s:f t="shared" si="5"/>
        <s:v/>
      </s:c>
      <s:c r="U1978" s="85" t="str">
        <s:f>IF(OR(B1978="",G1978=""),"",ROUND(MAX(0,MIN(100,(G1978-IF(J1978="",'04_Настройки'!$B$14,J1978))/(100-IF(J1978="",'04_Настройки'!$B$14,J1978))*100)),1))</s:f>
        <s:v/>
      </s:c>
      <s:c r="V1978" s="85" t="str">
        <s:f t="shared" si="6"/>
        <s:v/>
      </s:c>
      <s:c r="W1978" s="88" t="str">
        <s:f t="shared" si="7"/>
        <s:v/>
      </s:c>
      <s:c r="X1978" s="85" t="str">
        <s:f>IF(B1978="","",IF(W1978&lt;'04_Настройки'!$B$26,"",ROUND((IF(ISBLANK(T1978),0,T1978*'04_Настройки'!$B$16)+IF(ISBLANK(U1978),0,U1978*'04_Настройки'!$B$17)+IF(ISBLANK(V1978),0,V1978*'04_Настройки'!$B$18)+IF(ISBLANK(M1978),0,M1978/5*100*'04_Настройки'!$B$19)+IF(ISBLANK(N1978),0,N1978/5*100*'04_Настройки'!$B$20))/(IF(ISBLANK(T1978),0,'04_Настройки'!$B$16)+IF(ISBLANK(U1978),0,'04_Настройки'!$B$17)+IF(ISBLANK(V1978),0,'04_Настройки'!$B$18)+IF(ISBLANK(M1978),0,'04_Настройки'!$B$19)+IF(ISBLANK(N1978),0,'04_Настройки'!$B$20)),1)))</s:f>
        <s:v/>
      </s:c>
      <s:c r="Y1978" s="77" t="str">
        <s:f>IF(B1978="","",IF(ISBLANK(X1978),"Недостаточно данных",IF(X1978&gt;='04_Настройки'!$B$24,"Высокий",IF(X1978&gt;='04_Настройки'!$B$25,"Средний","Низкий"))))</s:f>
        <s:v/>
      </s:c>
      <s:c r="Z1978" s="80">
        <s:f t="shared" si="8"/>
        <s:v>1968</s:v>
      </s:c>
      <s:c r="AA1978" s="93" t="str">
        <s:f>IF(B1978="","",IF(S1978&gt;1,"Проверить и объединить дубли",IF(W1978&lt;'04_Настройки'!$B$26,"Дополнить исходные данные",IF(AND(M1978&lt;&gt;"",M1978&lt;=2),"Проверить соответствие запросу и бизнесу",IF(AND(G1978&lt;&gt;"",G1978&lt;=IF(J1978="",'04_Настройки'!$B$14,J1978)),"Удерживать позицию и обновлять контент",IF(Y1978="Высокий",IF(O1978="","Создать или назначить посадочную страницу","Оптимизировать страницу и усилить содержание"),IF(Y1978="Средний","Включить в контент-план","Наблюдать или отложить")))))))</s:f>
        <s:v/>
      </s:c>
    </s:row>
    <s:row r="1979" ht="22.5" customHeight="1">
      <s:c r="A1979" s="70" t="str">
        <s:f t="shared" si="1"/>
        <s:v/>
      </s:c>
      <s:c r="B1979" s="71"/>
      <s:c r="C1979" s="71"/>
      <s:c r="D1979" s="71"/>
      <s:c r="E1979" s="95"/>
      <s:c r="F1979" s="77" t="str">
        <s:f>IF(ISBLANK(E1979),"",IF(E1979&gt;='04_Настройки'!$B$11,"ВЧ",IF(E1979&gt;='04_Настройки'!$B$12,"СЧ","НЧ")))</s:f>
      </s:c>
      <s:c r="G1979" s="78"/>
      <s:c r="H1979" s="78"/>
      <s:c r="I1979" s="80" t="str">
        <s:f t="shared" si="2"/>
        <s:v/>
      </s:c>
      <s:c r="J1979" s="78"/>
      <s:c r="K1979" s="81"/>
      <s:c r="L1979" s="78"/>
      <s:c r="M1979" s="78"/>
      <s:c r="N1979" s="78"/>
      <s:c r="O1979" s="83"/>
      <s:c r="P1979" s="84"/>
      <s:c r="Q1979" s="84"/>
      <s:c r="R1979" s="77" t="str">
        <s:f t="shared" si="3"/>
        <s:v/>
      </s:c>
      <s:c r="S1979" s="85" t="str">
        <s:f t="shared" si="4"/>
        <s:v/>
      </s:c>
      <s:c r="T1979" s="85" t="str">
        <s:f t="shared" si="5"/>
        <s:v/>
      </s:c>
      <s:c r="U1979" s="85" t="str">
        <s:f>IF(OR(B1979="",G1979=""),"",ROUND(MAX(0,MIN(100,(G1979-IF(J1979="",'04_Настройки'!$B$14,J1979))/(100-IF(J1979="",'04_Настройки'!$B$14,J1979))*100)),1))</s:f>
        <s:v/>
      </s:c>
      <s:c r="V1979" s="85" t="str">
        <s:f t="shared" si="6"/>
        <s:v/>
      </s:c>
      <s:c r="W1979" s="88" t="str">
        <s:f t="shared" si="7"/>
        <s:v/>
      </s:c>
      <s:c r="X1979" s="85" t="str">
        <s:f>IF(B1979="","",IF(W1979&lt;'04_Настройки'!$B$26,"",ROUND((IF(ISBLANK(T1979),0,T1979*'04_Настройки'!$B$16)+IF(ISBLANK(U1979),0,U1979*'04_Настройки'!$B$17)+IF(ISBLANK(V1979),0,V1979*'04_Настройки'!$B$18)+IF(ISBLANK(M1979),0,M1979/5*100*'04_Настройки'!$B$19)+IF(ISBLANK(N1979),0,N1979/5*100*'04_Настройки'!$B$20))/(IF(ISBLANK(T1979),0,'04_Настройки'!$B$16)+IF(ISBLANK(U1979),0,'04_Настройки'!$B$17)+IF(ISBLANK(V1979),0,'04_Настройки'!$B$18)+IF(ISBLANK(M1979),0,'04_Настройки'!$B$19)+IF(ISBLANK(N1979),0,'04_Настройки'!$B$20)),1)))</s:f>
        <s:v/>
      </s:c>
      <s:c r="Y1979" s="77" t="str">
        <s:f>IF(B1979="","",IF(ISBLANK(X1979),"Недостаточно данных",IF(X1979&gt;='04_Настройки'!$B$24,"Высокий",IF(X1979&gt;='04_Настройки'!$B$25,"Средний","Низкий"))))</s:f>
        <s:v/>
      </s:c>
      <s:c r="Z1979" s="80">
        <s:f t="shared" si="8"/>
        <s:v>1969</s:v>
      </s:c>
      <s:c r="AA1979" s="93" t="str">
        <s:f>IF(B1979="","",IF(S1979&gt;1,"Проверить и объединить дубли",IF(W1979&lt;'04_Настройки'!$B$26,"Дополнить исходные данные",IF(AND(M1979&lt;&gt;"",M1979&lt;=2),"Проверить соответствие запросу и бизнесу",IF(AND(G1979&lt;&gt;"",G1979&lt;=IF(J1979="",'04_Настройки'!$B$14,J1979)),"Удерживать позицию и обновлять контент",IF(Y1979="Высокий",IF(O1979="","Создать или назначить посадочную страницу","Оптимизировать страницу и усилить содержание"),IF(Y1979="Средний","Включить в контент-план","Наблюдать или отложить")))))))</s:f>
        <s:v/>
      </s:c>
    </s:row>
    <s:row r="1980" ht="22.5" customHeight="1">
      <s:c r="A1980" s="70" t="str">
        <s:f t="shared" si="1"/>
        <s:v/>
      </s:c>
      <s:c r="B1980" s="71"/>
      <s:c r="C1980" s="71"/>
      <s:c r="D1980" s="71"/>
      <s:c r="E1980" s="95"/>
      <s:c r="F1980" s="77" t="str">
        <s:f>IF(ISBLANK(E1980),"",IF(E1980&gt;='04_Настройки'!$B$11,"ВЧ",IF(E1980&gt;='04_Настройки'!$B$12,"СЧ","НЧ")))</s:f>
      </s:c>
      <s:c r="G1980" s="78"/>
      <s:c r="H1980" s="78"/>
      <s:c r="I1980" s="80" t="str">
        <s:f t="shared" si="2"/>
        <s:v/>
      </s:c>
      <s:c r="J1980" s="78"/>
      <s:c r="K1980" s="81"/>
      <s:c r="L1980" s="78"/>
      <s:c r="M1980" s="78"/>
      <s:c r="N1980" s="78"/>
      <s:c r="O1980" s="83"/>
      <s:c r="P1980" s="84"/>
      <s:c r="Q1980" s="84"/>
      <s:c r="R1980" s="77" t="str">
        <s:f t="shared" si="3"/>
        <s:v/>
      </s:c>
      <s:c r="S1980" s="85" t="str">
        <s:f t="shared" si="4"/>
        <s:v/>
      </s:c>
      <s:c r="T1980" s="85" t="str">
        <s:f t="shared" si="5"/>
        <s:v/>
      </s:c>
      <s:c r="U1980" s="85" t="str">
        <s:f>IF(OR(B1980="",G1980=""),"",ROUND(MAX(0,MIN(100,(G1980-IF(J1980="",'04_Настройки'!$B$14,J1980))/(100-IF(J1980="",'04_Настройки'!$B$14,J1980))*100)),1))</s:f>
        <s:v/>
      </s:c>
      <s:c r="V1980" s="85" t="str">
        <s:f t="shared" si="6"/>
        <s:v/>
      </s:c>
      <s:c r="W1980" s="88" t="str">
        <s:f t="shared" si="7"/>
        <s:v/>
      </s:c>
      <s:c r="X1980" s="85" t="str">
        <s:f>IF(B1980="","",IF(W1980&lt;'04_Настройки'!$B$26,"",ROUND((IF(ISBLANK(T1980),0,T1980*'04_Настройки'!$B$16)+IF(ISBLANK(U1980),0,U1980*'04_Настройки'!$B$17)+IF(ISBLANK(V1980),0,V1980*'04_Настройки'!$B$18)+IF(ISBLANK(M1980),0,M1980/5*100*'04_Настройки'!$B$19)+IF(ISBLANK(N1980),0,N1980/5*100*'04_Настройки'!$B$20))/(IF(ISBLANK(T1980),0,'04_Настройки'!$B$16)+IF(ISBLANK(U1980),0,'04_Настройки'!$B$17)+IF(ISBLANK(V1980),0,'04_Настройки'!$B$18)+IF(ISBLANK(M1980),0,'04_Настройки'!$B$19)+IF(ISBLANK(N1980),0,'04_Настройки'!$B$20)),1)))</s:f>
        <s:v/>
      </s:c>
      <s:c r="Y1980" s="77" t="str">
        <s:f>IF(B1980="","",IF(ISBLANK(X1980),"Недостаточно данных",IF(X1980&gt;='04_Настройки'!$B$24,"Высокий",IF(X1980&gt;='04_Настройки'!$B$25,"Средний","Низкий"))))</s:f>
        <s:v/>
      </s:c>
      <s:c r="Z1980" s="80">
        <s:f t="shared" si="8"/>
        <s:v>1970</s:v>
      </s:c>
      <s:c r="AA1980" s="93" t="str">
        <s:f>IF(B1980="","",IF(S1980&gt;1,"Проверить и объединить дубли",IF(W1980&lt;'04_Настройки'!$B$26,"Дополнить исходные данные",IF(AND(M1980&lt;&gt;"",M1980&lt;=2),"Проверить соответствие запросу и бизнесу",IF(AND(G1980&lt;&gt;"",G1980&lt;=IF(J1980="",'04_Настройки'!$B$14,J1980)),"Удерживать позицию и обновлять контент",IF(Y1980="Высокий",IF(O1980="","Создать или назначить посадочную страницу","Оптимизировать страницу и усилить содержание"),IF(Y1980="Средний","Включить в контент-план","Наблюдать или отложить")))))))</s:f>
        <s:v/>
      </s:c>
    </s:row>
    <s:row r="1981" ht="22.5" customHeight="1">
      <s:c r="A1981" s="70" t="str">
        <s:f t="shared" si="1"/>
        <s:v/>
      </s:c>
      <s:c r="B1981" s="71"/>
      <s:c r="C1981" s="71"/>
      <s:c r="D1981" s="71"/>
      <s:c r="E1981" s="95"/>
      <s:c r="F1981" s="77" t="str">
        <s:f>IF(ISBLANK(E1981),"",IF(E1981&gt;='04_Настройки'!$B$11,"ВЧ",IF(E1981&gt;='04_Настройки'!$B$12,"СЧ","НЧ")))</s:f>
      </s:c>
      <s:c r="G1981" s="78"/>
      <s:c r="H1981" s="78"/>
      <s:c r="I1981" s="80" t="str">
        <s:f t="shared" si="2"/>
        <s:v/>
      </s:c>
      <s:c r="J1981" s="78"/>
      <s:c r="K1981" s="81"/>
      <s:c r="L1981" s="78"/>
      <s:c r="M1981" s="78"/>
      <s:c r="N1981" s="78"/>
      <s:c r="O1981" s="83"/>
      <s:c r="P1981" s="84"/>
      <s:c r="Q1981" s="84"/>
      <s:c r="R1981" s="77" t="str">
        <s:f t="shared" si="3"/>
        <s:v/>
      </s:c>
      <s:c r="S1981" s="85" t="str">
        <s:f t="shared" si="4"/>
        <s:v/>
      </s:c>
      <s:c r="T1981" s="85" t="str">
        <s:f t="shared" si="5"/>
        <s:v/>
      </s:c>
      <s:c r="U1981" s="85" t="str">
        <s:f>IF(OR(B1981="",G1981=""),"",ROUND(MAX(0,MIN(100,(G1981-IF(J1981="",'04_Настройки'!$B$14,J1981))/(100-IF(J1981="",'04_Настройки'!$B$14,J1981))*100)),1))</s:f>
        <s:v/>
      </s:c>
      <s:c r="V1981" s="85" t="str">
        <s:f t="shared" si="6"/>
        <s:v/>
      </s:c>
      <s:c r="W1981" s="88" t="str">
        <s:f t="shared" si="7"/>
        <s:v/>
      </s:c>
      <s:c r="X1981" s="85" t="str">
        <s:f>IF(B1981="","",IF(W1981&lt;'04_Настройки'!$B$26,"",ROUND((IF(ISBLANK(T1981),0,T1981*'04_Настройки'!$B$16)+IF(ISBLANK(U1981),0,U1981*'04_Настройки'!$B$17)+IF(ISBLANK(V1981),0,V1981*'04_Настройки'!$B$18)+IF(ISBLANK(M1981),0,M1981/5*100*'04_Настройки'!$B$19)+IF(ISBLANK(N1981),0,N1981/5*100*'04_Настройки'!$B$20))/(IF(ISBLANK(T1981),0,'04_Настройки'!$B$16)+IF(ISBLANK(U1981),0,'04_Настройки'!$B$17)+IF(ISBLANK(V1981),0,'04_Настройки'!$B$18)+IF(ISBLANK(M1981),0,'04_Настройки'!$B$19)+IF(ISBLANK(N1981),0,'04_Настройки'!$B$20)),1)))</s:f>
        <s:v/>
      </s:c>
      <s:c r="Y1981" s="77" t="str">
        <s:f>IF(B1981="","",IF(ISBLANK(X1981),"Недостаточно данных",IF(X1981&gt;='04_Настройки'!$B$24,"Высокий",IF(X1981&gt;='04_Настройки'!$B$25,"Средний","Низкий"))))</s:f>
        <s:v/>
      </s:c>
      <s:c r="Z1981" s="80">
        <s:f t="shared" si="8"/>
        <s:v>1971</s:v>
      </s:c>
      <s:c r="AA1981" s="93" t="str">
        <s:f>IF(B1981="","",IF(S1981&gt;1,"Проверить и объединить дубли",IF(W1981&lt;'04_Настройки'!$B$26,"Дополнить исходные данные",IF(AND(M1981&lt;&gt;"",M1981&lt;=2),"Проверить соответствие запросу и бизнесу",IF(AND(G1981&lt;&gt;"",G1981&lt;=IF(J1981="",'04_Настройки'!$B$14,J1981)),"Удерживать позицию и обновлять контент",IF(Y1981="Высокий",IF(O1981="","Создать или назначить посадочную страницу","Оптимизировать страницу и усилить содержание"),IF(Y1981="Средний","Включить в контент-план","Наблюдать или отложить")))))))</s:f>
        <s:v/>
      </s:c>
    </s:row>
    <s:row r="1982" ht="22.5" customHeight="1">
      <s:c r="A1982" s="70" t="str">
        <s:f t="shared" si="1"/>
        <s:v/>
      </s:c>
      <s:c r="B1982" s="71"/>
      <s:c r="C1982" s="71"/>
      <s:c r="D1982" s="71"/>
      <s:c r="E1982" s="95"/>
      <s:c r="F1982" s="77" t="str">
        <s:f>IF(ISBLANK(E1982),"",IF(E1982&gt;='04_Настройки'!$B$11,"ВЧ",IF(E1982&gt;='04_Настройки'!$B$12,"СЧ","НЧ")))</s:f>
      </s:c>
      <s:c r="G1982" s="78"/>
      <s:c r="H1982" s="78"/>
      <s:c r="I1982" s="80" t="str">
        <s:f t="shared" si="2"/>
        <s:v/>
      </s:c>
      <s:c r="J1982" s="78"/>
      <s:c r="K1982" s="81"/>
      <s:c r="L1982" s="78"/>
      <s:c r="M1982" s="78"/>
      <s:c r="N1982" s="78"/>
      <s:c r="O1982" s="83"/>
      <s:c r="P1982" s="84"/>
      <s:c r="Q1982" s="84"/>
      <s:c r="R1982" s="77" t="str">
        <s:f t="shared" si="3"/>
        <s:v/>
      </s:c>
      <s:c r="S1982" s="85" t="str">
        <s:f t="shared" si="4"/>
        <s:v/>
      </s:c>
      <s:c r="T1982" s="85" t="str">
        <s:f t="shared" si="5"/>
        <s:v/>
      </s:c>
      <s:c r="U1982" s="85" t="str">
        <s:f>IF(OR(B1982="",G1982=""),"",ROUND(MAX(0,MIN(100,(G1982-IF(J1982="",'04_Настройки'!$B$14,J1982))/(100-IF(J1982="",'04_Настройки'!$B$14,J1982))*100)),1))</s:f>
        <s:v/>
      </s:c>
      <s:c r="V1982" s="85" t="str">
        <s:f t="shared" si="6"/>
        <s:v/>
      </s:c>
      <s:c r="W1982" s="88" t="str">
        <s:f t="shared" si="7"/>
        <s:v/>
      </s:c>
      <s:c r="X1982" s="85" t="str">
        <s:f>IF(B1982="","",IF(W1982&lt;'04_Настройки'!$B$26,"",ROUND((IF(ISBLANK(T1982),0,T1982*'04_Настройки'!$B$16)+IF(ISBLANK(U1982),0,U1982*'04_Настройки'!$B$17)+IF(ISBLANK(V1982),0,V1982*'04_Настройки'!$B$18)+IF(ISBLANK(M1982),0,M1982/5*100*'04_Настройки'!$B$19)+IF(ISBLANK(N1982),0,N1982/5*100*'04_Настройки'!$B$20))/(IF(ISBLANK(T1982),0,'04_Настройки'!$B$16)+IF(ISBLANK(U1982),0,'04_Настройки'!$B$17)+IF(ISBLANK(V1982),0,'04_Настройки'!$B$18)+IF(ISBLANK(M1982),0,'04_Настройки'!$B$19)+IF(ISBLANK(N1982),0,'04_Настройки'!$B$20)),1)))</s:f>
        <s:v/>
      </s:c>
      <s:c r="Y1982" s="77" t="str">
        <s:f>IF(B1982="","",IF(ISBLANK(X1982),"Недостаточно данных",IF(X1982&gt;='04_Настройки'!$B$24,"Высокий",IF(X1982&gt;='04_Настройки'!$B$25,"Средний","Низкий"))))</s:f>
        <s:v/>
      </s:c>
      <s:c r="Z1982" s="80">
        <s:f t="shared" si="8"/>
        <s:v>1972</s:v>
      </s:c>
      <s:c r="AA1982" s="93" t="str">
        <s:f>IF(B1982="","",IF(S1982&gt;1,"Проверить и объединить дубли",IF(W1982&lt;'04_Настройки'!$B$26,"Дополнить исходные данные",IF(AND(M1982&lt;&gt;"",M1982&lt;=2),"Проверить соответствие запросу и бизнесу",IF(AND(G1982&lt;&gt;"",G1982&lt;=IF(J1982="",'04_Настройки'!$B$14,J1982)),"Удерживать позицию и обновлять контент",IF(Y1982="Высокий",IF(O1982="","Создать или назначить посадочную страницу","Оптимизировать страницу и усилить содержание"),IF(Y1982="Средний","Включить в контент-план","Наблюдать или отложить")))))))</s:f>
        <s:v/>
      </s:c>
    </s:row>
    <s:row r="1983" ht="22.5" customHeight="1">
      <s:c r="A1983" s="70" t="str">
        <s:f t="shared" si="1"/>
        <s:v/>
      </s:c>
      <s:c r="B1983" s="71"/>
      <s:c r="C1983" s="71"/>
      <s:c r="D1983" s="71"/>
      <s:c r="E1983" s="95"/>
      <s:c r="F1983" s="77" t="str">
        <s:f>IF(ISBLANK(E1983),"",IF(E1983&gt;='04_Настройки'!$B$11,"ВЧ",IF(E1983&gt;='04_Настройки'!$B$12,"СЧ","НЧ")))</s:f>
      </s:c>
      <s:c r="G1983" s="78"/>
      <s:c r="H1983" s="78"/>
      <s:c r="I1983" s="80" t="str">
        <s:f t="shared" si="2"/>
        <s:v/>
      </s:c>
      <s:c r="J1983" s="78"/>
      <s:c r="K1983" s="81"/>
      <s:c r="L1983" s="78"/>
      <s:c r="M1983" s="78"/>
      <s:c r="N1983" s="78"/>
      <s:c r="O1983" s="83"/>
      <s:c r="P1983" s="84"/>
      <s:c r="Q1983" s="84"/>
      <s:c r="R1983" s="77" t="str">
        <s:f t="shared" si="3"/>
        <s:v/>
      </s:c>
      <s:c r="S1983" s="85" t="str">
        <s:f t="shared" si="4"/>
        <s:v/>
      </s:c>
      <s:c r="T1983" s="85" t="str">
        <s:f t="shared" si="5"/>
        <s:v/>
      </s:c>
      <s:c r="U1983" s="85" t="str">
        <s:f>IF(OR(B1983="",G1983=""),"",ROUND(MAX(0,MIN(100,(G1983-IF(J1983="",'04_Настройки'!$B$14,J1983))/(100-IF(J1983="",'04_Настройки'!$B$14,J1983))*100)),1))</s:f>
        <s:v/>
      </s:c>
      <s:c r="V1983" s="85" t="str">
        <s:f t="shared" si="6"/>
        <s:v/>
      </s:c>
      <s:c r="W1983" s="88" t="str">
        <s:f t="shared" si="7"/>
        <s:v/>
      </s:c>
      <s:c r="X1983" s="85" t="str">
        <s:f>IF(B1983="","",IF(W1983&lt;'04_Настройки'!$B$26,"",ROUND((IF(ISBLANK(T1983),0,T1983*'04_Настройки'!$B$16)+IF(ISBLANK(U1983),0,U1983*'04_Настройки'!$B$17)+IF(ISBLANK(V1983),0,V1983*'04_Настройки'!$B$18)+IF(ISBLANK(M1983),0,M1983/5*100*'04_Настройки'!$B$19)+IF(ISBLANK(N1983),0,N1983/5*100*'04_Настройки'!$B$20))/(IF(ISBLANK(T1983),0,'04_Настройки'!$B$16)+IF(ISBLANK(U1983),0,'04_Настройки'!$B$17)+IF(ISBLANK(V1983),0,'04_Настройки'!$B$18)+IF(ISBLANK(M1983),0,'04_Настройки'!$B$19)+IF(ISBLANK(N1983),0,'04_Настройки'!$B$20)),1)))</s:f>
        <s:v/>
      </s:c>
      <s:c r="Y1983" s="77" t="str">
        <s:f>IF(B1983="","",IF(ISBLANK(X1983),"Недостаточно данных",IF(X1983&gt;='04_Настройки'!$B$24,"Высокий",IF(X1983&gt;='04_Настройки'!$B$25,"Средний","Низкий"))))</s:f>
        <s:v/>
      </s:c>
      <s:c r="Z1983" s="80">
        <s:f t="shared" si="8"/>
        <s:v>1973</s:v>
      </s:c>
      <s:c r="AA1983" s="93" t="str">
        <s:f>IF(B1983="","",IF(S1983&gt;1,"Проверить и объединить дубли",IF(W1983&lt;'04_Настройки'!$B$26,"Дополнить исходные данные",IF(AND(M1983&lt;&gt;"",M1983&lt;=2),"Проверить соответствие запросу и бизнесу",IF(AND(G1983&lt;&gt;"",G1983&lt;=IF(J1983="",'04_Настройки'!$B$14,J1983)),"Удерживать позицию и обновлять контент",IF(Y1983="Высокий",IF(O1983="","Создать или назначить посадочную страницу","Оптимизировать страницу и усилить содержание"),IF(Y1983="Средний","Включить в контент-план","Наблюдать или отложить")))))))</s:f>
        <s:v/>
      </s:c>
    </s:row>
    <s:row r="1984" ht="22.5" customHeight="1">
      <s:c r="A1984" s="70" t="str">
        <s:f t="shared" si="1"/>
        <s:v/>
      </s:c>
      <s:c r="B1984" s="71"/>
      <s:c r="C1984" s="71"/>
      <s:c r="D1984" s="71"/>
      <s:c r="E1984" s="95"/>
      <s:c r="F1984" s="77" t="str">
        <s:f>IF(ISBLANK(E1984),"",IF(E1984&gt;='04_Настройки'!$B$11,"ВЧ",IF(E1984&gt;='04_Настройки'!$B$12,"СЧ","НЧ")))</s:f>
      </s:c>
      <s:c r="G1984" s="78"/>
      <s:c r="H1984" s="78"/>
      <s:c r="I1984" s="80" t="str">
        <s:f t="shared" si="2"/>
        <s:v/>
      </s:c>
      <s:c r="J1984" s="78"/>
      <s:c r="K1984" s="81"/>
      <s:c r="L1984" s="78"/>
      <s:c r="M1984" s="78"/>
      <s:c r="N1984" s="78"/>
      <s:c r="O1984" s="83"/>
      <s:c r="P1984" s="84"/>
      <s:c r="Q1984" s="84"/>
      <s:c r="R1984" s="77" t="str">
        <s:f t="shared" si="3"/>
        <s:v/>
      </s:c>
      <s:c r="S1984" s="85" t="str">
        <s:f t="shared" si="4"/>
        <s:v/>
      </s:c>
      <s:c r="T1984" s="85" t="str">
        <s:f t="shared" si="5"/>
        <s:v/>
      </s:c>
      <s:c r="U1984" s="85" t="str">
        <s:f>IF(OR(B1984="",G1984=""),"",ROUND(MAX(0,MIN(100,(G1984-IF(J1984="",'04_Настройки'!$B$14,J1984))/(100-IF(J1984="",'04_Настройки'!$B$14,J1984))*100)),1))</s:f>
        <s:v/>
      </s:c>
      <s:c r="V1984" s="85" t="str">
        <s:f t="shared" si="6"/>
        <s:v/>
      </s:c>
      <s:c r="W1984" s="88" t="str">
        <s:f t="shared" si="7"/>
        <s:v/>
      </s:c>
      <s:c r="X1984" s="85" t="str">
        <s:f>IF(B1984="","",IF(W1984&lt;'04_Настройки'!$B$26,"",ROUND((IF(ISBLANK(T1984),0,T1984*'04_Настройки'!$B$16)+IF(ISBLANK(U1984),0,U1984*'04_Настройки'!$B$17)+IF(ISBLANK(V1984),0,V1984*'04_Настройки'!$B$18)+IF(ISBLANK(M1984),0,M1984/5*100*'04_Настройки'!$B$19)+IF(ISBLANK(N1984),0,N1984/5*100*'04_Настройки'!$B$20))/(IF(ISBLANK(T1984),0,'04_Настройки'!$B$16)+IF(ISBLANK(U1984),0,'04_Настройки'!$B$17)+IF(ISBLANK(V1984),0,'04_Настройки'!$B$18)+IF(ISBLANK(M1984),0,'04_Настройки'!$B$19)+IF(ISBLANK(N1984),0,'04_Настройки'!$B$20)),1)))</s:f>
        <s:v/>
      </s:c>
      <s:c r="Y1984" s="77" t="str">
        <s:f>IF(B1984="","",IF(ISBLANK(X1984),"Недостаточно данных",IF(X1984&gt;='04_Настройки'!$B$24,"Высокий",IF(X1984&gt;='04_Настройки'!$B$25,"Средний","Низкий"))))</s:f>
        <s:v/>
      </s:c>
      <s:c r="Z1984" s="80">
        <s:f t="shared" si="8"/>
        <s:v>1974</s:v>
      </s:c>
      <s:c r="AA1984" s="93" t="str">
        <s:f>IF(B1984="","",IF(S1984&gt;1,"Проверить и объединить дубли",IF(W1984&lt;'04_Настройки'!$B$26,"Дополнить исходные данные",IF(AND(M1984&lt;&gt;"",M1984&lt;=2),"Проверить соответствие запросу и бизнесу",IF(AND(G1984&lt;&gt;"",G1984&lt;=IF(J1984="",'04_Настройки'!$B$14,J1984)),"Удерживать позицию и обновлять контент",IF(Y1984="Высокий",IF(O1984="","Создать или назначить посадочную страницу","Оптимизировать страницу и усилить содержание"),IF(Y1984="Средний","Включить в контент-план","Наблюдать или отложить")))))))</s:f>
        <s:v/>
      </s:c>
    </s:row>
    <s:row r="1985" ht="22.5" customHeight="1">
      <s:c r="A1985" s="70" t="str">
        <s:f t="shared" si="1"/>
        <s:v/>
      </s:c>
      <s:c r="B1985" s="71"/>
      <s:c r="C1985" s="71"/>
      <s:c r="D1985" s="71"/>
      <s:c r="E1985" s="95"/>
      <s:c r="F1985" s="77" t="str">
        <s:f>IF(ISBLANK(E1985),"",IF(E1985&gt;='04_Настройки'!$B$11,"ВЧ",IF(E1985&gt;='04_Настройки'!$B$12,"СЧ","НЧ")))</s:f>
      </s:c>
      <s:c r="G1985" s="78"/>
      <s:c r="H1985" s="78"/>
      <s:c r="I1985" s="80" t="str">
        <s:f t="shared" si="2"/>
        <s:v/>
      </s:c>
      <s:c r="J1985" s="78"/>
      <s:c r="K1985" s="81"/>
      <s:c r="L1985" s="78"/>
      <s:c r="M1985" s="78"/>
      <s:c r="N1985" s="78"/>
      <s:c r="O1985" s="83"/>
      <s:c r="P1985" s="84"/>
      <s:c r="Q1985" s="84"/>
      <s:c r="R1985" s="77" t="str">
        <s:f t="shared" si="3"/>
        <s:v/>
      </s:c>
      <s:c r="S1985" s="85" t="str">
        <s:f t="shared" si="4"/>
        <s:v/>
      </s:c>
      <s:c r="T1985" s="85" t="str">
        <s:f t="shared" si="5"/>
        <s:v/>
      </s:c>
      <s:c r="U1985" s="85" t="str">
        <s:f>IF(OR(B1985="",G1985=""),"",ROUND(MAX(0,MIN(100,(G1985-IF(J1985="",'04_Настройки'!$B$14,J1985))/(100-IF(J1985="",'04_Настройки'!$B$14,J1985))*100)),1))</s:f>
        <s:v/>
      </s:c>
      <s:c r="V1985" s="85" t="str">
        <s:f t="shared" si="6"/>
        <s:v/>
      </s:c>
      <s:c r="W1985" s="88" t="str">
        <s:f t="shared" si="7"/>
        <s:v/>
      </s:c>
      <s:c r="X1985" s="85" t="str">
        <s:f>IF(B1985="","",IF(W1985&lt;'04_Настройки'!$B$26,"",ROUND((IF(ISBLANK(T1985),0,T1985*'04_Настройки'!$B$16)+IF(ISBLANK(U1985),0,U1985*'04_Настройки'!$B$17)+IF(ISBLANK(V1985),0,V1985*'04_Настройки'!$B$18)+IF(ISBLANK(M1985),0,M1985/5*100*'04_Настройки'!$B$19)+IF(ISBLANK(N1985),0,N1985/5*100*'04_Настройки'!$B$20))/(IF(ISBLANK(T1985),0,'04_Настройки'!$B$16)+IF(ISBLANK(U1985),0,'04_Настройки'!$B$17)+IF(ISBLANK(V1985),0,'04_Настройки'!$B$18)+IF(ISBLANK(M1985),0,'04_Настройки'!$B$19)+IF(ISBLANK(N1985),0,'04_Настройки'!$B$20)),1)))</s:f>
        <s:v/>
      </s:c>
      <s:c r="Y1985" s="77" t="str">
        <s:f>IF(B1985="","",IF(ISBLANK(X1985),"Недостаточно данных",IF(X1985&gt;='04_Настройки'!$B$24,"Высокий",IF(X1985&gt;='04_Настройки'!$B$25,"Средний","Низкий"))))</s:f>
        <s:v/>
      </s:c>
      <s:c r="Z1985" s="80">
        <s:f t="shared" si="8"/>
        <s:v>1975</s:v>
      </s:c>
      <s:c r="AA1985" s="93" t="str">
        <s:f>IF(B1985="","",IF(S1985&gt;1,"Проверить и объединить дубли",IF(W1985&lt;'04_Настройки'!$B$26,"Дополнить исходные данные",IF(AND(M1985&lt;&gt;"",M1985&lt;=2),"Проверить соответствие запросу и бизнесу",IF(AND(G1985&lt;&gt;"",G1985&lt;=IF(J1985="",'04_Настройки'!$B$14,J1985)),"Удерживать позицию и обновлять контент",IF(Y1985="Высокий",IF(O1985="","Создать или назначить посадочную страницу","Оптимизировать страницу и усилить содержание"),IF(Y1985="Средний","Включить в контент-план","Наблюдать или отложить")))))))</s:f>
        <s:v/>
      </s:c>
    </s:row>
    <s:row r="1986" ht="22.5" customHeight="1">
      <s:c r="A1986" s="70" t="str">
        <s:f t="shared" si="1"/>
        <s:v/>
      </s:c>
      <s:c r="B1986" s="71"/>
      <s:c r="C1986" s="71"/>
      <s:c r="D1986" s="71"/>
      <s:c r="E1986" s="95"/>
      <s:c r="F1986" s="77" t="str">
        <s:f>IF(ISBLANK(E1986),"",IF(E1986&gt;='04_Настройки'!$B$11,"ВЧ",IF(E1986&gt;='04_Настройки'!$B$12,"СЧ","НЧ")))</s:f>
      </s:c>
      <s:c r="G1986" s="78"/>
      <s:c r="H1986" s="78"/>
      <s:c r="I1986" s="80" t="str">
        <s:f t="shared" si="2"/>
        <s:v/>
      </s:c>
      <s:c r="J1986" s="78"/>
      <s:c r="K1986" s="81"/>
      <s:c r="L1986" s="78"/>
      <s:c r="M1986" s="78"/>
      <s:c r="N1986" s="78"/>
      <s:c r="O1986" s="83"/>
      <s:c r="P1986" s="84"/>
      <s:c r="Q1986" s="84"/>
      <s:c r="R1986" s="77" t="str">
        <s:f t="shared" si="3"/>
        <s:v/>
      </s:c>
      <s:c r="S1986" s="85" t="str">
        <s:f t="shared" si="4"/>
        <s:v/>
      </s:c>
      <s:c r="T1986" s="85" t="str">
        <s:f t="shared" si="5"/>
        <s:v/>
      </s:c>
      <s:c r="U1986" s="85" t="str">
        <s:f>IF(OR(B1986="",G1986=""),"",ROUND(MAX(0,MIN(100,(G1986-IF(J1986="",'04_Настройки'!$B$14,J1986))/(100-IF(J1986="",'04_Настройки'!$B$14,J1986))*100)),1))</s:f>
        <s:v/>
      </s:c>
      <s:c r="V1986" s="85" t="str">
        <s:f t="shared" si="6"/>
        <s:v/>
      </s:c>
      <s:c r="W1986" s="88" t="str">
        <s:f t="shared" si="7"/>
        <s:v/>
      </s:c>
      <s:c r="X1986" s="85" t="str">
        <s:f>IF(B1986="","",IF(W1986&lt;'04_Настройки'!$B$26,"",ROUND((IF(ISBLANK(T1986),0,T1986*'04_Настройки'!$B$16)+IF(ISBLANK(U1986),0,U1986*'04_Настройки'!$B$17)+IF(ISBLANK(V1986),0,V1986*'04_Настройки'!$B$18)+IF(ISBLANK(M1986),0,M1986/5*100*'04_Настройки'!$B$19)+IF(ISBLANK(N1986),0,N1986/5*100*'04_Настройки'!$B$20))/(IF(ISBLANK(T1986),0,'04_Настройки'!$B$16)+IF(ISBLANK(U1986),0,'04_Настройки'!$B$17)+IF(ISBLANK(V1986),0,'04_Настройки'!$B$18)+IF(ISBLANK(M1986),0,'04_Настройки'!$B$19)+IF(ISBLANK(N1986),0,'04_Настройки'!$B$20)),1)))</s:f>
        <s:v/>
      </s:c>
      <s:c r="Y1986" s="77" t="str">
        <s:f>IF(B1986="","",IF(ISBLANK(X1986),"Недостаточно данных",IF(X1986&gt;='04_Настройки'!$B$24,"Высокий",IF(X1986&gt;='04_Настройки'!$B$25,"Средний","Низкий"))))</s:f>
        <s:v/>
      </s:c>
      <s:c r="Z1986" s="80">
        <s:f t="shared" si="8"/>
        <s:v>1976</s:v>
      </s:c>
      <s:c r="AA1986" s="93" t="str">
        <s:f>IF(B1986="","",IF(S1986&gt;1,"Проверить и объединить дубли",IF(W1986&lt;'04_Настройки'!$B$26,"Дополнить исходные данные",IF(AND(M1986&lt;&gt;"",M1986&lt;=2),"Проверить соответствие запросу и бизнесу",IF(AND(G1986&lt;&gt;"",G1986&lt;=IF(J1986="",'04_Настройки'!$B$14,J1986)),"Удерживать позицию и обновлять контент",IF(Y1986="Высокий",IF(O1986="","Создать или назначить посадочную страницу","Оптимизировать страницу и усилить содержание"),IF(Y1986="Средний","Включить в контент-план","Наблюдать или отложить")))))))</s:f>
        <s:v/>
      </s:c>
    </s:row>
    <s:row r="1987" ht="22.5" customHeight="1">
      <s:c r="A1987" s="70" t="str">
        <s:f t="shared" si="1"/>
        <s:v/>
      </s:c>
      <s:c r="B1987" s="71"/>
      <s:c r="C1987" s="71"/>
      <s:c r="D1987" s="71"/>
      <s:c r="E1987" s="95"/>
      <s:c r="F1987" s="77" t="str">
        <s:f>IF(ISBLANK(E1987),"",IF(E1987&gt;='04_Настройки'!$B$11,"ВЧ",IF(E1987&gt;='04_Настройки'!$B$12,"СЧ","НЧ")))</s:f>
      </s:c>
      <s:c r="G1987" s="78"/>
      <s:c r="H1987" s="78"/>
      <s:c r="I1987" s="80" t="str">
        <s:f t="shared" si="2"/>
        <s:v/>
      </s:c>
      <s:c r="J1987" s="78"/>
      <s:c r="K1987" s="81"/>
      <s:c r="L1987" s="78"/>
      <s:c r="M1987" s="78"/>
      <s:c r="N1987" s="78"/>
      <s:c r="O1987" s="83"/>
      <s:c r="P1987" s="84"/>
      <s:c r="Q1987" s="84"/>
      <s:c r="R1987" s="77" t="str">
        <s:f t="shared" si="3"/>
        <s:v/>
      </s:c>
      <s:c r="S1987" s="85" t="str">
        <s:f t="shared" si="4"/>
        <s:v/>
      </s:c>
      <s:c r="T1987" s="85" t="str">
        <s:f t="shared" si="5"/>
        <s:v/>
      </s:c>
      <s:c r="U1987" s="85" t="str">
        <s:f>IF(OR(B1987="",G1987=""),"",ROUND(MAX(0,MIN(100,(G1987-IF(J1987="",'04_Настройки'!$B$14,J1987))/(100-IF(J1987="",'04_Настройки'!$B$14,J1987))*100)),1))</s:f>
        <s:v/>
      </s:c>
      <s:c r="V1987" s="85" t="str">
        <s:f t="shared" si="6"/>
        <s:v/>
      </s:c>
      <s:c r="W1987" s="88" t="str">
        <s:f t="shared" si="7"/>
        <s:v/>
      </s:c>
      <s:c r="X1987" s="85" t="str">
        <s:f>IF(B1987="","",IF(W1987&lt;'04_Настройки'!$B$26,"",ROUND((IF(ISBLANK(T1987),0,T1987*'04_Настройки'!$B$16)+IF(ISBLANK(U1987),0,U1987*'04_Настройки'!$B$17)+IF(ISBLANK(V1987),0,V1987*'04_Настройки'!$B$18)+IF(ISBLANK(M1987),0,M1987/5*100*'04_Настройки'!$B$19)+IF(ISBLANK(N1987),0,N1987/5*100*'04_Настройки'!$B$20))/(IF(ISBLANK(T1987),0,'04_Настройки'!$B$16)+IF(ISBLANK(U1987),0,'04_Настройки'!$B$17)+IF(ISBLANK(V1987),0,'04_Настройки'!$B$18)+IF(ISBLANK(M1987),0,'04_Настройки'!$B$19)+IF(ISBLANK(N1987),0,'04_Настройки'!$B$20)),1)))</s:f>
        <s:v/>
      </s:c>
      <s:c r="Y1987" s="77" t="str">
        <s:f>IF(B1987="","",IF(ISBLANK(X1987),"Недостаточно данных",IF(X1987&gt;='04_Настройки'!$B$24,"Высокий",IF(X1987&gt;='04_Настройки'!$B$25,"Средний","Низкий"))))</s:f>
        <s:v/>
      </s:c>
      <s:c r="Z1987" s="80">
        <s:f t="shared" si="8"/>
        <s:v>1977</s:v>
      </s:c>
      <s:c r="AA1987" s="93" t="str">
        <s:f>IF(B1987="","",IF(S1987&gt;1,"Проверить и объединить дубли",IF(W1987&lt;'04_Настройки'!$B$26,"Дополнить исходные данные",IF(AND(M1987&lt;&gt;"",M1987&lt;=2),"Проверить соответствие запросу и бизнесу",IF(AND(G1987&lt;&gt;"",G1987&lt;=IF(J1987="",'04_Настройки'!$B$14,J1987)),"Удерживать позицию и обновлять контент",IF(Y1987="Высокий",IF(O1987="","Создать или назначить посадочную страницу","Оптимизировать страницу и усилить содержание"),IF(Y1987="Средний","Включить в контент-план","Наблюдать или отложить")))))))</s:f>
        <s:v/>
      </s:c>
    </s:row>
    <s:row r="1988" ht="22.5" customHeight="1">
      <s:c r="A1988" s="70" t="str">
        <s:f t="shared" si="1"/>
        <s:v/>
      </s:c>
      <s:c r="B1988" s="71"/>
      <s:c r="C1988" s="71"/>
      <s:c r="D1988" s="71"/>
      <s:c r="E1988" s="95"/>
      <s:c r="F1988" s="77" t="str">
        <s:f>IF(ISBLANK(E1988),"",IF(E1988&gt;='04_Настройки'!$B$11,"ВЧ",IF(E1988&gt;='04_Настройки'!$B$12,"СЧ","НЧ")))</s:f>
      </s:c>
      <s:c r="G1988" s="78"/>
      <s:c r="H1988" s="78"/>
      <s:c r="I1988" s="80" t="str">
        <s:f t="shared" si="2"/>
        <s:v/>
      </s:c>
      <s:c r="J1988" s="78"/>
      <s:c r="K1988" s="81"/>
      <s:c r="L1988" s="78"/>
      <s:c r="M1988" s="78"/>
      <s:c r="N1988" s="78"/>
      <s:c r="O1988" s="83"/>
      <s:c r="P1988" s="84"/>
      <s:c r="Q1988" s="84"/>
      <s:c r="R1988" s="77" t="str">
        <s:f t="shared" si="3"/>
        <s:v/>
      </s:c>
      <s:c r="S1988" s="85" t="str">
        <s:f t="shared" si="4"/>
        <s:v/>
      </s:c>
      <s:c r="T1988" s="85" t="str">
        <s:f t="shared" si="5"/>
        <s:v/>
      </s:c>
      <s:c r="U1988" s="85" t="str">
        <s:f>IF(OR(B1988="",G1988=""),"",ROUND(MAX(0,MIN(100,(G1988-IF(J1988="",'04_Настройки'!$B$14,J1988))/(100-IF(J1988="",'04_Настройки'!$B$14,J1988))*100)),1))</s:f>
        <s:v/>
      </s:c>
      <s:c r="V1988" s="85" t="str">
        <s:f t="shared" si="6"/>
        <s:v/>
      </s:c>
      <s:c r="W1988" s="88" t="str">
        <s:f t="shared" si="7"/>
        <s:v/>
      </s:c>
      <s:c r="X1988" s="85" t="str">
        <s:f>IF(B1988="","",IF(W1988&lt;'04_Настройки'!$B$26,"",ROUND((IF(ISBLANK(T1988),0,T1988*'04_Настройки'!$B$16)+IF(ISBLANK(U1988),0,U1988*'04_Настройки'!$B$17)+IF(ISBLANK(V1988),0,V1988*'04_Настройки'!$B$18)+IF(ISBLANK(M1988),0,M1988/5*100*'04_Настройки'!$B$19)+IF(ISBLANK(N1988),0,N1988/5*100*'04_Настройки'!$B$20))/(IF(ISBLANK(T1988),0,'04_Настройки'!$B$16)+IF(ISBLANK(U1988),0,'04_Настройки'!$B$17)+IF(ISBLANK(V1988),0,'04_Настройки'!$B$18)+IF(ISBLANK(M1988),0,'04_Настройки'!$B$19)+IF(ISBLANK(N1988),0,'04_Настройки'!$B$20)),1)))</s:f>
        <s:v/>
      </s:c>
      <s:c r="Y1988" s="77" t="str">
        <s:f>IF(B1988="","",IF(ISBLANK(X1988),"Недостаточно данных",IF(X1988&gt;='04_Настройки'!$B$24,"Высокий",IF(X1988&gt;='04_Настройки'!$B$25,"Средний","Низкий"))))</s:f>
        <s:v/>
      </s:c>
      <s:c r="Z1988" s="80">
        <s:f t="shared" si="8"/>
        <s:v>1978</s:v>
      </s:c>
      <s:c r="AA1988" s="93" t="str">
        <s:f>IF(B1988="","",IF(S1988&gt;1,"Проверить и объединить дубли",IF(W1988&lt;'04_Настройки'!$B$26,"Дополнить исходные данные",IF(AND(M1988&lt;&gt;"",M1988&lt;=2),"Проверить соответствие запросу и бизнесу",IF(AND(G1988&lt;&gt;"",G1988&lt;=IF(J1988="",'04_Настройки'!$B$14,J1988)),"Удерживать позицию и обновлять контент",IF(Y1988="Высокий",IF(O1988="","Создать или назначить посадочную страницу","Оптимизировать страницу и усилить содержание"),IF(Y1988="Средний","Включить в контент-план","Наблюдать или отложить")))))))</s:f>
        <s:v/>
      </s:c>
    </s:row>
    <s:row r="1989" ht="22.5" customHeight="1">
      <s:c r="A1989" s="70" t="str">
        <s:f t="shared" si="1"/>
        <s:v/>
      </s:c>
      <s:c r="B1989" s="71"/>
      <s:c r="C1989" s="71"/>
      <s:c r="D1989" s="71"/>
      <s:c r="E1989" s="95"/>
      <s:c r="F1989" s="77" t="str">
        <s:f>IF(ISBLANK(E1989),"",IF(E1989&gt;='04_Настройки'!$B$11,"ВЧ",IF(E1989&gt;='04_Настройки'!$B$12,"СЧ","НЧ")))</s:f>
      </s:c>
      <s:c r="G1989" s="78"/>
      <s:c r="H1989" s="78"/>
      <s:c r="I1989" s="80" t="str">
        <s:f t="shared" si="2"/>
        <s:v/>
      </s:c>
      <s:c r="J1989" s="78"/>
      <s:c r="K1989" s="81"/>
      <s:c r="L1989" s="78"/>
      <s:c r="M1989" s="78"/>
      <s:c r="N1989" s="78"/>
      <s:c r="O1989" s="83"/>
      <s:c r="P1989" s="84"/>
      <s:c r="Q1989" s="84"/>
      <s:c r="R1989" s="77" t="str">
        <s:f t="shared" si="3"/>
        <s:v/>
      </s:c>
      <s:c r="S1989" s="85" t="str">
        <s:f t="shared" si="4"/>
        <s:v/>
      </s:c>
      <s:c r="T1989" s="85" t="str">
        <s:f t="shared" si="5"/>
        <s:v/>
      </s:c>
      <s:c r="U1989" s="85" t="str">
        <s:f>IF(OR(B1989="",G1989=""),"",ROUND(MAX(0,MIN(100,(G1989-IF(J1989="",'04_Настройки'!$B$14,J1989))/(100-IF(J1989="",'04_Настройки'!$B$14,J1989))*100)),1))</s:f>
        <s:v/>
      </s:c>
      <s:c r="V1989" s="85" t="str">
        <s:f t="shared" si="6"/>
        <s:v/>
      </s:c>
      <s:c r="W1989" s="88" t="str">
        <s:f t="shared" si="7"/>
        <s:v/>
      </s:c>
      <s:c r="X1989" s="85" t="str">
        <s:f>IF(B1989="","",IF(W1989&lt;'04_Настройки'!$B$26,"",ROUND((IF(ISBLANK(T1989),0,T1989*'04_Настройки'!$B$16)+IF(ISBLANK(U1989),0,U1989*'04_Настройки'!$B$17)+IF(ISBLANK(V1989),0,V1989*'04_Настройки'!$B$18)+IF(ISBLANK(M1989),0,M1989/5*100*'04_Настройки'!$B$19)+IF(ISBLANK(N1989),0,N1989/5*100*'04_Настройки'!$B$20))/(IF(ISBLANK(T1989),0,'04_Настройки'!$B$16)+IF(ISBLANK(U1989),0,'04_Настройки'!$B$17)+IF(ISBLANK(V1989),0,'04_Настройки'!$B$18)+IF(ISBLANK(M1989),0,'04_Настройки'!$B$19)+IF(ISBLANK(N1989),0,'04_Настройки'!$B$20)),1)))</s:f>
        <s:v/>
      </s:c>
      <s:c r="Y1989" s="77" t="str">
        <s:f>IF(B1989="","",IF(ISBLANK(X1989),"Недостаточно данных",IF(X1989&gt;='04_Настройки'!$B$24,"Высокий",IF(X1989&gt;='04_Настройки'!$B$25,"Средний","Низкий"))))</s:f>
        <s:v/>
      </s:c>
      <s:c r="Z1989" s="80">
        <s:f t="shared" si="8"/>
        <s:v>1979</s:v>
      </s:c>
      <s:c r="AA1989" s="93" t="str">
        <s:f>IF(B1989="","",IF(S1989&gt;1,"Проверить и объединить дубли",IF(W1989&lt;'04_Настройки'!$B$26,"Дополнить исходные данные",IF(AND(M1989&lt;&gt;"",M1989&lt;=2),"Проверить соответствие запросу и бизнесу",IF(AND(G1989&lt;&gt;"",G1989&lt;=IF(J1989="",'04_Настройки'!$B$14,J1989)),"Удерживать позицию и обновлять контент",IF(Y1989="Высокий",IF(O1989="","Создать или назначить посадочную страницу","Оптимизировать страницу и усилить содержание"),IF(Y1989="Средний","Включить в контент-план","Наблюдать или отложить")))))))</s:f>
        <s:v/>
      </s:c>
    </s:row>
    <s:row r="1990" ht="22.5" customHeight="1">
      <s:c r="A1990" s="70" t="str">
        <s:f t="shared" si="1"/>
        <s:v/>
      </s:c>
      <s:c r="B1990" s="71"/>
      <s:c r="C1990" s="71"/>
      <s:c r="D1990" s="71"/>
      <s:c r="E1990" s="95"/>
      <s:c r="F1990" s="77" t="str">
        <s:f>IF(ISBLANK(E1990),"",IF(E1990&gt;='04_Настройки'!$B$11,"ВЧ",IF(E1990&gt;='04_Настройки'!$B$12,"СЧ","НЧ")))</s:f>
      </s:c>
      <s:c r="G1990" s="78"/>
      <s:c r="H1990" s="78"/>
      <s:c r="I1990" s="80" t="str">
        <s:f t="shared" si="2"/>
        <s:v/>
      </s:c>
      <s:c r="J1990" s="78"/>
      <s:c r="K1990" s="81"/>
      <s:c r="L1990" s="78"/>
      <s:c r="M1990" s="78"/>
      <s:c r="N1990" s="78"/>
      <s:c r="O1990" s="83"/>
      <s:c r="P1990" s="84"/>
      <s:c r="Q1990" s="84"/>
      <s:c r="R1990" s="77" t="str">
        <s:f t="shared" si="3"/>
        <s:v/>
      </s:c>
      <s:c r="S1990" s="85" t="str">
        <s:f t="shared" si="4"/>
        <s:v/>
      </s:c>
      <s:c r="T1990" s="85" t="str">
        <s:f t="shared" si="5"/>
        <s:v/>
      </s:c>
      <s:c r="U1990" s="85" t="str">
        <s:f>IF(OR(B1990="",G1990=""),"",ROUND(MAX(0,MIN(100,(G1990-IF(J1990="",'04_Настройки'!$B$14,J1990))/(100-IF(J1990="",'04_Настройки'!$B$14,J1990))*100)),1))</s:f>
        <s:v/>
      </s:c>
      <s:c r="V1990" s="85" t="str">
        <s:f t="shared" si="6"/>
        <s:v/>
      </s:c>
      <s:c r="W1990" s="88" t="str">
        <s:f t="shared" si="7"/>
        <s:v/>
      </s:c>
      <s:c r="X1990" s="85" t="str">
        <s:f>IF(B1990="","",IF(W1990&lt;'04_Настройки'!$B$26,"",ROUND((IF(ISBLANK(T1990),0,T1990*'04_Настройки'!$B$16)+IF(ISBLANK(U1990),0,U1990*'04_Настройки'!$B$17)+IF(ISBLANK(V1990),0,V1990*'04_Настройки'!$B$18)+IF(ISBLANK(M1990),0,M1990/5*100*'04_Настройки'!$B$19)+IF(ISBLANK(N1990),0,N1990/5*100*'04_Настройки'!$B$20))/(IF(ISBLANK(T1990),0,'04_Настройки'!$B$16)+IF(ISBLANK(U1990),0,'04_Настройки'!$B$17)+IF(ISBLANK(V1990),0,'04_Настройки'!$B$18)+IF(ISBLANK(M1990),0,'04_Настройки'!$B$19)+IF(ISBLANK(N1990),0,'04_Настройки'!$B$20)),1)))</s:f>
        <s:v/>
      </s:c>
      <s:c r="Y1990" s="77" t="str">
        <s:f>IF(B1990="","",IF(ISBLANK(X1990),"Недостаточно данных",IF(X1990&gt;='04_Настройки'!$B$24,"Высокий",IF(X1990&gt;='04_Настройки'!$B$25,"Средний","Низкий"))))</s:f>
        <s:v/>
      </s:c>
      <s:c r="Z1990" s="80">
        <s:f t="shared" si="8"/>
        <s:v>1980</s:v>
      </s:c>
      <s:c r="AA1990" s="93" t="str">
        <s:f>IF(B1990="","",IF(S1990&gt;1,"Проверить и объединить дубли",IF(W1990&lt;'04_Настройки'!$B$26,"Дополнить исходные данные",IF(AND(M1990&lt;&gt;"",M1990&lt;=2),"Проверить соответствие запросу и бизнесу",IF(AND(G1990&lt;&gt;"",G1990&lt;=IF(J1990="",'04_Настройки'!$B$14,J1990)),"Удерживать позицию и обновлять контент",IF(Y1990="Высокий",IF(O1990="","Создать или назначить посадочную страницу","Оптимизировать страницу и усилить содержание"),IF(Y1990="Средний","Включить в контент-план","Наблюдать или отложить")))))))</s:f>
        <s:v/>
      </s:c>
    </s:row>
    <s:row r="1991" ht="22.5" customHeight="1">
      <s:c r="A1991" s="70" t="str">
        <s:f t="shared" si="1"/>
        <s:v/>
      </s:c>
      <s:c r="B1991" s="71"/>
      <s:c r="C1991" s="71"/>
      <s:c r="D1991" s="71"/>
      <s:c r="E1991" s="95"/>
      <s:c r="F1991" s="77" t="str">
        <s:f>IF(ISBLANK(E1991),"",IF(E1991&gt;='04_Настройки'!$B$11,"ВЧ",IF(E1991&gt;='04_Настройки'!$B$12,"СЧ","НЧ")))</s:f>
      </s:c>
      <s:c r="G1991" s="78"/>
      <s:c r="H1991" s="78"/>
      <s:c r="I1991" s="80" t="str">
        <s:f t="shared" si="2"/>
        <s:v/>
      </s:c>
      <s:c r="J1991" s="78"/>
      <s:c r="K1991" s="81"/>
      <s:c r="L1991" s="78"/>
      <s:c r="M1991" s="78"/>
      <s:c r="N1991" s="78"/>
      <s:c r="O1991" s="83"/>
      <s:c r="P1991" s="84"/>
      <s:c r="Q1991" s="84"/>
      <s:c r="R1991" s="77" t="str">
        <s:f t="shared" si="3"/>
        <s:v/>
      </s:c>
      <s:c r="S1991" s="85" t="str">
        <s:f t="shared" si="4"/>
        <s:v/>
      </s:c>
      <s:c r="T1991" s="85" t="str">
        <s:f t="shared" si="5"/>
        <s:v/>
      </s:c>
      <s:c r="U1991" s="85" t="str">
        <s:f>IF(OR(B1991="",G1991=""),"",ROUND(MAX(0,MIN(100,(G1991-IF(J1991="",'04_Настройки'!$B$14,J1991))/(100-IF(J1991="",'04_Настройки'!$B$14,J1991))*100)),1))</s:f>
        <s:v/>
      </s:c>
      <s:c r="V1991" s="85" t="str">
        <s:f t="shared" si="6"/>
        <s:v/>
      </s:c>
      <s:c r="W1991" s="88" t="str">
        <s:f t="shared" si="7"/>
        <s:v/>
      </s:c>
      <s:c r="X1991" s="85" t="str">
        <s:f>IF(B1991="","",IF(W1991&lt;'04_Настройки'!$B$26,"",ROUND((IF(ISBLANK(T1991),0,T1991*'04_Настройки'!$B$16)+IF(ISBLANK(U1991),0,U1991*'04_Настройки'!$B$17)+IF(ISBLANK(V1991),0,V1991*'04_Настройки'!$B$18)+IF(ISBLANK(M1991),0,M1991/5*100*'04_Настройки'!$B$19)+IF(ISBLANK(N1991),0,N1991/5*100*'04_Настройки'!$B$20))/(IF(ISBLANK(T1991),0,'04_Настройки'!$B$16)+IF(ISBLANK(U1991),0,'04_Настройки'!$B$17)+IF(ISBLANK(V1991),0,'04_Настройки'!$B$18)+IF(ISBLANK(M1991),0,'04_Настройки'!$B$19)+IF(ISBLANK(N1991),0,'04_Настройки'!$B$20)),1)))</s:f>
        <s:v/>
      </s:c>
      <s:c r="Y1991" s="77" t="str">
        <s:f>IF(B1991="","",IF(ISBLANK(X1991),"Недостаточно данных",IF(X1991&gt;='04_Настройки'!$B$24,"Высокий",IF(X1991&gt;='04_Настройки'!$B$25,"Средний","Низкий"))))</s:f>
        <s:v/>
      </s:c>
      <s:c r="Z1991" s="80">
        <s:f t="shared" si="8"/>
        <s:v>1981</s:v>
      </s:c>
      <s:c r="AA1991" s="93" t="str">
        <s:f>IF(B1991="","",IF(S1991&gt;1,"Проверить и объединить дубли",IF(W1991&lt;'04_Настройки'!$B$26,"Дополнить исходные данные",IF(AND(M1991&lt;&gt;"",M1991&lt;=2),"Проверить соответствие запросу и бизнесу",IF(AND(G1991&lt;&gt;"",G1991&lt;=IF(J1991="",'04_Настройки'!$B$14,J1991)),"Удерживать позицию и обновлять контент",IF(Y1991="Высокий",IF(O1991="","Создать или назначить посадочную страницу","Оптимизировать страницу и усилить содержание"),IF(Y1991="Средний","Включить в контент-план","Наблюдать или отложить")))))))</s:f>
        <s:v/>
      </s:c>
    </s:row>
    <s:row r="1992" ht="22.5" customHeight="1">
      <s:c r="A1992" s="70" t="str">
        <s:f t="shared" si="1"/>
        <s:v/>
      </s:c>
      <s:c r="B1992" s="71"/>
      <s:c r="C1992" s="71"/>
      <s:c r="D1992" s="71"/>
      <s:c r="E1992" s="95"/>
      <s:c r="F1992" s="77" t="str">
        <s:f>IF(ISBLANK(E1992),"",IF(E1992&gt;='04_Настройки'!$B$11,"ВЧ",IF(E1992&gt;='04_Настройки'!$B$12,"СЧ","НЧ")))</s:f>
      </s:c>
      <s:c r="G1992" s="78"/>
      <s:c r="H1992" s="78"/>
      <s:c r="I1992" s="80" t="str">
        <s:f t="shared" si="2"/>
        <s:v/>
      </s:c>
      <s:c r="J1992" s="78"/>
      <s:c r="K1992" s="81"/>
      <s:c r="L1992" s="78"/>
      <s:c r="M1992" s="78"/>
      <s:c r="N1992" s="78"/>
      <s:c r="O1992" s="83"/>
      <s:c r="P1992" s="84"/>
      <s:c r="Q1992" s="84"/>
      <s:c r="R1992" s="77" t="str">
        <s:f t="shared" si="3"/>
        <s:v/>
      </s:c>
      <s:c r="S1992" s="85" t="str">
        <s:f t="shared" si="4"/>
        <s:v/>
      </s:c>
      <s:c r="T1992" s="85" t="str">
        <s:f t="shared" si="5"/>
        <s:v/>
      </s:c>
      <s:c r="U1992" s="85" t="str">
        <s:f>IF(OR(B1992="",G1992=""),"",ROUND(MAX(0,MIN(100,(G1992-IF(J1992="",'04_Настройки'!$B$14,J1992))/(100-IF(J1992="",'04_Настройки'!$B$14,J1992))*100)),1))</s:f>
        <s:v/>
      </s:c>
      <s:c r="V1992" s="85" t="str">
        <s:f t="shared" si="6"/>
        <s:v/>
      </s:c>
      <s:c r="W1992" s="88" t="str">
        <s:f t="shared" si="7"/>
        <s:v/>
      </s:c>
      <s:c r="X1992" s="85" t="str">
        <s:f>IF(B1992="","",IF(W1992&lt;'04_Настройки'!$B$26,"",ROUND((IF(ISBLANK(T1992),0,T1992*'04_Настройки'!$B$16)+IF(ISBLANK(U1992),0,U1992*'04_Настройки'!$B$17)+IF(ISBLANK(V1992),0,V1992*'04_Настройки'!$B$18)+IF(ISBLANK(M1992),0,M1992/5*100*'04_Настройки'!$B$19)+IF(ISBLANK(N1992),0,N1992/5*100*'04_Настройки'!$B$20))/(IF(ISBLANK(T1992),0,'04_Настройки'!$B$16)+IF(ISBLANK(U1992),0,'04_Настройки'!$B$17)+IF(ISBLANK(V1992),0,'04_Настройки'!$B$18)+IF(ISBLANK(M1992),0,'04_Настройки'!$B$19)+IF(ISBLANK(N1992),0,'04_Настройки'!$B$20)),1)))</s:f>
        <s:v/>
      </s:c>
      <s:c r="Y1992" s="77" t="str">
        <s:f>IF(B1992="","",IF(ISBLANK(X1992),"Недостаточно данных",IF(X1992&gt;='04_Настройки'!$B$24,"Высокий",IF(X1992&gt;='04_Настройки'!$B$25,"Средний","Низкий"))))</s:f>
        <s:v/>
      </s:c>
      <s:c r="Z1992" s="80">
        <s:f t="shared" si="8"/>
        <s:v>1982</s:v>
      </s:c>
      <s:c r="AA1992" s="93" t="str">
        <s:f>IF(B1992="","",IF(S1992&gt;1,"Проверить и объединить дубли",IF(W1992&lt;'04_Настройки'!$B$26,"Дополнить исходные данные",IF(AND(M1992&lt;&gt;"",M1992&lt;=2),"Проверить соответствие запросу и бизнесу",IF(AND(G1992&lt;&gt;"",G1992&lt;=IF(J1992="",'04_Настройки'!$B$14,J1992)),"Удерживать позицию и обновлять контент",IF(Y1992="Высокий",IF(O1992="","Создать или назначить посадочную страницу","Оптимизировать страницу и усилить содержание"),IF(Y1992="Средний","Включить в контент-план","Наблюдать или отложить")))))))</s:f>
        <s:v/>
      </s:c>
    </s:row>
    <s:row r="1993" ht="22.5" customHeight="1">
      <s:c r="A1993" s="70" t="str">
        <s:f t="shared" si="1"/>
        <s:v/>
      </s:c>
      <s:c r="B1993" s="71"/>
      <s:c r="C1993" s="71"/>
      <s:c r="D1993" s="71"/>
      <s:c r="E1993" s="95"/>
      <s:c r="F1993" s="77" t="str">
        <s:f>IF(ISBLANK(E1993),"",IF(E1993&gt;='04_Настройки'!$B$11,"ВЧ",IF(E1993&gt;='04_Настройки'!$B$12,"СЧ","НЧ")))</s:f>
      </s:c>
      <s:c r="G1993" s="78"/>
      <s:c r="H1993" s="78"/>
      <s:c r="I1993" s="80" t="str">
        <s:f t="shared" si="2"/>
        <s:v/>
      </s:c>
      <s:c r="J1993" s="78"/>
      <s:c r="K1993" s="81"/>
      <s:c r="L1993" s="78"/>
      <s:c r="M1993" s="78"/>
      <s:c r="N1993" s="78"/>
      <s:c r="O1993" s="83"/>
      <s:c r="P1993" s="84"/>
      <s:c r="Q1993" s="84"/>
      <s:c r="R1993" s="77" t="str">
        <s:f t="shared" si="3"/>
        <s:v/>
      </s:c>
      <s:c r="S1993" s="85" t="str">
        <s:f t="shared" si="4"/>
        <s:v/>
      </s:c>
      <s:c r="T1993" s="85" t="str">
        <s:f t="shared" si="5"/>
        <s:v/>
      </s:c>
      <s:c r="U1993" s="85" t="str">
        <s:f>IF(OR(B1993="",G1993=""),"",ROUND(MAX(0,MIN(100,(G1993-IF(J1993="",'04_Настройки'!$B$14,J1993))/(100-IF(J1993="",'04_Настройки'!$B$14,J1993))*100)),1))</s:f>
        <s:v/>
      </s:c>
      <s:c r="V1993" s="85" t="str">
        <s:f t="shared" si="6"/>
        <s:v/>
      </s:c>
      <s:c r="W1993" s="88" t="str">
        <s:f t="shared" si="7"/>
        <s:v/>
      </s:c>
      <s:c r="X1993" s="85" t="str">
        <s:f>IF(B1993="","",IF(W1993&lt;'04_Настройки'!$B$26,"",ROUND((IF(ISBLANK(T1993),0,T1993*'04_Настройки'!$B$16)+IF(ISBLANK(U1993),0,U1993*'04_Настройки'!$B$17)+IF(ISBLANK(V1993),0,V1993*'04_Настройки'!$B$18)+IF(ISBLANK(M1993),0,M1993/5*100*'04_Настройки'!$B$19)+IF(ISBLANK(N1993),0,N1993/5*100*'04_Настройки'!$B$20))/(IF(ISBLANK(T1993),0,'04_Настройки'!$B$16)+IF(ISBLANK(U1993),0,'04_Настройки'!$B$17)+IF(ISBLANK(V1993),0,'04_Настройки'!$B$18)+IF(ISBLANK(M1993),0,'04_Настройки'!$B$19)+IF(ISBLANK(N1993),0,'04_Настройки'!$B$20)),1)))</s:f>
        <s:v/>
      </s:c>
      <s:c r="Y1993" s="77" t="str">
        <s:f>IF(B1993="","",IF(ISBLANK(X1993),"Недостаточно данных",IF(X1993&gt;='04_Настройки'!$B$24,"Высокий",IF(X1993&gt;='04_Настройки'!$B$25,"Средний","Низкий"))))</s:f>
        <s:v/>
      </s:c>
      <s:c r="Z1993" s="80">
        <s:f t="shared" si="8"/>
        <s:v>1983</s:v>
      </s:c>
      <s:c r="AA1993" s="93" t="str">
        <s:f>IF(B1993="","",IF(S1993&gt;1,"Проверить и объединить дубли",IF(W1993&lt;'04_Настройки'!$B$26,"Дополнить исходные данные",IF(AND(M1993&lt;&gt;"",M1993&lt;=2),"Проверить соответствие запросу и бизнесу",IF(AND(G1993&lt;&gt;"",G1993&lt;=IF(J1993="",'04_Настройки'!$B$14,J1993)),"Удерживать позицию и обновлять контент",IF(Y1993="Высокий",IF(O1993="","Создать или назначить посадочную страницу","Оптимизировать страницу и усилить содержание"),IF(Y1993="Средний","Включить в контент-план","Наблюдать или отложить")))))))</s:f>
        <s:v/>
      </s:c>
    </s:row>
    <s:row r="1994" ht="22.5" customHeight="1">
      <s:c r="A1994" s="70" t="str">
        <s:f t="shared" si="1"/>
        <s:v/>
      </s:c>
      <s:c r="B1994" s="71"/>
      <s:c r="C1994" s="71"/>
      <s:c r="D1994" s="71"/>
      <s:c r="E1994" s="95"/>
      <s:c r="F1994" s="77" t="str">
        <s:f>IF(ISBLANK(E1994),"",IF(E1994&gt;='04_Настройки'!$B$11,"ВЧ",IF(E1994&gt;='04_Настройки'!$B$12,"СЧ","НЧ")))</s:f>
      </s:c>
      <s:c r="G1994" s="78"/>
      <s:c r="H1994" s="78"/>
      <s:c r="I1994" s="80" t="str">
        <s:f t="shared" si="2"/>
        <s:v/>
      </s:c>
      <s:c r="J1994" s="78"/>
      <s:c r="K1994" s="81"/>
      <s:c r="L1994" s="78"/>
      <s:c r="M1994" s="78"/>
      <s:c r="N1994" s="78"/>
      <s:c r="O1994" s="83"/>
      <s:c r="P1994" s="84"/>
      <s:c r="Q1994" s="84"/>
      <s:c r="R1994" s="77" t="str">
        <s:f t="shared" si="3"/>
        <s:v/>
      </s:c>
      <s:c r="S1994" s="85" t="str">
        <s:f t="shared" si="4"/>
        <s:v/>
      </s:c>
      <s:c r="T1994" s="85" t="str">
        <s:f t="shared" si="5"/>
        <s:v/>
      </s:c>
      <s:c r="U1994" s="85" t="str">
        <s:f>IF(OR(B1994="",G1994=""),"",ROUND(MAX(0,MIN(100,(G1994-IF(J1994="",'04_Настройки'!$B$14,J1994))/(100-IF(J1994="",'04_Настройки'!$B$14,J1994))*100)),1))</s:f>
        <s:v/>
      </s:c>
      <s:c r="V1994" s="85" t="str">
        <s:f t="shared" si="6"/>
        <s:v/>
      </s:c>
      <s:c r="W1994" s="88" t="str">
        <s:f t="shared" si="7"/>
        <s:v/>
      </s:c>
      <s:c r="X1994" s="85" t="str">
        <s:f>IF(B1994="","",IF(W1994&lt;'04_Настройки'!$B$26,"",ROUND((IF(ISBLANK(T1994),0,T1994*'04_Настройки'!$B$16)+IF(ISBLANK(U1994),0,U1994*'04_Настройки'!$B$17)+IF(ISBLANK(V1994),0,V1994*'04_Настройки'!$B$18)+IF(ISBLANK(M1994),0,M1994/5*100*'04_Настройки'!$B$19)+IF(ISBLANK(N1994),0,N1994/5*100*'04_Настройки'!$B$20))/(IF(ISBLANK(T1994),0,'04_Настройки'!$B$16)+IF(ISBLANK(U1994),0,'04_Настройки'!$B$17)+IF(ISBLANK(V1994),0,'04_Настройки'!$B$18)+IF(ISBLANK(M1994),0,'04_Настройки'!$B$19)+IF(ISBLANK(N1994),0,'04_Настройки'!$B$20)),1)))</s:f>
        <s:v/>
      </s:c>
      <s:c r="Y1994" s="77" t="str">
        <s:f>IF(B1994="","",IF(ISBLANK(X1994),"Недостаточно данных",IF(X1994&gt;='04_Настройки'!$B$24,"Высокий",IF(X1994&gt;='04_Настройки'!$B$25,"Средний","Низкий"))))</s:f>
        <s:v/>
      </s:c>
      <s:c r="Z1994" s="80">
        <s:f t="shared" si="8"/>
        <s:v>1984</s:v>
      </s:c>
      <s:c r="AA1994" s="93" t="str">
        <s:f>IF(B1994="","",IF(S1994&gt;1,"Проверить и объединить дубли",IF(W1994&lt;'04_Настройки'!$B$26,"Дополнить исходные данные",IF(AND(M1994&lt;&gt;"",M1994&lt;=2),"Проверить соответствие запросу и бизнесу",IF(AND(G1994&lt;&gt;"",G1994&lt;=IF(J1994="",'04_Настройки'!$B$14,J1994)),"Удерживать позицию и обновлять контент",IF(Y1994="Высокий",IF(O1994="","Создать или назначить посадочную страницу","Оптимизировать страницу и усилить содержание"),IF(Y1994="Средний","Включить в контент-план","Наблюдать или отложить")))))))</s:f>
        <s:v/>
      </s:c>
    </s:row>
    <s:row r="1995" ht="22.5" customHeight="1">
      <s:c r="A1995" s="70" t="str">
        <s:f t="shared" si="1"/>
        <s:v/>
      </s:c>
      <s:c r="B1995" s="71"/>
      <s:c r="C1995" s="71"/>
      <s:c r="D1995" s="71"/>
      <s:c r="E1995" s="95"/>
      <s:c r="F1995" s="77" t="str">
        <s:f>IF(ISBLANK(E1995),"",IF(E1995&gt;='04_Настройки'!$B$11,"ВЧ",IF(E1995&gt;='04_Настройки'!$B$12,"СЧ","НЧ")))</s:f>
      </s:c>
      <s:c r="G1995" s="78"/>
      <s:c r="H1995" s="78"/>
      <s:c r="I1995" s="80" t="str">
        <s:f t="shared" si="2"/>
        <s:v/>
      </s:c>
      <s:c r="J1995" s="78"/>
      <s:c r="K1995" s="81"/>
      <s:c r="L1995" s="78"/>
      <s:c r="M1995" s="78"/>
      <s:c r="N1995" s="78"/>
      <s:c r="O1995" s="83"/>
      <s:c r="P1995" s="84"/>
      <s:c r="Q1995" s="84"/>
      <s:c r="R1995" s="77" t="str">
        <s:f t="shared" si="3"/>
        <s:v/>
      </s:c>
      <s:c r="S1995" s="85" t="str">
        <s:f t="shared" si="4"/>
        <s:v/>
      </s:c>
      <s:c r="T1995" s="85" t="str">
        <s:f t="shared" si="5"/>
        <s:v/>
      </s:c>
      <s:c r="U1995" s="85" t="str">
        <s:f>IF(OR(B1995="",G1995=""),"",ROUND(MAX(0,MIN(100,(G1995-IF(J1995="",'04_Настройки'!$B$14,J1995))/(100-IF(J1995="",'04_Настройки'!$B$14,J1995))*100)),1))</s:f>
        <s:v/>
      </s:c>
      <s:c r="V1995" s="85" t="str">
        <s:f t="shared" si="6"/>
        <s:v/>
      </s:c>
      <s:c r="W1995" s="88" t="str">
        <s:f t="shared" si="7"/>
        <s:v/>
      </s:c>
      <s:c r="X1995" s="85" t="str">
        <s:f>IF(B1995="","",IF(W1995&lt;'04_Настройки'!$B$26,"",ROUND((IF(ISBLANK(T1995),0,T1995*'04_Настройки'!$B$16)+IF(ISBLANK(U1995),0,U1995*'04_Настройки'!$B$17)+IF(ISBLANK(V1995),0,V1995*'04_Настройки'!$B$18)+IF(ISBLANK(M1995),0,M1995/5*100*'04_Настройки'!$B$19)+IF(ISBLANK(N1995),0,N1995/5*100*'04_Настройки'!$B$20))/(IF(ISBLANK(T1995),0,'04_Настройки'!$B$16)+IF(ISBLANK(U1995),0,'04_Настройки'!$B$17)+IF(ISBLANK(V1995),0,'04_Настройки'!$B$18)+IF(ISBLANK(M1995),0,'04_Настройки'!$B$19)+IF(ISBLANK(N1995),0,'04_Настройки'!$B$20)),1)))</s:f>
        <s:v/>
      </s:c>
      <s:c r="Y1995" s="77" t="str">
        <s:f>IF(B1995="","",IF(ISBLANK(X1995),"Недостаточно данных",IF(X1995&gt;='04_Настройки'!$B$24,"Высокий",IF(X1995&gt;='04_Настройки'!$B$25,"Средний","Низкий"))))</s:f>
        <s:v/>
      </s:c>
      <s:c r="Z1995" s="80">
        <s:f t="shared" si="8"/>
        <s:v>1985</s:v>
      </s:c>
      <s:c r="AA1995" s="93" t="str">
        <s:f>IF(B1995="","",IF(S1995&gt;1,"Проверить и объединить дубли",IF(W1995&lt;'04_Настройки'!$B$26,"Дополнить исходные данные",IF(AND(M1995&lt;&gt;"",M1995&lt;=2),"Проверить соответствие запросу и бизнесу",IF(AND(G1995&lt;&gt;"",G1995&lt;=IF(J1995="",'04_Настройки'!$B$14,J1995)),"Удерживать позицию и обновлять контент",IF(Y1995="Высокий",IF(O1995="","Создать или назначить посадочную страницу","Оптимизировать страницу и усилить содержание"),IF(Y1995="Средний","Включить в контент-план","Наблюдать или отложить")))))))</s:f>
        <s:v/>
      </s:c>
    </s:row>
    <s:row r="1996" ht="22.5" customHeight="1">
      <s:c r="A1996" s="70" t="str">
        <s:f t="shared" si="1"/>
        <s:v/>
      </s:c>
      <s:c r="B1996" s="71"/>
      <s:c r="C1996" s="71"/>
      <s:c r="D1996" s="71"/>
      <s:c r="E1996" s="95"/>
      <s:c r="F1996" s="77" t="str">
        <s:f>IF(ISBLANK(E1996),"",IF(E1996&gt;='04_Настройки'!$B$11,"ВЧ",IF(E1996&gt;='04_Настройки'!$B$12,"СЧ","НЧ")))</s:f>
      </s:c>
      <s:c r="G1996" s="78"/>
      <s:c r="H1996" s="78"/>
      <s:c r="I1996" s="80" t="str">
        <s:f t="shared" si="2"/>
        <s:v/>
      </s:c>
      <s:c r="J1996" s="78"/>
      <s:c r="K1996" s="81"/>
      <s:c r="L1996" s="78"/>
      <s:c r="M1996" s="78"/>
      <s:c r="N1996" s="78"/>
      <s:c r="O1996" s="83"/>
      <s:c r="P1996" s="84"/>
      <s:c r="Q1996" s="84"/>
      <s:c r="R1996" s="77" t="str">
        <s:f t="shared" si="3"/>
        <s:v/>
      </s:c>
      <s:c r="S1996" s="85" t="str">
        <s:f t="shared" si="4"/>
        <s:v/>
      </s:c>
      <s:c r="T1996" s="85" t="str">
        <s:f t="shared" si="5"/>
        <s:v/>
      </s:c>
      <s:c r="U1996" s="85" t="str">
        <s:f>IF(OR(B1996="",G1996=""),"",ROUND(MAX(0,MIN(100,(G1996-IF(J1996="",'04_Настройки'!$B$14,J1996))/(100-IF(J1996="",'04_Настройки'!$B$14,J1996))*100)),1))</s:f>
        <s:v/>
      </s:c>
      <s:c r="V1996" s="85" t="str">
        <s:f t="shared" si="6"/>
        <s:v/>
      </s:c>
      <s:c r="W1996" s="88" t="str">
        <s:f t="shared" si="7"/>
        <s:v/>
      </s:c>
      <s:c r="X1996" s="85" t="str">
        <s:f>IF(B1996="","",IF(W1996&lt;'04_Настройки'!$B$26,"",ROUND((IF(ISBLANK(T1996),0,T1996*'04_Настройки'!$B$16)+IF(ISBLANK(U1996),0,U1996*'04_Настройки'!$B$17)+IF(ISBLANK(V1996),0,V1996*'04_Настройки'!$B$18)+IF(ISBLANK(M1996),0,M1996/5*100*'04_Настройки'!$B$19)+IF(ISBLANK(N1996),0,N1996/5*100*'04_Настройки'!$B$20))/(IF(ISBLANK(T1996),0,'04_Настройки'!$B$16)+IF(ISBLANK(U1996),0,'04_Настройки'!$B$17)+IF(ISBLANK(V1996),0,'04_Настройки'!$B$18)+IF(ISBLANK(M1996),0,'04_Настройки'!$B$19)+IF(ISBLANK(N1996),0,'04_Настройки'!$B$20)),1)))</s:f>
        <s:v/>
      </s:c>
      <s:c r="Y1996" s="77" t="str">
        <s:f>IF(B1996="","",IF(ISBLANK(X1996),"Недостаточно данных",IF(X1996&gt;='04_Настройки'!$B$24,"Высокий",IF(X1996&gt;='04_Настройки'!$B$25,"Средний","Низкий"))))</s:f>
        <s:v/>
      </s:c>
      <s:c r="Z1996" s="80">
        <s:f t="shared" si="8"/>
        <s:v>1986</s:v>
      </s:c>
      <s:c r="AA1996" s="93" t="str">
        <s:f>IF(B1996="","",IF(S1996&gt;1,"Проверить и объединить дубли",IF(W1996&lt;'04_Настройки'!$B$26,"Дополнить исходные данные",IF(AND(M1996&lt;&gt;"",M1996&lt;=2),"Проверить соответствие запросу и бизнесу",IF(AND(G1996&lt;&gt;"",G1996&lt;=IF(J1996="",'04_Настройки'!$B$14,J1996)),"Удерживать позицию и обновлять контент",IF(Y1996="Высокий",IF(O1996="","Создать или назначить посадочную страницу","Оптимизировать страницу и усилить содержание"),IF(Y1996="Средний","Включить в контент-план","Наблюдать или отложить")))))))</s:f>
        <s:v/>
      </s:c>
    </s:row>
    <s:row r="1997" ht="22.5" customHeight="1">
      <s:c r="A1997" s="70" t="str">
        <s:f t="shared" si="1"/>
        <s:v/>
      </s:c>
      <s:c r="B1997" s="71"/>
      <s:c r="C1997" s="71"/>
      <s:c r="D1997" s="71"/>
      <s:c r="E1997" s="95"/>
      <s:c r="F1997" s="77" t="str">
        <s:f>IF(ISBLANK(E1997),"",IF(E1997&gt;='04_Настройки'!$B$11,"ВЧ",IF(E1997&gt;='04_Настройки'!$B$12,"СЧ","НЧ")))</s:f>
      </s:c>
      <s:c r="G1997" s="78"/>
      <s:c r="H1997" s="78"/>
      <s:c r="I1997" s="80" t="str">
        <s:f t="shared" si="2"/>
        <s:v/>
      </s:c>
      <s:c r="J1997" s="78"/>
      <s:c r="K1997" s="81"/>
      <s:c r="L1997" s="78"/>
      <s:c r="M1997" s="78"/>
      <s:c r="N1997" s="78"/>
      <s:c r="O1997" s="83"/>
      <s:c r="P1997" s="84"/>
      <s:c r="Q1997" s="84"/>
      <s:c r="R1997" s="77" t="str">
        <s:f t="shared" si="3"/>
        <s:v/>
      </s:c>
      <s:c r="S1997" s="85" t="str">
        <s:f t="shared" si="4"/>
        <s:v/>
      </s:c>
      <s:c r="T1997" s="85" t="str">
        <s:f t="shared" si="5"/>
        <s:v/>
      </s:c>
      <s:c r="U1997" s="85" t="str">
        <s:f>IF(OR(B1997="",G1997=""),"",ROUND(MAX(0,MIN(100,(G1997-IF(J1997="",'04_Настройки'!$B$14,J1997))/(100-IF(J1997="",'04_Настройки'!$B$14,J1997))*100)),1))</s:f>
        <s:v/>
      </s:c>
      <s:c r="V1997" s="85" t="str">
        <s:f t="shared" si="6"/>
        <s:v/>
      </s:c>
      <s:c r="W1997" s="88" t="str">
        <s:f t="shared" si="7"/>
        <s:v/>
      </s:c>
      <s:c r="X1997" s="85" t="str">
        <s:f>IF(B1997="","",IF(W1997&lt;'04_Настройки'!$B$26,"",ROUND((IF(ISBLANK(T1997),0,T1997*'04_Настройки'!$B$16)+IF(ISBLANK(U1997),0,U1997*'04_Настройки'!$B$17)+IF(ISBLANK(V1997),0,V1997*'04_Настройки'!$B$18)+IF(ISBLANK(M1997),0,M1997/5*100*'04_Настройки'!$B$19)+IF(ISBLANK(N1997),0,N1997/5*100*'04_Настройки'!$B$20))/(IF(ISBLANK(T1997),0,'04_Настройки'!$B$16)+IF(ISBLANK(U1997),0,'04_Настройки'!$B$17)+IF(ISBLANK(V1997),0,'04_Настройки'!$B$18)+IF(ISBLANK(M1997),0,'04_Настройки'!$B$19)+IF(ISBLANK(N1997),0,'04_Настройки'!$B$20)),1)))</s:f>
        <s:v/>
      </s:c>
      <s:c r="Y1997" s="77" t="str">
        <s:f>IF(B1997="","",IF(ISBLANK(X1997),"Недостаточно данных",IF(X1997&gt;='04_Настройки'!$B$24,"Высокий",IF(X1997&gt;='04_Настройки'!$B$25,"Средний","Низкий"))))</s:f>
        <s:v/>
      </s:c>
      <s:c r="Z1997" s="80">
        <s:f t="shared" si="8"/>
        <s:v>1987</s:v>
      </s:c>
      <s:c r="AA1997" s="93" t="str">
        <s:f>IF(B1997="","",IF(S1997&gt;1,"Проверить и объединить дубли",IF(W1997&lt;'04_Настройки'!$B$26,"Дополнить исходные данные",IF(AND(M1997&lt;&gt;"",M1997&lt;=2),"Проверить соответствие запросу и бизнесу",IF(AND(G1997&lt;&gt;"",G1997&lt;=IF(J1997="",'04_Настройки'!$B$14,J1997)),"Удерживать позицию и обновлять контент",IF(Y1997="Высокий",IF(O1997="","Создать или назначить посадочную страницу","Оптимизировать страницу и усилить содержание"),IF(Y1997="Средний","Включить в контент-план","Наблюдать или отложить")))))))</s:f>
        <s:v/>
      </s:c>
    </s:row>
    <s:row r="1998" ht="22.5" customHeight="1">
      <s:c r="A1998" s="70" t="str">
        <s:f t="shared" si="1"/>
        <s:v/>
      </s:c>
      <s:c r="B1998" s="71"/>
      <s:c r="C1998" s="71"/>
      <s:c r="D1998" s="71"/>
      <s:c r="E1998" s="95"/>
      <s:c r="F1998" s="77" t="str">
        <s:f>IF(ISBLANK(E1998),"",IF(E1998&gt;='04_Настройки'!$B$11,"ВЧ",IF(E1998&gt;='04_Настройки'!$B$12,"СЧ","НЧ")))</s:f>
      </s:c>
      <s:c r="G1998" s="78"/>
      <s:c r="H1998" s="78"/>
      <s:c r="I1998" s="80" t="str">
        <s:f t="shared" si="2"/>
        <s:v/>
      </s:c>
      <s:c r="J1998" s="78"/>
      <s:c r="K1998" s="81"/>
      <s:c r="L1998" s="78"/>
      <s:c r="M1998" s="78"/>
      <s:c r="N1998" s="78"/>
      <s:c r="O1998" s="83"/>
      <s:c r="P1998" s="84"/>
      <s:c r="Q1998" s="84"/>
      <s:c r="R1998" s="77" t="str">
        <s:f t="shared" si="3"/>
        <s:v/>
      </s:c>
      <s:c r="S1998" s="85" t="str">
        <s:f t="shared" si="4"/>
        <s:v/>
      </s:c>
      <s:c r="T1998" s="85" t="str">
        <s:f t="shared" si="5"/>
        <s:v/>
      </s:c>
      <s:c r="U1998" s="85" t="str">
        <s:f>IF(OR(B1998="",G1998=""),"",ROUND(MAX(0,MIN(100,(G1998-IF(J1998="",'04_Настройки'!$B$14,J1998))/(100-IF(J1998="",'04_Настройки'!$B$14,J1998))*100)),1))</s:f>
        <s:v/>
      </s:c>
      <s:c r="V1998" s="85" t="str">
        <s:f t="shared" si="6"/>
        <s:v/>
      </s:c>
      <s:c r="W1998" s="88" t="str">
        <s:f t="shared" si="7"/>
        <s:v/>
      </s:c>
      <s:c r="X1998" s="85" t="str">
        <s:f>IF(B1998="","",IF(W1998&lt;'04_Настройки'!$B$26,"",ROUND((IF(ISBLANK(T1998),0,T1998*'04_Настройки'!$B$16)+IF(ISBLANK(U1998),0,U1998*'04_Настройки'!$B$17)+IF(ISBLANK(V1998),0,V1998*'04_Настройки'!$B$18)+IF(ISBLANK(M1998),0,M1998/5*100*'04_Настройки'!$B$19)+IF(ISBLANK(N1998),0,N1998/5*100*'04_Настройки'!$B$20))/(IF(ISBLANK(T1998),0,'04_Настройки'!$B$16)+IF(ISBLANK(U1998),0,'04_Настройки'!$B$17)+IF(ISBLANK(V1998),0,'04_Настройки'!$B$18)+IF(ISBLANK(M1998),0,'04_Настройки'!$B$19)+IF(ISBLANK(N1998),0,'04_Настройки'!$B$20)),1)))</s:f>
        <s:v/>
      </s:c>
      <s:c r="Y1998" s="77" t="str">
        <s:f>IF(B1998="","",IF(ISBLANK(X1998),"Недостаточно данных",IF(X1998&gt;='04_Настройки'!$B$24,"Высокий",IF(X1998&gt;='04_Настройки'!$B$25,"Средний","Низкий"))))</s:f>
        <s:v/>
      </s:c>
      <s:c r="Z1998" s="80">
        <s:f t="shared" si="8"/>
        <s:v>1988</s:v>
      </s:c>
      <s:c r="AA1998" s="93" t="str">
        <s:f>IF(B1998="","",IF(S1998&gt;1,"Проверить и объединить дубли",IF(W1998&lt;'04_Настройки'!$B$26,"Дополнить исходные данные",IF(AND(M1998&lt;&gt;"",M1998&lt;=2),"Проверить соответствие запросу и бизнесу",IF(AND(G1998&lt;&gt;"",G1998&lt;=IF(J1998="",'04_Настройки'!$B$14,J1998)),"Удерживать позицию и обновлять контент",IF(Y1998="Высокий",IF(O1998="","Создать или назначить посадочную страницу","Оптимизировать страницу и усилить содержание"),IF(Y1998="Средний","Включить в контент-план","Наблюдать или отложить")))))))</s:f>
        <s:v/>
      </s:c>
    </s:row>
    <s:row r="1999" ht="22.5" customHeight="1">
      <s:c r="A1999" s="70" t="str">
        <s:f t="shared" si="1"/>
        <s:v/>
      </s:c>
      <s:c r="B1999" s="71"/>
      <s:c r="C1999" s="71"/>
      <s:c r="D1999" s="71"/>
      <s:c r="E1999" s="95"/>
      <s:c r="F1999" s="77" t="str">
        <s:f>IF(ISBLANK(E1999),"",IF(E1999&gt;='04_Настройки'!$B$11,"ВЧ",IF(E1999&gt;='04_Настройки'!$B$12,"СЧ","НЧ")))</s:f>
      </s:c>
      <s:c r="G1999" s="78"/>
      <s:c r="H1999" s="78"/>
      <s:c r="I1999" s="80" t="str">
        <s:f t="shared" si="2"/>
        <s:v/>
      </s:c>
      <s:c r="J1999" s="78"/>
      <s:c r="K1999" s="81"/>
      <s:c r="L1999" s="78"/>
      <s:c r="M1999" s="78"/>
      <s:c r="N1999" s="78"/>
      <s:c r="O1999" s="83"/>
      <s:c r="P1999" s="84"/>
      <s:c r="Q1999" s="84"/>
      <s:c r="R1999" s="77" t="str">
        <s:f t="shared" si="3"/>
        <s:v/>
      </s:c>
      <s:c r="S1999" s="85" t="str">
        <s:f t="shared" si="4"/>
        <s:v/>
      </s:c>
      <s:c r="T1999" s="85" t="str">
        <s:f t="shared" si="5"/>
        <s:v/>
      </s:c>
      <s:c r="U1999" s="85" t="str">
        <s:f>IF(OR(B1999="",G1999=""),"",ROUND(MAX(0,MIN(100,(G1999-IF(J1999="",'04_Настройки'!$B$14,J1999))/(100-IF(J1999="",'04_Настройки'!$B$14,J1999))*100)),1))</s:f>
        <s:v/>
      </s:c>
      <s:c r="V1999" s="85" t="str">
        <s:f t="shared" si="6"/>
        <s:v/>
      </s:c>
      <s:c r="W1999" s="88" t="str">
        <s:f t="shared" si="7"/>
        <s:v/>
      </s:c>
      <s:c r="X1999" s="85" t="str">
        <s:f>IF(B1999="","",IF(W1999&lt;'04_Настройки'!$B$26,"",ROUND((IF(ISBLANK(T1999),0,T1999*'04_Настройки'!$B$16)+IF(ISBLANK(U1999),0,U1999*'04_Настройки'!$B$17)+IF(ISBLANK(V1999),0,V1999*'04_Настройки'!$B$18)+IF(ISBLANK(M1999),0,M1999/5*100*'04_Настройки'!$B$19)+IF(ISBLANK(N1999),0,N1999/5*100*'04_Настройки'!$B$20))/(IF(ISBLANK(T1999),0,'04_Настройки'!$B$16)+IF(ISBLANK(U1999),0,'04_Настройки'!$B$17)+IF(ISBLANK(V1999),0,'04_Настройки'!$B$18)+IF(ISBLANK(M1999),0,'04_Настройки'!$B$19)+IF(ISBLANK(N1999),0,'04_Настройки'!$B$20)),1)))</s:f>
        <s:v/>
      </s:c>
      <s:c r="Y1999" s="77" t="str">
        <s:f>IF(B1999="","",IF(ISBLANK(X1999),"Недостаточно данных",IF(X1999&gt;='04_Настройки'!$B$24,"Высокий",IF(X1999&gt;='04_Настройки'!$B$25,"Средний","Низкий"))))</s:f>
        <s:v/>
      </s:c>
      <s:c r="Z1999" s="80">
        <s:f t="shared" si="8"/>
        <s:v>1989</s:v>
      </s:c>
      <s:c r="AA1999" s="93" t="str">
        <s:f>IF(B1999="","",IF(S1999&gt;1,"Проверить и объединить дубли",IF(W1999&lt;'04_Настройки'!$B$26,"Дополнить исходные данные",IF(AND(M1999&lt;&gt;"",M1999&lt;=2),"Проверить соответствие запросу и бизнесу",IF(AND(G1999&lt;&gt;"",G1999&lt;=IF(J1999="",'04_Настройки'!$B$14,J1999)),"Удерживать позицию и обновлять контент",IF(Y1999="Высокий",IF(O1999="","Создать или назначить посадочную страницу","Оптимизировать страницу и усилить содержание"),IF(Y1999="Средний","Включить в контент-план","Наблюдать или отложить")))))))</s:f>
        <s:v/>
      </s:c>
    </s:row>
    <s:row r="2000" ht="22.5" customHeight="1">
      <s:c r="A2000" s="70" t="str">
        <s:f t="shared" si="1"/>
        <s:v/>
      </s:c>
      <s:c r="B2000" s="71"/>
      <s:c r="C2000" s="71"/>
      <s:c r="D2000" s="71"/>
      <s:c r="E2000" s="95"/>
      <s:c r="F2000" s="77" t="str">
        <s:f>IF(ISBLANK(E2000),"",IF(E2000&gt;='04_Настройки'!$B$11,"ВЧ",IF(E2000&gt;='04_Настройки'!$B$12,"СЧ","НЧ")))</s:f>
      </s:c>
      <s:c r="G2000" s="78"/>
      <s:c r="H2000" s="78"/>
      <s:c r="I2000" s="80" t="str">
        <s:f t="shared" si="2"/>
        <s:v/>
      </s:c>
      <s:c r="J2000" s="78"/>
      <s:c r="K2000" s="81"/>
      <s:c r="L2000" s="78"/>
      <s:c r="M2000" s="78"/>
      <s:c r="N2000" s="78"/>
      <s:c r="O2000" s="83"/>
      <s:c r="P2000" s="84"/>
      <s:c r="Q2000" s="84"/>
      <s:c r="R2000" s="77" t="str">
        <s:f t="shared" si="3"/>
        <s:v/>
      </s:c>
      <s:c r="S2000" s="85" t="str">
        <s:f t="shared" si="4"/>
        <s:v/>
      </s:c>
      <s:c r="T2000" s="85" t="str">
        <s:f t="shared" si="5"/>
        <s:v/>
      </s:c>
      <s:c r="U2000" s="85" t="str">
        <s:f>IF(OR(B2000="",G2000=""),"",ROUND(MAX(0,MIN(100,(G2000-IF(J2000="",'04_Настройки'!$B$14,J2000))/(100-IF(J2000="",'04_Настройки'!$B$14,J2000))*100)),1))</s:f>
        <s:v/>
      </s:c>
      <s:c r="V2000" s="85" t="str">
        <s:f t="shared" si="6"/>
        <s:v/>
      </s:c>
      <s:c r="W2000" s="88" t="str">
        <s:f t="shared" si="7"/>
        <s:v/>
      </s:c>
      <s:c r="X2000" s="85" t="str">
        <s:f>IF(B2000="","",IF(W2000&lt;'04_Настройки'!$B$26,"",ROUND((IF(ISBLANK(T2000),0,T2000*'04_Настройки'!$B$16)+IF(ISBLANK(U2000),0,U2000*'04_Настройки'!$B$17)+IF(ISBLANK(V2000),0,V2000*'04_Настройки'!$B$18)+IF(ISBLANK(M2000),0,M2000/5*100*'04_Настройки'!$B$19)+IF(ISBLANK(N2000),0,N2000/5*100*'04_Настройки'!$B$20))/(IF(ISBLANK(T2000),0,'04_Настройки'!$B$16)+IF(ISBLANK(U2000),0,'04_Настройки'!$B$17)+IF(ISBLANK(V2000),0,'04_Настройки'!$B$18)+IF(ISBLANK(M2000),0,'04_Настройки'!$B$19)+IF(ISBLANK(N2000),0,'04_Настройки'!$B$20)),1)))</s:f>
        <s:v/>
      </s:c>
      <s:c r="Y2000" s="77" t="str">
        <s:f>IF(B2000="","",IF(ISBLANK(X2000),"Недостаточно данных",IF(X2000&gt;='04_Настройки'!$B$24,"Высокий",IF(X2000&gt;='04_Настройки'!$B$25,"Средний","Низкий"))))</s:f>
        <s:v/>
      </s:c>
      <s:c r="Z2000" s="80">
        <s:f t="shared" si="8"/>
        <s:v>1990</s:v>
      </s:c>
      <s:c r="AA2000" s="93" t="str">
        <s:f>IF(B2000="","",IF(S2000&gt;1,"Проверить и объединить дубли",IF(W2000&lt;'04_Настройки'!$B$26,"Дополнить исходные данные",IF(AND(M2000&lt;&gt;"",M2000&lt;=2),"Проверить соответствие запросу и бизнесу",IF(AND(G2000&lt;&gt;"",G2000&lt;=IF(J2000="",'04_Настройки'!$B$14,J2000)),"Удерживать позицию и обновлять контент",IF(Y2000="Высокий",IF(O2000="","Создать или назначить посадочную страницу","Оптимизировать страницу и усилить содержание"),IF(Y2000="Средний","Включить в контент-план","Наблюдать или отложить")))))))</s:f>
        <s:v/>
      </s:c>
    </s:row>
    <s:row r="2001" ht="22.5" customHeight="1">
      <s:c r="A2001" s="70" t="str">
        <s:f t="shared" si="1"/>
        <s:v/>
      </s:c>
      <s:c r="B2001" s="71"/>
      <s:c r="C2001" s="71"/>
      <s:c r="D2001" s="71"/>
      <s:c r="E2001" s="95"/>
      <s:c r="F2001" s="77" t="str">
        <s:f>IF(ISBLANK(E2001),"",IF(E2001&gt;='04_Настройки'!$B$11,"ВЧ",IF(E2001&gt;='04_Настройки'!$B$12,"СЧ","НЧ")))</s:f>
      </s:c>
      <s:c r="G2001" s="78"/>
      <s:c r="H2001" s="78"/>
      <s:c r="I2001" s="80" t="str">
        <s:f t="shared" si="2"/>
        <s:v/>
      </s:c>
      <s:c r="J2001" s="78"/>
      <s:c r="K2001" s="81"/>
      <s:c r="L2001" s="78"/>
      <s:c r="M2001" s="78"/>
      <s:c r="N2001" s="78"/>
      <s:c r="O2001" s="83"/>
      <s:c r="P2001" s="84"/>
      <s:c r="Q2001" s="84"/>
      <s:c r="R2001" s="77" t="str">
        <s:f t="shared" si="3"/>
        <s:v/>
      </s:c>
      <s:c r="S2001" s="85" t="str">
        <s:f t="shared" si="4"/>
        <s:v/>
      </s:c>
      <s:c r="T2001" s="85" t="str">
        <s:f t="shared" si="5"/>
        <s:v/>
      </s:c>
      <s:c r="U2001" s="85" t="str">
        <s:f>IF(OR(B2001="",G2001=""),"",ROUND(MAX(0,MIN(100,(G2001-IF(J2001="",'04_Настройки'!$B$14,J2001))/(100-IF(J2001="",'04_Настройки'!$B$14,J2001))*100)),1))</s:f>
        <s:v/>
      </s:c>
      <s:c r="V2001" s="85" t="str">
        <s:f t="shared" si="6"/>
        <s:v/>
      </s:c>
      <s:c r="W2001" s="88" t="str">
        <s:f t="shared" si="7"/>
        <s:v/>
      </s:c>
      <s:c r="X2001" s="85" t="str">
        <s:f>IF(B2001="","",IF(W2001&lt;'04_Настройки'!$B$26,"",ROUND((IF(ISBLANK(T2001),0,T2001*'04_Настройки'!$B$16)+IF(ISBLANK(U2001),0,U2001*'04_Настройки'!$B$17)+IF(ISBLANK(V2001),0,V2001*'04_Настройки'!$B$18)+IF(ISBLANK(M2001),0,M2001/5*100*'04_Настройки'!$B$19)+IF(ISBLANK(N2001),0,N2001/5*100*'04_Настройки'!$B$20))/(IF(ISBLANK(T2001),0,'04_Настройки'!$B$16)+IF(ISBLANK(U2001),0,'04_Настройки'!$B$17)+IF(ISBLANK(V2001),0,'04_Настройки'!$B$18)+IF(ISBLANK(M2001),0,'04_Настройки'!$B$19)+IF(ISBLANK(N2001),0,'04_Настройки'!$B$20)),1)))</s:f>
        <s:v/>
      </s:c>
      <s:c r="Y2001" s="77" t="str">
        <s:f>IF(B2001="","",IF(ISBLANK(X2001),"Недостаточно данных",IF(X2001&gt;='04_Настройки'!$B$24,"Высокий",IF(X2001&gt;='04_Настройки'!$B$25,"Средний","Низкий"))))</s:f>
        <s:v/>
      </s:c>
      <s:c r="Z2001" s="80">
        <s:f t="shared" si="8"/>
        <s:v>1991</s:v>
      </s:c>
      <s:c r="AA2001" s="93" t="str">
        <s:f>IF(B2001="","",IF(S2001&gt;1,"Проверить и объединить дубли",IF(W2001&lt;'04_Настройки'!$B$26,"Дополнить исходные данные",IF(AND(M2001&lt;&gt;"",M2001&lt;=2),"Проверить соответствие запросу и бизнесу",IF(AND(G2001&lt;&gt;"",G2001&lt;=IF(J2001="",'04_Настройки'!$B$14,J2001)),"Удерживать позицию и обновлять контент",IF(Y2001="Высокий",IF(O2001="","Создать или назначить посадочную страницу","Оптимизировать страницу и усилить содержание"),IF(Y2001="Средний","Включить в контент-план","Наблюдать или отложить")))))))</s:f>
        <s:v/>
      </s:c>
    </s:row>
    <s:row r="2002" ht="22.5" customHeight="1">
      <s:c r="A2002" s="70" t="str">
        <s:f t="shared" si="1"/>
        <s:v/>
      </s:c>
      <s:c r="B2002" s="71"/>
      <s:c r="C2002" s="71"/>
      <s:c r="D2002" s="71"/>
      <s:c r="E2002" s="95"/>
      <s:c r="F2002" s="77" t="str">
        <s:f>IF(ISBLANK(E2002),"",IF(E2002&gt;='04_Настройки'!$B$11,"ВЧ",IF(E2002&gt;='04_Настройки'!$B$12,"СЧ","НЧ")))</s:f>
      </s:c>
      <s:c r="G2002" s="78"/>
      <s:c r="H2002" s="78"/>
      <s:c r="I2002" s="80" t="str">
        <s:f t="shared" si="2"/>
        <s:v/>
      </s:c>
      <s:c r="J2002" s="78"/>
      <s:c r="K2002" s="81"/>
      <s:c r="L2002" s="78"/>
      <s:c r="M2002" s="78"/>
      <s:c r="N2002" s="78"/>
      <s:c r="O2002" s="83"/>
      <s:c r="P2002" s="84"/>
      <s:c r="Q2002" s="84"/>
      <s:c r="R2002" s="77" t="str">
        <s:f t="shared" si="3"/>
        <s:v/>
      </s:c>
      <s:c r="S2002" s="85" t="str">
        <s:f t="shared" si="4"/>
        <s:v/>
      </s:c>
      <s:c r="T2002" s="85" t="str">
        <s:f t="shared" si="5"/>
        <s:v/>
      </s:c>
      <s:c r="U2002" s="85" t="str">
        <s:f>IF(OR(B2002="",G2002=""),"",ROUND(MAX(0,MIN(100,(G2002-IF(J2002="",'04_Настройки'!$B$14,J2002))/(100-IF(J2002="",'04_Настройки'!$B$14,J2002))*100)),1))</s:f>
        <s:v/>
      </s:c>
      <s:c r="V2002" s="85" t="str">
        <s:f t="shared" si="6"/>
        <s:v/>
      </s:c>
      <s:c r="W2002" s="88" t="str">
        <s:f t="shared" si="7"/>
        <s:v/>
      </s:c>
      <s:c r="X2002" s="85" t="str">
        <s:f>IF(B2002="","",IF(W2002&lt;'04_Настройки'!$B$26,"",ROUND((IF(ISBLANK(T2002),0,T2002*'04_Настройки'!$B$16)+IF(ISBLANK(U2002),0,U2002*'04_Настройки'!$B$17)+IF(ISBLANK(V2002),0,V2002*'04_Настройки'!$B$18)+IF(ISBLANK(M2002),0,M2002/5*100*'04_Настройки'!$B$19)+IF(ISBLANK(N2002),0,N2002/5*100*'04_Настройки'!$B$20))/(IF(ISBLANK(T2002),0,'04_Настройки'!$B$16)+IF(ISBLANK(U2002),0,'04_Настройки'!$B$17)+IF(ISBLANK(V2002),0,'04_Настройки'!$B$18)+IF(ISBLANK(M2002),0,'04_Настройки'!$B$19)+IF(ISBLANK(N2002),0,'04_Настройки'!$B$20)),1)))</s:f>
        <s:v/>
      </s:c>
      <s:c r="Y2002" s="77" t="str">
        <s:f>IF(B2002="","",IF(ISBLANK(X2002),"Недостаточно данных",IF(X2002&gt;='04_Настройки'!$B$24,"Высокий",IF(X2002&gt;='04_Настройки'!$B$25,"Средний","Низкий"))))</s:f>
        <s:v/>
      </s:c>
      <s:c r="Z2002" s="80">
        <s:f t="shared" si="8"/>
        <s:v>1992</s:v>
      </s:c>
      <s:c r="AA2002" s="93" t="str">
        <s:f>IF(B2002="","",IF(S2002&gt;1,"Проверить и объединить дубли",IF(W2002&lt;'04_Настройки'!$B$26,"Дополнить исходные данные",IF(AND(M2002&lt;&gt;"",M2002&lt;=2),"Проверить соответствие запросу и бизнесу",IF(AND(G2002&lt;&gt;"",G2002&lt;=IF(J2002="",'04_Настройки'!$B$14,J2002)),"Удерживать позицию и обновлять контент",IF(Y2002="Высокий",IF(O2002="","Создать или назначить посадочную страницу","Оптимизировать страницу и усилить содержание"),IF(Y2002="Средний","Включить в контент-план","Наблюдать или отложить")))))))</s:f>
        <s:v/>
      </s:c>
    </s:row>
    <s:row r="2003" ht="22.5" customHeight="1">
      <s:c r="A2003" s="70" t="str">
        <s:f t="shared" si="1"/>
        <s:v/>
      </s:c>
      <s:c r="B2003" s="71"/>
      <s:c r="C2003" s="71"/>
      <s:c r="D2003" s="71"/>
      <s:c r="E2003" s="95"/>
      <s:c r="F2003" s="77" t="str">
        <s:f>IF(ISBLANK(E2003),"",IF(E2003&gt;='04_Настройки'!$B$11,"ВЧ",IF(E2003&gt;='04_Настройки'!$B$12,"СЧ","НЧ")))</s:f>
      </s:c>
      <s:c r="G2003" s="78"/>
      <s:c r="H2003" s="78"/>
      <s:c r="I2003" s="80" t="str">
        <s:f t="shared" si="2"/>
        <s:v/>
      </s:c>
      <s:c r="J2003" s="78"/>
      <s:c r="K2003" s="81"/>
      <s:c r="L2003" s="78"/>
      <s:c r="M2003" s="78"/>
      <s:c r="N2003" s="78"/>
      <s:c r="O2003" s="83"/>
      <s:c r="P2003" s="84"/>
      <s:c r="Q2003" s="84"/>
      <s:c r="R2003" s="77" t="str">
        <s:f t="shared" si="3"/>
        <s:v/>
      </s:c>
      <s:c r="S2003" s="85" t="str">
        <s:f t="shared" si="4"/>
        <s:v/>
      </s:c>
      <s:c r="T2003" s="85" t="str">
        <s:f t="shared" si="5"/>
        <s:v/>
      </s:c>
      <s:c r="U2003" s="85" t="str">
        <s:f>IF(OR(B2003="",G2003=""),"",ROUND(MAX(0,MIN(100,(G2003-IF(J2003="",'04_Настройки'!$B$14,J2003))/(100-IF(J2003="",'04_Настройки'!$B$14,J2003))*100)),1))</s:f>
        <s:v/>
      </s:c>
      <s:c r="V2003" s="85" t="str">
        <s:f t="shared" si="6"/>
        <s:v/>
      </s:c>
      <s:c r="W2003" s="88" t="str">
        <s:f t="shared" si="7"/>
        <s:v/>
      </s:c>
      <s:c r="X2003" s="85" t="str">
        <s:f>IF(B2003="","",IF(W2003&lt;'04_Настройки'!$B$26,"",ROUND((IF(ISBLANK(T2003),0,T2003*'04_Настройки'!$B$16)+IF(ISBLANK(U2003),0,U2003*'04_Настройки'!$B$17)+IF(ISBLANK(V2003),0,V2003*'04_Настройки'!$B$18)+IF(ISBLANK(M2003),0,M2003/5*100*'04_Настройки'!$B$19)+IF(ISBLANK(N2003),0,N2003/5*100*'04_Настройки'!$B$20))/(IF(ISBLANK(T2003),0,'04_Настройки'!$B$16)+IF(ISBLANK(U2003),0,'04_Настройки'!$B$17)+IF(ISBLANK(V2003),0,'04_Настройки'!$B$18)+IF(ISBLANK(M2003),0,'04_Настройки'!$B$19)+IF(ISBLANK(N2003),0,'04_Настройки'!$B$20)),1)))</s:f>
        <s:v/>
      </s:c>
      <s:c r="Y2003" s="77" t="str">
        <s:f>IF(B2003="","",IF(ISBLANK(X2003),"Недостаточно данных",IF(X2003&gt;='04_Настройки'!$B$24,"Высокий",IF(X2003&gt;='04_Настройки'!$B$25,"Средний","Низкий"))))</s:f>
        <s:v/>
      </s:c>
      <s:c r="Z2003" s="80">
        <s:f t="shared" si="8"/>
        <s:v>1993</s:v>
      </s:c>
      <s:c r="AA2003" s="93" t="str">
        <s:f>IF(B2003="","",IF(S2003&gt;1,"Проверить и объединить дубли",IF(W2003&lt;'04_Настройки'!$B$26,"Дополнить исходные данные",IF(AND(M2003&lt;&gt;"",M2003&lt;=2),"Проверить соответствие запросу и бизнесу",IF(AND(G2003&lt;&gt;"",G2003&lt;=IF(J2003="",'04_Настройки'!$B$14,J2003)),"Удерживать позицию и обновлять контент",IF(Y2003="Высокий",IF(O2003="","Создать или назначить посадочную страницу","Оптимизировать страницу и усилить содержание"),IF(Y2003="Средний","Включить в контент-план","Наблюдать или отложить")))))))</s:f>
        <s:v/>
      </s:c>
    </s:row>
    <s:row r="2004" ht="22.5" customHeight="1">
      <s:c r="A2004" s="70" t="str">
        <s:f t="shared" si="1"/>
        <s:v/>
      </s:c>
      <s:c r="B2004" s="71"/>
      <s:c r="C2004" s="71"/>
      <s:c r="D2004" s="71"/>
      <s:c r="E2004" s="95"/>
      <s:c r="F2004" s="77" t="str">
        <s:f>IF(ISBLANK(E2004),"",IF(E2004&gt;='04_Настройки'!$B$11,"ВЧ",IF(E2004&gt;='04_Настройки'!$B$12,"СЧ","НЧ")))</s:f>
      </s:c>
      <s:c r="G2004" s="78"/>
      <s:c r="H2004" s="78"/>
      <s:c r="I2004" s="80" t="str">
        <s:f t="shared" si="2"/>
        <s:v/>
      </s:c>
      <s:c r="J2004" s="78"/>
      <s:c r="K2004" s="81"/>
      <s:c r="L2004" s="78"/>
      <s:c r="M2004" s="78"/>
      <s:c r="N2004" s="78"/>
      <s:c r="O2004" s="83"/>
      <s:c r="P2004" s="84"/>
      <s:c r="Q2004" s="84"/>
      <s:c r="R2004" s="77" t="str">
        <s:f t="shared" si="3"/>
        <s:v/>
      </s:c>
      <s:c r="S2004" s="85" t="str">
        <s:f t="shared" si="4"/>
        <s:v/>
      </s:c>
      <s:c r="T2004" s="85" t="str">
        <s:f t="shared" si="5"/>
        <s:v/>
      </s:c>
      <s:c r="U2004" s="85" t="str">
        <s:f>IF(OR(B2004="",G2004=""),"",ROUND(MAX(0,MIN(100,(G2004-IF(J2004="",'04_Настройки'!$B$14,J2004))/(100-IF(J2004="",'04_Настройки'!$B$14,J2004))*100)),1))</s:f>
        <s:v/>
      </s:c>
      <s:c r="V2004" s="85" t="str">
        <s:f t="shared" si="6"/>
        <s:v/>
      </s:c>
      <s:c r="W2004" s="88" t="str">
        <s:f t="shared" si="7"/>
        <s:v/>
      </s:c>
      <s:c r="X2004" s="85" t="str">
        <s:f>IF(B2004="","",IF(W2004&lt;'04_Настройки'!$B$26,"",ROUND((IF(ISBLANK(T2004),0,T2004*'04_Настройки'!$B$16)+IF(ISBLANK(U2004),0,U2004*'04_Настройки'!$B$17)+IF(ISBLANK(V2004),0,V2004*'04_Настройки'!$B$18)+IF(ISBLANK(M2004),0,M2004/5*100*'04_Настройки'!$B$19)+IF(ISBLANK(N2004),0,N2004/5*100*'04_Настройки'!$B$20))/(IF(ISBLANK(T2004),0,'04_Настройки'!$B$16)+IF(ISBLANK(U2004),0,'04_Настройки'!$B$17)+IF(ISBLANK(V2004),0,'04_Настройки'!$B$18)+IF(ISBLANK(M2004),0,'04_Настройки'!$B$19)+IF(ISBLANK(N2004),0,'04_Настройки'!$B$20)),1)))</s:f>
        <s:v/>
      </s:c>
      <s:c r="Y2004" s="77" t="str">
        <s:f>IF(B2004="","",IF(ISBLANK(X2004),"Недостаточно данных",IF(X2004&gt;='04_Настройки'!$B$24,"Высокий",IF(X2004&gt;='04_Настройки'!$B$25,"Средний","Низкий"))))</s:f>
        <s:v/>
      </s:c>
      <s:c r="Z2004" s="80">
        <s:f t="shared" si="8"/>
        <s:v>1994</s:v>
      </s:c>
      <s:c r="AA2004" s="93" t="str">
        <s:f>IF(B2004="","",IF(S2004&gt;1,"Проверить и объединить дубли",IF(W2004&lt;'04_Настройки'!$B$26,"Дополнить исходные данные",IF(AND(M2004&lt;&gt;"",M2004&lt;=2),"Проверить соответствие запросу и бизнесу",IF(AND(G2004&lt;&gt;"",G2004&lt;=IF(J2004="",'04_Настройки'!$B$14,J2004)),"Удерживать позицию и обновлять контент",IF(Y2004="Высокий",IF(O2004="","Создать или назначить посадочную страницу","Оптимизировать страницу и усилить содержание"),IF(Y2004="Средний","Включить в контент-план","Наблюдать или отложить")))))))</s:f>
        <s:v/>
      </s:c>
    </s:row>
    <s:row r="2005" ht="22.5" customHeight="1">
      <s:c r="A2005" s="70" t="str">
        <s:f t="shared" si="1"/>
        <s:v/>
      </s:c>
      <s:c r="B2005" s="71"/>
      <s:c r="C2005" s="71"/>
      <s:c r="D2005" s="71"/>
      <s:c r="E2005" s="95"/>
      <s:c r="F2005" s="77" t="str">
        <s:f>IF(ISBLANK(E2005),"",IF(E2005&gt;='04_Настройки'!$B$11,"ВЧ",IF(E2005&gt;='04_Настройки'!$B$12,"СЧ","НЧ")))</s:f>
      </s:c>
      <s:c r="G2005" s="78"/>
      <s:c r="H2005" s="78"/>
      <s:c r="I2005" s="80" t="str">
        <s:f t="shared" si="2"/>
        <s:v/>
      </s:c>
      <s:c r="J2005" s="78"/>
      <s:c r="K2005" s="81"/>
      <s:c r="L2005" s="78"/>
      <s:c r="M2005" s="78"/>
      <s:c r="N2005" s="78"/>
      <s:c r="O2005" s="83"/>
      <s:c r="P2005" s="84"/>
      <s:c r="Q2005" s="84"/>
      <s:c r="R2005" s="77" t="str">
        <s:f t="shared" si="3"/>
        <s:v/>
      </s:c>
      <s:c r="S2005" s="85" t="str">
        <s:f t="shared" si="4"/>
        <s:v/>
      </s:c>
      <s:c r="T2005" s="85" t="str">
        <s:f t="shared" si="5"/>
        <s:v/>
      </s:c>
      <s:c r="U2005" s="85" t="str">
        <s:f>IF(OR(B2005="",G2005=""),"",ROUND(MAX(0,MIN(100,(G2005-IF(J2005="",'04_Настройки'!$B$14,J2005))/(100-IF(J2005="",'04_Настройки'!$B$14,J2005))*100)),1))</s:f>
        <s:v/>
      </s:c>
      <s:c r="V2005" s="85" t="str">
        <s:f t="shared" si="6"/>
        <s:v/>
      </s:c>
      <s:c r="W2005" s="88" t="str">
        <s:f t="shared" si="7"/>
        <s:v/>
      </s:c>
      <s:c r="X2005" s="85" t="str">
        <s:f>IF(B2005="","",IF(W2005&lt;'04_Настройки'!$B$26,"",ROUND((IF(ISBLANK(T2005),0,T2005*'04_Настройки'!$B$16)+IF(ISBLANK(U2005),0,U2005*'04_Настройки'!$B$17)+IF(ISBLANK(V2005),0,V2005*'04_Настройки'!$B$18)+IF(ISBLANK(M2005),0,M2005/5*100*'04_Настройки'!$B$19)+IF(ISBLANK(N2005),0,N2005/5*100*'04_Настройки'!$B$20))/(IF(ISBLANK(T2005),0,'04_Настройки'!$B$16)+IF(ISBLANK(U2005),0,'04_Настройки'!$B$17)+IF(ISBLANK(V2005),0,'04_Настройки'!$B$18)+IF(ISBLANK(M2005),0,'04_Настройки'!$B$19)+IF(ISBLANK(N2005),0,'04_Настройки'!$B$20)),1)))</s:f>
        <s:v/>
      </s:c>
      <s:c r="Y2005" s="77" t="str">
        <s:f>IF(B2005="","",IF(ISBLANK(X2005),"Недостаточно данных",IF(X2005&gt;='04_Настройки'!$B$24,"Высокий",IF(X2005&gt;='04_Настройки'!$B$25,"Средний","Низкий"))))</s:f>
        <s:v/>
      </s:c>
      <s:c r="Z2005" s="80">
        <s:f t="shared" si="8"/>
        <s:v>1995</s:v>
      </s:c>
      <s:c r="AA2005" s="93" t="str">
        <s:f>IF(B2005="","",IF(S2005&gt;1,"Проверить и объединить дубли",IF(W2005&lt;'04_Настройки'!$B$26,"Дополнить исходные данные",IF(AND(M2005&lt;&gt;"",M2005&lt;=2),"Проверить соответствие запросу и бизнесу",IF(AND(G2005&lt;&gt;"",G2005&lt;=IF(J2005="",'04_Настройки'!$B$14,J2005)),"Удерживать позицию и обновлять контент",IF(Y2005="Высокий",IF(O2005="","Создать или назначить посадочную страницу","Оптимизировать страницу и усилить содержание"),IF(Y2005="Средний","Включить в контент-план","Наблюдать или отложить")))))))</s:f>
        <s:v/>
      </s:c>
    </s:row>
    <s:row r="2006" ht="22.5" customHeight="1">
      <s:c r="A2006" s="70" t="str">
        <s:f t="shared" si="1"/>
        <s:v/>
      </s:c>
      <s:c r="B2006" s="71"/>
      <s:c r="C2006" s="71"/>
      <s:c r="D2006" s="71"/>
      <s:c r="E2006" s="95"/>
      <s:c r="F2006" s="77" t="str">
        <s:f>IF(ISBLANK(E2006),"",IF(E2006&gt;='04_Настройки'!$B$11,"ВЧ",IF(E2006&gt;='04_Настройки'!$B$12,"СЧ","НЧ")))</s:f>
      </s:c>
      <s:c r="G2006" s="78"/>
      <s:c r="H2006" s="78"/>
      <s:c r="I2006" s="80" t="str">
        <s:f t="shared" si="2"/>
        <s:v/>
      </s:c>
      <s:c r="J2006" s="78"/>
      <s:c r="K2006" s="81"/>
      <s:c r="L2006" s="78"/>
      <s:c r="M2006" s="78"/>
      <s:c r="N2006" s="78"/>
      <s:c r="O2006" s="83"/>
      <s:c r="P2006" s="84"/>
      <s:c r="Q2006" s="84"/>
      <s:c r="R2006" s="77" t="str">
        <s:f t="shared" si="3"/>
        <s:v/>
      </s:c>
      <s:c r="S2006" s="85" t="str">
        <s:f t="shared" si="4"/>
        <s:v/>
      </s:c>
      <s:c r="T2006" s="85" t="str">
        <s:f t="shared" si="5"/>
        <s:v/>
      </s:c>
      <s:c r="U2006" s="85" t="str">
        <s:f>IF(OR(B2006="",G2006=""),"",ROUND(MAX(0,MIN(100,(G2006-IF(J2006="",'04_Настройки'!$B$14,J2006))/(100-IF(J2006="",'04_Настройки'!$B$14,J2006))*100)),1))</s:f>
        <s:v/>
      </s:c>
      <s:c r="V2006" s="85" t="str">
        <s:f t="shared" si="6"/>
        <s:v/>
      </s:c>
      <s:c r="W2006" s="88" t="str">
        <s:f t="shared" si="7"/>
        <s:v/>
      </s:c>
      <s:c r="X2006" s="85" t="str">
        <s:f>IF(B2006="","",IF(W2006&lt;'04_Настройки'!$B$26,"",ROUND((IF(ISBLANK(T2006),0,T2006*'04_Настройки'!$B$16)+IF(ISBLANK(U2006),0,U2006*'04_Настройки'!$B$17)+IF(ISBLANK(V2006),0,V2006*'04_Настройки'!$B$18)+IF(ISBLANK(M2006),0,M2006/5*100*'04_Настройки'!$B$19)+IF(ISBLANK(N2006),0,N2006/5*100*'04_Настройки'!$B$20))/(IF(ISBLANK(T2006),0,'04_Настройки'!$B$16)+IF(ISBLANK(U2006),0,'04_Настройки'!$B$17)+IF(ISBLANK(V2006),0,'04_Настройки'!$B$18)+IF(ISBLANK(M2006),0,'04_Настройки'!$B$19)+IF(ISBLANK(N2006),0,'04_Настройки'!$B$20)),1)))</s:f>
        <s:v/>
      </s:c>
      <s:c r="Y2006" s="77" t="str">
        <s:f>IF(B2006="","",IF(ISBLANK(X2006),"Недостаточно данных",IF(X2006&gt;='04_Настройки'!$B$24,"Высокий",IF(X2006&gt;='04_Настройки'!$B$25,"Средний","Низкий"))))</s:f>
        <s:v/>
      </s:c>
      <s:c r="Z2006" s="80">
        <s:f t="shared" si="8"/>
        <s:v>1996</s:v>
      </s:c>
      <s:c r="AA2006" s="93" t="str">
        <s:f>IF(B2006="","",IF(S2006&gt;1,"Проверить и объединить дубли",IF(W2006&lt;'04_Настройки'!$B$26,"Дополнить исходные данные",IF(AND(M2006&lt;&gt;"",M2006&lt;=2),"Проверить соответствие запросу и бизнесу",IF(AND(G2006&lt;&gt;"",G2006&lt;=IF(J2006="",'04_Настройки'!$B$14,J2006)),"Удерживать позицию и обновлять контент",IF(Y2006="Высокий",IF(O2006="","Создать или назначить посадочную страницу","Оптимизировать страницу и усилить содержание"),IF(Y2006="Средний","Включить в контент-план","Наблюдать или отложить")))))))</s:f>
        <s:v/>
      </s:c>
    </s:row>
    <s:row r="2007" ht="22.5" customHeight="1">
      <s:c r="A2007" s="70" t="str">
        <s:f t="shared" si="1"/>
        <s:v/>
      </s:c>
      <s:c r="B2007" s="71"/>
      <s:c r="C2007" s="71"/>
      <s:c r="D2007" s="71"/>
      <s:c r="E2007" s="95"/>
      <s:c r="F2007" s="77" t="str">
        <s:f>IF(ISBLANK(E2007),"",IF(E2007&gt;='04_Настройки'!$B$11,"ВЧ",IF(E2007&gt;='04_Настройки'!$B$12,"СЧ","НЧ")))</s:f>
      </s:c>
      <s:c r="G2007" s="78"/>
      <s:c r="H2007" s="78"/>
      <s:c r="I2007" s="80" t="str">
        <s:f t="shared" si="2"/>
        <s:v/>
      </s:c>
      <s:c r="J2007" s="78"/>
      <s:c r="K2007" s="81"/>
      <s:c r="L2007" s="78"/>
      <s:c r="M2007" s="78"/>
      <s:c r="N2007" s="78"/>
      <s:c r="O2007" s="83"/>
      <s:c r="P2007" s="84"/>
      <s:c r="Q2007" s="84"/>
      <s:c r="R2007" s="77" t="str">
        <s:f t="shared" si="3"/>
        <s:v/>
      </s:c>
      <s:c r="S2007" s="85" t="str">
        <s:f t="shared" si="4"/>
        <s:v/>
      </s:c>
      <s:c r="T2007" s="85" t="str">
        <s:f t="shared" si="5"/>
        <s:v/>
      </s:c>
      <s:c r="U2007" s="85" t="str">
        <s:f>IF(OR(B2007="",G2007=""),"",ROUND(MAX(0,MIN(100,(G2007-IF(J2007="",'04_Настройки'!$B$14,J2007))/(100-IF(J2007="",'04_Настройки'!$B$14,J2007))*100)),1))</s:f>
        <s:v/>
      </s:c>
      <s:c r="V2007" s="85" t="str">
        <s:f t="shared" si="6"/>
        <s:v/>
      </s:c>
      <s:c r="W2007" s="88" t="str">
        <s:f t="shared" si="7"/>
        <s:v/>
      </s:c>
      <s:c r="X2007" s="85" t="str">
        <s:f>IF(B2007="","",IF(W2007&lt;'04_Настройки'!$B$26,"",ROUND((IF(ISBLANK(T2007),0,T2007*'04_Настройки'!$B$16)+IF(ISBLANK(U2007),0,U2007*'04_Настройки'!$B$17)+IF(ISBLANK(V2007),0,V2007*'04_Настройки'!$B$18)+IF(ISBLANK(M2007),0,M2007/5*100*'04_Настройки'!$B$19)+IF(ISBLANK(N2007),0,N2007/5*100*'04_Настройки'!$B$20))/(IF(ISBLANK(T2007),0,'04_Настройки'!$B$16)+IF(ISBLANK(U2007),0,'04_Настройки'!$B$17)+IF(ISBLANK(V2007),0,'04_Настройки'!$B$18)+IF(ISBLANK(M2007),0,'04_Настройки'!$B$19)+IF(ISBLANK(N2007),0,'04_Настройки'!$B$20)),1)))</s:f>
        <s:v/>
      </s:c>
      <s:c r="Y2007" s="77" t="str">
        <s:f>IF(B2007="","",IF(ISBLANK(X2007),"Недостаточно данных",IF(X2007&gt;='04_Настройки'!$B$24,"Высокий",IF(X2007&gt;='04_Настройки'!$B$25,"Средний","Низкий"))))</s:f>
        <s:v/>
      </s:c>
      <s:c r="Z2007" s="80">
        <s:f t="shared" si="8"/>
        <s:v>1997</s:v>
      </s:c>
      <s:c r="AA2007" s="93" t="str">
        <s:f>IF(B2007="","",IF(S2007&gt;1,"Проверить и объединить дубли",IF(W2007&lt;'04_Настройки'!$B$26,"Дополнить исходные данные",IF(AND(M2007&lt;&gt;"",M2007&lt;=2),"Проверить соответствие запросу и бизнесу",IF(AND(G2007&lt;&gt;"",G2007&lt;=IF(J2007="",'04_Настройки'!$B$14,J2007)),"Удерживать позицию и обновлять контент",IF(Y2007="Высокий",IF(O2007="","Создать или назначить посадочную страницу","Оптимизировать страницу и усилить содержание"),IF(Y2007="Средний","Включить в контент-план","Наблюдать или отложить")))))))</s:f>
        <s:v/>
      </s:c>
    </s:row>
    <s:row r="2008" ht="22.5" customHeight="1">
      <s:c r="A2008" s="70" t="str">
        <s:f t="shared" si="1"/>
        <s:v/>
      </s:c>
      <s:c r="B2008" s="71"/>
      <s:c r="C2008" s="71"/>
      <s:c r="D2008" s="71"/>
      <s:c r="E2008" s="95"/>
      <s:c r="F2008" s="77" t="str">
        <s:f>IF(ISBLANK(E2008),"",IF(E2008&gt;='04_Настройки'!$B$11,"ВЧ",IF(E2008&gt;='04_Настройки'!$B$12,"СЧ","НЧ")))</s:f>
      </s:c>
      <s:c r="G2008" s="78"/>
      <s:c r="H2008" s="78"/>
      <s:c r="I2008" s="80" t="str">
        <s:f t="shared" si="2"/>
        <s:v/>
      </s:c>
      <s:c r="J2008" s="78"/>
      <s:c r="K2008" s="81"/>
      <s:c r="L2008" s="78"/>
      <s:c r="M2008" s="78"/>
      <s:c r="N2008" s="78"/>
      <s:c r="O2008" s="83"/>
      <s:c r="P2008" s="84"/>
      <s:c r="Q2008" s="84"/>
      <s:c r="R2008" s="77" t="str">
        <s:f t="shared" si="3"/>
        <s:v/>
      </s:c>
      <s:c r="S2008" s="85" t="str">
        <s:f t="shared" si="4"/>
        <s:v/>
      </s:c>
      <s:c r="T2008" s="85" t="str">
        <s:f t="shared" si="5"/>
        <s:v/>
      </s:c>
      <s:c r="U2008" s="85" t="str">
        <s:f>IF(OR(B2008="",G2008=""),"",ROUND(MAX(0,MIN(100,(G2008-IF(J2008="",'04_Настройки'!$B$14,J2008))/(100-IF(J2008="",'04_Настройки'!$B$14,J2008))*100)),1))</s:f>
        <s:v/>
      </s:c>
      <s:c r="V2008" s="85" t="str">
        <s:f t="shared" si="6"/>
        <s:v/>
      </s:c>
      <s:c r="W2008" s="88" t="str">
        <s:f t="shared" si="7"/>
        <s:v/>
      </s:c>
      <s:c r="X2008" s="85" t="str">
        <s:f>IF(B2008="","",IF(W2008&lt;'04_Настройки'!$B$26,"",ROUND((IF(ISBLANK(T2008),0,T2008*'04_Настройки'!$B$16)+IF(ISBLANK(U2008),0,U2008*'04_Настройки'!$B$17)+IF(ISBLANK(V2008),0,V2008*'04_Настройки'!$B$18)+IF(ISBLANK(M2008),0,M2008/5*100*'04_Настройки'!$B$19)+IF(ISBLANK(N2008),0,N2008/5*100*'04_Настройки'!$B$20))/(IF(ISBLANK(T2008),0,'04_Настройки'!$B$16)+IF(ISBLANK(U2008),0,'04_Настройки'!$B$17)+IF(ISBLANK(V2008),0,'04_Настройки'!$B$18)+IF(ISBLANK(M2008),0,'04_Настройки'!$B$19)+IF(ISBLANK(N2008),0,'04_Настройки'!$B$20)),1)))</s:f>
        <s:v/>
      </s:c>
      <s:c r="Y2008" s="77" t="str">
        <s:f>IF(B2008="","",IF(ISBLANK(X2008),"Недостаточно данных",IF(X2008&gt;='04_Настройки'!$B$24,"Высокий",IF(X2008&gt;='04_Настройки'!$B$25,"Средний","Низкий"))))</s:f>
        <s:v/>
      </s:c>
      <s:c r="Z2008" s="80">
        <s:f t="shared" si="8"/>
        <s:v>1998</s:v>
      </s:c>
      <s:c r="AA2008" s="93" t="str">
        <s:f>IF(B2008="","",IF(S2008&gt;1,"Проверить и объединить дубли",IF(W2008&lt;'04_Настройки'!$B$26,"Дополнить исходные данные",IF(AND(M2008&lt;&gt;"",M2008&lt;=2),"Проверить соответствие запросу и бизнесу",IF(AND(G2008&lt;&gt;"",G2008&lt;=IF(J2008="",'04_Настройки'!$B$14,J2008)),"Удерживать позицию и обновлять контент",IF(Y2008="Высокий",IF(O2008="","Создать или назначить посадочную страницу","Оптимизировать страницу и усилить содержание"),IF(Y2008="Средний","Включить в контент-план","Наблюдать или отложить")))))))</s:f>
        <s:v/>
      </s:c>
    </s:row>
    <s:row r="2009" ht="22.5" customHeight="1">
      <s:c r="A2009" s="70" t="str">
        <s:f t="shared" si="1"/>
        <s:v/>
      </s:c>
      <s:c r="B2009" s="71"/>
      <s:c r="C2009" s="71"/>
      <s:c r="D2009" s="71"/>
      <s:c r="E2009" s="95"/>
      <s:c r="F2009" s="77" t="str">
        <s:f>IF(ISBLANK(E2009),"",IF(E2009&gt;='04_Настройки'!$B$11,"ВЧ",IF(E2009&gt;='04_Настройки'!$B$12,"СЧ","НЧ")))</s:f>
      </s:c>
      <s:c r="G2009" s="78"/>
      <s:c r="H2009" s="78"/>
      <s:c r="I2009" s="80" t="str">
        <s:f t="shared" si="2"/>
        <s:v/>
      </s:c>
      <s:c r="J2009" s="78"/>
      <s:c r="K2009" s="81"/>
      <s:c r="L2009" s="78"/>
      <s:c r="M2009" s="78"/>
      <s:c r="N2009" s="78"/>
      <s:c r="O2009" s="83"/>
      <s:c r="P2009" s="84"/>
      <s:c r="Q2009" s="84"/>
      <s:c r="R2009" s="77" t="str">
        <s:f t="shared" si="3"/>
        <s:v/>
      </s:c>
      <s:c r="S2009" s="85" t="str">
        <s:f t="shared" si="4"/>
        <s:v/>
      </s:c>
      <s:c r="T2009" s="85" t="str">
        <s:f t="shared" si="5"/>
        <s:v/>
      </s:c>
      <s:c r="U2009" s="85" t="str">
        <s:f>IF(OR(B2009="",G2009=""),"",ROUND(MAX(0,MIN(100,(G2009-IF(J2009="",'04_Настройки'!$B$14,J2009))/(100-IF(J2009="",'04_Настройки'!$B$14,J2009))*100)),1))</s:f>
        <s:v/>
      </s:c>
      <s:c r="V2009" s="85" t="str">
        <s:f t="shared" si="6"/>
        <s:v/>
      </s:c>
      <s:c r="W2009" s="88" t="str">
        <s:f t="shared" si="7"/>
        <s:v/>
      </s:c>
      <s:c r="X2009" s="85" t="str">
        <s:f>IF(B2009="","",IF(W2009&lt;'04_Настройки'!$B$26,"",ROUND((IF(ISBLANK(T2009),0,T2009*'04_Настройки'!$B$16)+IF(ISBLANK(U2009),0,U2009*'04_Настройки'!$B$17)+IF(ISBLANK(V2009),0,V2009*'04_Настройки'!$B$18)+IF(ISBLANK(M2009),0,M2009/5*100*'04_Настройки'!$B$19)+IF(ISBLANK(N2009),0,N2009/5*100*'04_Настройки'!$B$20))/(IF(ISBLANK(T2009),0,'04_Настройки'!$B$16)+IF(ISBLANK(U2009),0,'04_Настройки'!$B$17)+IF(ISBLANK(V2009),0,'04_Настройки'!$B$18)+IF(ISBLANK(M2009),0,'04_Настройки'!$B$19)+IF(ISBLANK(N2009),0,'04_Настройки'!$B$20)),1)))</s:f>
        <s:v/>
      </s:c>
      <s:c r="Y2009" s="77" t="str">
        <s:f>IF(B2009="","",IF(ISBLANK(X2009),"Недостаточно данных",IF(X2009&gt;='04_Настройки'!$B$24,"Высокий",IF(X2009&gt;='04_Настройки'!$B$25,"Средний","Низкий"))))</s:f>
        <s:v/>
      </s:c>
      <s:c r="Z2009" s="80">
        <s:f t="shared" si="8"/>
        <s:v>1999</s:v>
      </s:c>
      <s:c r="AA2009" s="93" t="str">
        <s:f>IF(B2009="","",IF(S2009&gt;1,"Проверить и объединить дубли",IF(W2009&lt;'04_Настройки'!$B$26,"Дополнить исходные данные",IF(AND(M2009&lt;&gt;"",M2009&lt;=2),"Проверить соответствие запросу и бизнесу",IF(AND(G2009&lt;&gt;"",G2009&lt;=IF(J2009="",'04_Настройки'!$B$14,J2009)),"Удерживать позицию и обновлять контент",IF(Y2009="Высокий",IF(O2009="","Создать или назначить посадочную страницу","Оптимизировать страницу и усилить содержание"),IF(Y2009="Средний","Включить в контент-план","Наблюдать или отложить")))))))</s:f>
        <s:v/>
      </s:c>
    </s:row>
    <s:row r="2010" ht="22.5" customHeight="1">
      <s:c r="A2010" s="106" t="str">
        <s:f t="shared" si="1"/>
        <s:v/>
      </s:c>
      <s:c r="B2010" s="107"/>
      <s:c r="C2010" s="107"/>
      <s:c r="D2010" s="107"/>
      <s:c r="E2010" s="108"/>
      <s:c r="F2010" s="109" t="str">
        <s:f>IF(ISBLANK(E2010),"",IF(E2010&gt;='04_Настройки'!$B$11,"ВЧ",IF(E2010&gt;='04_Настройки'!$B$12,"СЧ","НЧ")))</s:f>
      </s:c>
      <s:c r="G2010" s="110"/>
      <s:c r="H2010" s="110"/>
      <s:c r="I2010" s="111" t="str">
        <s:f t="shared" si="2"/>
        <s:v/>
      </s:c>
      <s:c r="J2010" s="110"/>
      <s:c r="K2010" s="112"/>
      <s:c r="L2010" s="110"/>
      <s:c r="M2010" s="110"/>
      <s:c r="N2010" s="110"/>
      <s:c r="O2010" s="113"/>
      <s:c r="P2010" s="114"/>
      <s:c r="Q2010" s="114"/>
      <s:c r="R2010" s="109" t="str">
        <s:f t="shared" si="3"/>
        <s:v/>
      </s:c>
      <s:c r="S2010" s="115" t="str">
        <s:f t="shared" si="4"/>
        <s:v/>
      </s:c>
      <s:c r="T2010" s="115" t="str">
        <s:f t="shared" si="5"/>
        <s:v/>
      </s:c>
      <s:c r="U2010" s="115" t="str">
        <s:f>IF(OR(B2010="",G2010=""),"",ROUND(MAX(0,MIN(100,(G2010-IF(J2010="",'04_Настройки'!$B$14,J2010))/(100-IF(J2010="",'04_Настройки'!$B$14,J2010))*100)),1))</s:f>
        <s:v/>
      </s:c>
      <s:c r="V2010" s="115" t="str">
        <s:f t="shared" si="6"/>
        <s:v/>
      </s:c>
      <s:c r="W2010" s="116" t="str">
        <s:f t="shared" si="7"/>
        <s:v/>
      </s:c>
      <s:c r="X2010" s="115" t="str">
        <s:f>IF(B2010="","",IF(W2010&lt;'04_Настройки'!$B$26,"",ROUND((IF(ISBLANK(T2010),0,T2010*'04_Настройки'!$B$16)+IF(ISBLANK(U2010),0,U2010*'04_Настройки'!$B$17)+IF(ISBLANK(V2010),0,V2010*'04_Настройки'!$B$18)+IF(ISBLANK(M2010),0,M2010/5*100*'04_Настройки'!$B$19)+IF(ISBLANK(N2010),0,N2010/5*100*'04_Настройки'!$B$20))/(IF(ISBLANK(T2010),0,'04_Настройки'!$B$16)+IF(ISBLANK(U2010),0,'04_Настройки'!$B$17)+IF(ISBLANK(V2010),0,'04_Настройки'!$B$18)+IF(ISBLANK(M2010),0,'04_Настройки'!$B$19)+IF(ISBLANK(N2010),0,'04_Настройки'!$B$20)),1)))</s:f>
        <s:v/>
      </s:c>
      <s:c r="Y2010" s="109" t="str">
        <s:f>IF(B2010="","",IF(ISBLANK(X2010),"Недостаточно данных",IF(X2010&gt;='04_Настройки'!$B$24,"Высокий",IF(X2010&gt;='04_Настройки'!$B$25,"Средний","Низкий"))))</s:f>
        <s:v/>
      </s:c>
      <s:c r="Z2010" s="111">
        <s:f t="shared" si="8"/>
        <s:v>2000</s:v>
      </s:c>
      <s:c r="AA2010" s="117" t="str">
        <s:f>IF(B2010="","",IF(S2010&gt;1,"Проверить и объединить дубли",IF(W2010&lt;'04_Настройки'!$B$26,"Дополнить исходные данные",IF(AND(M2010&lt;&gt;"",M2010&lt;=2),"Проверить соответствие запросу и бизнесу",IF(AND(G2010&lt;&gt;"",G2010&lt;=IF(J2010="",'04_Настройки'!$B$14,J2010)),"Удерживать позицию и обновлять контент",IF(Y2010="Высокий",IF(O2010="","Создать или назначить посадочную страницу","Оптимизировать страницу и усилить содержание"),IF(Y2010="Средний","Включить в контент-план","Наблюдать или отложить")))))))</s:f>
        <s:v/>
      </s:c>
    </s:row>
  </s:sheetData>
  <s:customSheetViews>
    <s:customSheetView guid="{29F08EC9-323C-4563-A51E-A965F47BB576}" filter="1" showAutoFilter="1">
      <s:autoFilter ref="$A$10:$AA$2010"/>
      <s:extLst>
        <s:ext uri="GoogleSheetsCustomDataVersion1">
          <ns1:sheetsCustomData filterViewId="125565308"/>
        </s:ext>
      </s:extLst>
    </s:customSheetView>
  </s:customSheetViews>
  <s:mergeCells count="13">
    <s:mergeCell ref="A5:F6"/>
    <s:mergeCell ref="G5:L6"/>
    <s:mergeCell ref="M5:R6"/>
    <s:mergeCell ref="S5:AA6"/>
    <s:mergeCell ref="M8:AA8"/>
    <s:mergeCell ref="A9:AA9"/>
    <s:mergeCell ref="A1:AA1"/>
    <s:mergeCell ref="A2:AA2"/>
    <s:mergeCell ref="A3:AA3"/>
    <s:mergeCell ref="A4:F4"/>
    <s:mergeCell ref="G4:L4"/>
    <s:mergeCell ref="M4:R4"/>
    <s:mergeCell ref="S4:AA4"/>
  </s:mergeCells>
  <s:conditionalFormatting sqref="S11:S2010">
    <s:cfRule type="cellIs" dxfId="5" priority="1" operator="greaterThan">
      <s:formula>1</s:formula>
    </s:cfRule>
  </s:conditionalFormatting>
  <s:conditionalFormatting sqref="W11:W2010">
    <s:cfRule type="cellIs" dxfId="6" priority="2" operator="lessThan">
      <s:formula>0.6</s:formula>
    </s:cfRule>
  </s:conditionalFormatting>
  <s:conditionalFormatting sqref="Y11:Y2010">
    <s:cfRule type="containsText" dxfId="8" priority="3" operator="containsText" text="Высокий">
      <s:formula>NOT(ISERROR(SEARCH(("Высокий"),(Y11))))</s:formula>
    </s:cfRule>
  </s:conditionalFormatting>
  <s:conditionalFormatting sqref="Y11:Y2010">
    <s:cfRule type="containsText" dxfId="6" priority="4" operator="containsText" text="Средний">
      <s:formula>NOT(ISERROR(SEARCH(("Средний"),(Y11))))</s:formula>
    </s:cfRule>
  </s:conditionalFormatting>
  <s:conditionalFormatting sqref="Y11:Y2010">
    <s:cfRule type="containsText" dxfId="9" priority="5" operator="containsText" text="Низкий">
      <s:formula>NOT(ISERROR(SEARCH(("Низкий"),(Y11))))</s:formula>
    </s:cfRule>
  </s:conditionalFormatting>
  <s:conditionalFormatting sqref="I11:I2010">
    <s:cfRule type="cellIs" dxfId="10" priority="6" operator="greaterThan">
      <s:formula>0</s:formula>
    </s:cfRule>
  </s:conditionalFormatting>
  <s:conditionalFormatting sqref="I11:I2010">
    <s:cfRule type="cellIs" dxfId="7" priority="7" operator="lessThan">
      <s:formula>0</s:formula>
    </s:cfRule>
  </s:conditionalFormatting>
  <s:dataValidations>
    <s:dataValidation type="decimal" allowBlank="1" sqref="J11:J2010">
      <s:formula1>1.0</s:formula1>
      <s:formula2>50.0</s:formula2>
    </s:dataValidation>
    <s:dataValidation type="decimal" allowBlank="1" sqref="L11:L2010">
      <s:formula1>0.0</s:formula1>
      <s:formula2>100.0</s:formula2>
    </s:dataValidation>
    <s:dataValidation type="decimal" allowBlank="1" sqref="K11:K2010">
      <s:formula1>0.0</s:formula1>
      <s:formula2>1000000.0</s:formula2>
    </s:dataValidation>
    <s:dataValidation type="decimal" allowBlank="1" sqref="G11:H2010">
      <s:formula1>1.0</s:formula1>
      <s:formula2>200.0</s:formula2>
    </s:dataValidation>
    <s:dataValidation type="list" allowBlank="1" sqref="D11:D2010">
      <s:formula1>"Информационный,Коммерческий,Транзакционный,Навигационный,Локальный,Смешанный"</s:formula1>
    </s:dataValidation>
    <s:dataValidation type="decimal" allowBlank="1" sqref="E11:E2010">
      <s:formula1>0.0</s:formula1>
      <s:formula2>1.0E9</s:formula2>
    </s:dataValidation>
    <s:dataValidation type="decimal" allowBlank="1" sqref="M11:N2010">
      <s:formula1>1.0</s:formula1>
      <s:formula2>5.0</s:formula2>
    </s:dataValidation>
    <s:dataValidation type="list" allowBlank="1" sqref="P11:Q2010">
      <s:formula1>"Да,Нет,Не определено"</s:formula1>
    </s:dataValidation>
  </s:dataValidations>
  <s:printOptions/>
  <s:pageMargins bottom="0.75" footer="0.0" header="0.0" left="0.7" right="0.7" top="0.75"/>
  <s:pageSetup orientation="landscape"/>
  <s:drawing r:id="rId2"/>
  <s:legacyDrawing r:id="rId3"/>
  <s:tableParts count="1">
    <s:tablePart r:id="rId5"/>
  </s:tableParts>
</s: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1.0"/>
    <col customWidth="1" min="2" max="3" width="14.0"/>
    <col customWidth="1" min="4" max="4" width="18.0"/>
    <col customWidth="1" min="5" max="7" width="14.0"/>
    <col customWidth="1" min="8" max="8" width="3.0"/>
    <col customWidth="1" min="9" max="9" width="9.0"/>
    <col customWidth="1" min="10" max="10" width="31.0"/>
    <col customWidth="1" min="11" max="11" width="12.0"/>
    <col customWidth="1" min="12" max="12" width="14.0"/>
    <col customWidth="1" min="13" max="13" width="16.0"/>
    <col customWidth="1" min="14" max="14" width="37.0"/>
    <col customWidth="1" min="15" max="26" width="8.63"/>
  </cols>
  <sheetData>
    <row r="1" ht="31.5" customHeight="1">
      <c r="A1" s="1" t="s">
        <v>196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1.75" customHeight="1">
      <c r="A2" s="3" t="s">
        <v>197</v>
      </c>
    </row>
    <row r="3">
      <c r="A3" s="55" t="s">
        <v>198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9"/>
    </row>
    <row r="4">
      <c r="A4" s="58" t="s">
        <v>199</v>
      </c>
      <c r="B4" s="9"/>
      <c r="C4" s="58" t="s">
        <v>200</v>
      </c>
      <c r="D4" s="9"/>
      <c r="E4" s="58" t="s">
        <v>201</v>
      </c>
      <c r="F4" s="9"/>
      <c r="G4" s="58" t="s">
        <v>202</v>
      </c>
      <c r="H4" s="9"/>
      <c r="I4" s="58" t="s">
        <v>203</v>
      </c>
      <c r="J4" s="9"/>
      <c r="K4" s="58" t="s">
        <v>204</v>
      </c>
      <c r="L4" s="9"/>
      <c r="M4" s="10"/>
      <c r="N4" s="10"/>
    </row>
    <row r="5">
      <c r="A5" s="61">
        <f>COUNTIF('00_Старт'!$B$11:$B$2010,"&lt;&gt;")</f>
        <v>0</v>
      </c>
      <c r="B5" s="22"/>
      <c r="C5" s="61">
        <f>SUM('00_Старт'!$E$11:$E$2010)</f>
        <v>0</v>
      </c>
      <c r="D5" s="22"/>
      <c r="E5" s="61" t="str">
        <f>IF(COUNT('00_Старт'!$E$11:$E$2010)=0,"",MEDIAN('00_Старт'!$E$11:$E$2010))</f>
        <v/>
      </c>
      <c r="F5" s="22"/>
      <c r="G5" s="63">
        <f>COUNTIF('00_Старт'!$Y$11:$Y$2010,"Высокий")</f>
        <v>0</v>
      </c>
      <c r="H5" s="22"/>
      <c r="I5" s="65" t="str">
        <f>IFERROR(AVERAGE('00_Старт'!$W$11:$W$2010),"")</f>
        <v/>
      </c>
      <c r="J5" s="22"/>
      <c r="K5" s="61">
        <f>COUNTIF('00_Старт'!$S$11:$S$2010,"&gt;1")</f>
        <v>0</v>
      </c>
      <c r="L5" s="22"/>
      <c r="M5" s="10"/>
      <c r="N5" s="10"/>
    </row>
    <row r="6">
      <c r="A6" s="28"/>
      <c r="B6" s="30"/>
      <c r="C6" s="28"/>
      <c r="D6" s="30"/>
      <c r="E6" s="28"/>
      <c r="F6" s="30"/>
      <c r="G6" s="28"/>
      <c r="H6" s="30"/>
      <c r="I6" s="28"/>
      <c r="J6" s="30"/>
      <c r="K6" s="28"/>
      <c r="L6" s="30"/>
      <c r="M6" s="10"/>
      <c r="N6" s="10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36.0" customHeight="1">
      <c r="A9" s="66" t="s">
        <v>114</v>
      </c>
      <c r="B9" s="66" t="s">
        <v>199</v>
      </c>
      <c r="C9" s="66" t="s">
        <v>205</v>
      </c>
      <c r="D9" s="66" t="s">
        <v>200</v>
      </c>
      <c r="E9" s="66" t="s">
        <v>206</v>
      </c>
      <c r="F9" s="66" t="s">
        <v>207</v>
      </c>
      <c r="G9" s="66" t="s">
        <v>208</v>
      </c>
      <c r="H9" s="10"/>
      <c r="I9" s="66" t="s">
        <v>151</v>
      </c>
      <c r="J9" s="66" t="s">
        <v>159</v>
      </c>
      <c r="K9" s="66" t="s">
        <v>210</v>
      </c>
      <c r="L9" s="66" t="s">
        <v>211</v>
      </c>
      <c r="M9" s="66" t="s">
        <v>194</v>
      </c>
      <c r="N9" s="66" t="s">
        <v>195</v>
      </c>
    </row>
    <row r="10" ht="27.75" customHeight="1">
      <c r="A10" s="69" t="s">
        <v>214</v>
      </c>
      <c r="B10" s="73">
        <f>COUNTIF('00_Старт'!$F$11:$F$2010,A10)</f>
        <v>0</v>
      </c>
      <c r="C10" s="75" t="str">
        <f t="shared" ref="C10:C13" si="1">IF($A$5=0,"",B10/$A$5)</f>
        <v/>
      </c>
      <c r="D10" s="73">
        <f>SUMIF('00_Старт'!$F$11:$F$2010,A10,'00_Старт'!$E$11:$E$2010)</f>
        <v>0</v>
      </c>
      <c r="E10" s="75" t="str">
        <f t="shared" ref="E10:E13" si="2">IF($C$5=0,"",D10/$C$5)</f>
        <v/>
      </c>
      <c r="F10" s="82" t="str">
        <f>IFERROR(AVERAGEIF('00_Старт'!$F$11:$F$2010,A10,'00_Старт'!$X$11:$X$2010),"")</f>
        <v/>
      </c>
      <c r="G10" s="82" t="str">
        <f>IFERROR(AVERAGEIF('00_Старт'!$F$11:$F$2010,A10,'00_Старт'!$G$11:$G$2010),"")</f>
        <v/>
      </c>
      <c r="H10" s="10"/>
      <c r="I10" s="69">
        <v>1.0</v>
      </c>
      <c r="J10" s="86" t="str">
        <f t="array" ref="J10">IFERROR(INDEX('00_Старт'!$B$11:$B$2010,MATCH(I10,'00_Старт'!$Z$11:$Z$2010,0)),"")</f>
        <v/>
      </c>
      <c r="K10" s="82" t="str">
        <f t="array" ref="K10">IFERROR(INDEX('00_Старт'!$X$11:$X$2010,MATCH(I10,'00_Старт'!$Z$11:$Z$2010,0)),"")</f>
        <v/>
      </c>
      <c r="L10" s="73" t="str">
        <f t="array" ref="L10">IFERROR(INDEX('00_Старт'!$E$11:$E$2010,MATCH(I10,'00_Старт'!$Z$11:$Z$2010,0)),"")</f>
        <v/>
      </c>
      <c r="M10" s="69" t="str">
        <f t="array" ref="M10">IFERROR(INDEX('00_Старт'!$Y$11:$Y$2010,MATCH(I10,'00_Старт'!$Z$11:$Z$2010,0)),"")</f>
        <v/>
      </c>
      <c r="N10" s="86" t="str">
        <f t="array" ref="N10">IFERROR(INDEX('00_Старт'!$AA$11:$AA$2010,MATCH(I10,'00_Старт'!$Z$11:$Z$2010,0)),"")</f>
        <v/>
      </c>
    </row>
    <row r="11" ht="27.75" customHeight="1">
      <c r="A11" s="69" t="s">
        <v>257</v>
      </c>
      <c r="B11" s="73">
        <f>COUNTIF('00_Старт'!$F$11:$F$2010,A11)</f>
        <v>0</v>
      </c>
      <c r="C11" s="75" t="str">
        <f t="shared" si="1"/>
        <v/>
      </c>
      <c r="D11" s="73">
        <f>SUMIF('00_Старт'!$F$11:$F$2010,A11,'00_Старт'!$E$11:$E$2010)</f>
        <v>0</v>
      </c>
      <c r="E11" s="75" t="str">
        <f t="shared" si="2"/>
        <v/>
      </c>
      <c r="F11" s="82" t="str">
        <f>IFERROR(AVERAGEIF('00_Старт'!$F$11:$F$2010,A11,'00_Старт'!$X$11:$X$2010),"")</f>
        <v/>
      </c>
      <c r="G11" s="82" t="str">
        <f>IFERROR(AVERAGEIF('00_Старт'!$F$11:$F$2010,A11,'00_Старт'!$G$11:$G$2010),"")</f>
        <v/>
      </c>
      <c r="H11" s="10"/>
      <c r="I11" s="69">
        <v>2.0</v>
      </c>
      <c r="J11" s="86" t="str">
        <f t="array" ref="J11">IFERROR(INDEX('00_Старт'!$B$11:$B$2010,MATCH(I11,'00_Старт'!$Z$11:$Z$2010,0)),"")</f>
        <v/>
      </c>
      <c r="K11" s="82" t="str">
        <f t="array" ref="K11">IFERROR(INDEX('00_Старт'!$X$11:$X$2010,MATCH(I11,'00_Старт'!$Z$11:$Z$2010,0)),"")</f>
        <v/>
      </c>
      <c r="L11" s="73" t="str">
        <f t="array" ref="L11">IFERROR(INDEX('00_Старт'!$E$11:$E$2010,MATCH(I11,'00_Старт'!$Z$11:$Z$2010,0)),"")</f>
        <v/>
      </c>
      <c r="M11" s="69" t="str">
        <f t="array" ref="M11">IFERROR(INDEX('00_Старт'!$Y$11:$Y$2010,MATCH(I11,'00_Старт'!$Z$11:$Z$2010,0)),"")</f>
        <v/>
      </c>
      <c r="N11" s="86" t="str">
        <f t="array" ref="N11">IFERROR(INDEX('00_Старт'!$AA$11:$AA$2010,MATCH(I11,'00_Старт'!$Z$11:$Z$2010,0)),"")</f>
        <v/>
      </c>
    </row>
    <row r="12" ht="27.75" customHeight="1">
      <c r="A12" s="69" t="s">
        <v>283</v>
      </c>
      <c r="B12" s="73">
        <f>COUNTIF('00_Старт'!$F$11:$F$2010,A12)</f>
        <v>0</v>
      </c>
      <c r="C12" s="75" t="str">
        <f t="shared" si="1"/>
        <v/>
      </c>
      <c r="D12" s="73">
        <f>SUMIF('00_Старт'!$F$11:$F$2010,A12,'00_Старт'!$E$11:$E$2010)</f>
        <v>0</v>
      </c>
      <c r="E12" s="75" t="str">
        <f t="shared" si="2"/>
        <v/>
      </c>
      <c r="F12" s="82" t="str">
        <f>IFERROR(AVERAGEIF('00_Старт'!$F$11:$F$2010,A12,'00_Старт'!$X$11:$X$2010),"")</f>
        <v/>
      </c>
      <c r="G12" s="82" t="str">
        <f>IFERROR(AVERAGEIF('00_Старт'!$F$11:$F$2010,A12,'00_Старт'!$G$11:$G$2010),"")</f>
        <v/>
      </c>
      <c r="H12" s="10"/>
      <c r="I12" s="69">
        <v>3.0</v>
      </c>
      <c r="J12" s="86" t="str">
        <f t="array" ref="J12">IFERROR(INDEX('00_Старт'!$B$11:$B$2010,MATCH(I12,'00_Старт'!$Z$11:$Z$2010,0)),"")</f>
        <v/>
      </c>
      <c r="K12" s="82" t="str">
        <f t="array" ref="K12">IFERROR(INDEX('00_Старт'!$X$11:$X$2010,MATCH(I12,'00_Старт'!$Z$11:$Z$2010,0)),"")</f>
        <v/>
      </c>
      <c r="L12" s="73" t="str">
        <f t="array" ref="L12">IFERROR(INDEX('00_Старт'!$E$11:$E$2010,MATCH(I12,'00_Старт'!$Z$11:$Z$2010,0)),"")</f>
        <v/>
      </c>
      <c r="M12" s="69" t="str">
        <f t="array" ref="M12">IFERROR(INDEX('00_Старт'!$Y$11:$Y$2010,MATCH(I12,'00_Старт'!$Z$11:$Z$2010,0)),"")</f>
        <v/>
      </c>
      <c r="N12" s="86" t="str">
        <f t="array" ref="N12">IFERROR(INDEX('00_Старт'!$AA$11:$AA$2010,MATCH(I12,'00_Старт'!$Z$11:$Z$2010,0)),"")</f>
        <v/>
      </c>
    </row>
    <row r="13" ht="27.75" customHeight="1">
      <c r="A13" s="69" t="s">
        <v>49</v>
      </c>
      <c r="B13" s="73">
        <f>COUNTIF('00_Старт'!$F$11:$F$2010,A13)</f>
        <v>0</v>
      </c>
      <c r="C13" s="75" t="str">
        <f t="shared" si="1"/>
        <v/>
      </c>
      <c r="D13" s="73">
        <f>SUMIF('00_Старт'!$F$11:$F$2010,A13,'00_Старт'!$E$11:$E$2010)</f>
        <v>0</v>
      </c>
      <c r="E13" s="75" t="str">
        <f t="shared" si="2"/>
        <v/>
      </c>
      <c r="F13" s="82" t="str">
        <f>IFERROR(AVERAGEIF('00_Старт'!$F$11:$F$2010,A13,'00_Старт'!$X$11:$X$2010),"")</f>
        <v/>
      </c>
      <c r="G13" s="82" t="str">
        <f>IFERROR(AVERAGEIF('00_Старт'!$F$11:$F$2010,A13,'00_Старт'!$G$11:$G$2010),"")</f>
        <v/>
      </c>
      <c r="H13" s="10"/>
      <c r="I13" s="69">
        <v>4.0</v>
      </c>
      <c r="J13" s="86" t="str">
        <f t="array" ref="J13">IFERROR(INDEX('00_Старт'!$B$11:$B$2010,MATCH(I13,'00_Старт'!$Z$11:$Z$2010,0)),"")</f>
        <v/>
      </c>
      <c r="K13" s="82" t="str">
        <f t="array" ref="K13">IFERROR(INDEX('00_Старт'!$X$11:$X$2010,MATCH(I13,'00_Старт'!$Z$11:$Z$2010,0)),"")</f>
        <v/>
      </c>
      <c r="L13" s="73" t="str">
        <f t="array" ref="L13">IFERROR(INDEX('00_Старт'!$E$11:$E$2010,MATCH(I13,'00_Старт'!$Z$11:$Z$2010,0)),"")</f>
        <v/>
      </c>
      <c r="M13" s="69" t="str">
        <f t="array" ref="M13">IFERROR(INDEX('00_Старт'!$Y$11:$Y$2010,MATCH(I13,'00_Старт'!$Z$11:$Z$2010,0)),"")</f>
        <v/>
      </c>
      <c r="N13" s="86" t="str">
        <f t="array" ref="N13">IFERROR(INDEX('00_Старт'!$AA$11:$AA$2010,MATCH(I13,'00_Старт'!$Z$11:$Z$2010,0)),"")</f>
        <v/>
      </c>
    </row>
    <row r="14" ht="27.75" customHeight="1">
      <c r="A14" s="10"/>
      <c r="B14" s="10"/>
      <c r="C14" s="10"/>
      <c r="D14" s="10"/>
      <c r="E14" s="10"/>
      <c r="F14" s="10"/>
      <c r="G14" s="10"/>
      <c r="H14" s="10"/>
      <c r="I14" s="69">
        <v>5.0</v>
      </c>
      <c r="J14" s="86" t="str">
        <f t="array" ref="J14">IFERROR(INDEX('00_Старт'!$B$11:$B$2010,MATCH(I14,'00_Старт'!$Z$11:$Z$2010,0)),"")</f>
        <v/>
      </c>
      <c r="K14" s="82" t="str">
        <f t="array" ref="K14">IFERROR(INDEX('00_Старт'!$X$11:$X$2010,MATCH(I14,'00_Старт'!$Z$11:$Z$2010,0)),"")</f>
        <v/>
      </c>
      <c r="L14" s="73" t="str">
        <f t="array" ref="L14">IFERROR(INDEX('00_Старт'!$E$11:$E$2010,MATCH(I14,'00_Старт'!$Z$11:$Z$2010,0)),"")</f>
        <v/>
      </c>
      <c r="M14" s="69" t="str">
        <f t="array" ref="M14">IFERROR(INDEX('00_Старт'!$Y$11:$Y$2010,MATCH(I14,'00_Старт'!$Z$11:$Z$2010,0)),"")</f>
        <v/>
      </c>
      <c r="N14" s="86" t="str">
        <f t="array" ref="N14">IFERROR(INDEX('00_Старт'!$AA$11:$AA$2010,MATCH(I14,'00_Старт'!$Z$11:$Z$2010,0)),"")</f>
        <v/>
      </c>
    </row>
    <row r="15" ht="27.75" customHeight="1">
      <c r="A15" s="10"/>
      <c r="B15" s="10"/>
      <c r="C15" s="10"/>
      <c r="D15" s="10"/>
      <c r="E15" s="10"/>
      <c r="F15" s="10"/>
      <c r="G15" s="10"/>
      <c r="H15" s="10"/>
      <c r="I15" s="69">
        <v>6.0</v>
      </c>
      <c r="J15" s="86" t="str">
        <f t="array" ref="J15">IFERROR(INDEX('00_Старт'!$B$11:$B$2010,MATCH(I15,'00_Старт'!$Z$11:$Z$2010,0)),"")</f>
        <v/>
      </c>
      <c r="K15" s="82" t="str">
        <f t="array" ref="K15">IFERROR(INDEX('00_Старт'!$X$11:$X$2010,MATCH(I15,'00_Старт'!$Z$11:$Z$2010,0)),"")</f>
        <v/>
      </c>
      <c r="L15" s="73" t="str">
        <f t="array" ref="L15">IFERROR(INDEX('00_Старт'!$E$11:$E$2010,MATCH(I15,'00_Старт'!$Z$11:$Z$2010,0)),"")</f>
        <v/>
      </c>
      <c r="M15" s="69" t="str">
        <f t="array" ref="M15">IFERROR(INDEX('00_Старт'!$Y$11:$Y$2010,MATCH(I15,'00_Старт'!$Z$11:$Z$2010,0)),"")</f>
        <v/>
      </c>
      <c r="N15" s="86" t="str">
        <f t="array" ref="N15">IFERROR(INDEX('00_Старт'!$AA$11:$AA$2010,MATCH(I15,'00_Старт'!$Z$11:$Z$2010,0)),"")</f>
        <v/>
      </c>
    </row>
    <row r="16" ht="27.75" customHeight="1">
      <c r="A16" s="10"/>
      <c r="B16" s="10"/>
      <c r="C16" s="10"/>
      <c r="D16" s="10"/>
      <c r="E16" s="10"/>
      <c r="F16" s="10"/>
      <c r="G16" s="10"/>
      <c r="H16" s="10"/>
      <c r="I16" s="69">
        <v>7.0</v>
      </c>
      <c r="J16" s="86" t="str">
        <f t="array" ref="J16">IFERROR(INDEX('00_Старт'!$B$11:$B$2010,MATCH(I16,'00_Старт'!$Z$11:$Z$2010,0)),"")</f>
        <v/>
      </c>
      <c r="K16" s="82" t="str">
        <f t="array" ref="K16">IFERROR(INDEX('00_Старт'!$X$11:$X$2010,MATCH(I16,'00_Старт'!$Z$11:$Z$2010,0)),"")</f>
        <v/>
      </c>
      <c r="L16" s="73" t="str">
        <f t="array" ref="L16">IFERROR(INDEX('00_Старт'!$E$11:$E$2010,MATCH(I16,'00_Старт'!$Z$11:$Z$2010,0)),"")</f>
        <v/>
      </c>
      <c r="M16" s="69" t="str">
        <f t="array" ref="M16">IFERROR(INDEX('00_Старт'!$Y$11:$Y$2010,MATCH(I16,'00_Старт'!$Z$11:$Z$2010,0)),"")</f>
        <v/>
      </c>
      <c r="N16" s="86" t="str">
        <f t="array" ref="N16">IFERROR(INDEX('00_Старт'!$AA$11:$AA$2010,MATCH(I16,'00_Старт'!$Z$11:$Z$2010,0)),"")</f>
        <v/>
      </c>
    </row>
    <row r="17" ht="27.75" customHeight="1">
      <c r="A17" s="10"/>
      <c r="B17" s="10"/>
      <c r="C17" s="10"/>
      <c r="D17" s="10"/>
      <c r="E17" s="10"/>
      <c r="F17" s="10"/>
      <c r="G17" s="10"/>
      <c r="H17" s="10"/>
      <c r="I17" s="69">
        <v>8.0</v>
      </c>
      <c r="J17" s="86" t="str">
        <f t="array" ref="J17">IFERROR(INDEX('00_Старт'!$B$11:$B$2010,MATCH(I17,'00_Старт'!$Z$11:$Z$2010,0)),"")</f>
        <v/>
      </c>
      <c r="K17" s="82" t="str">
        <f t="array" ref="K17">IFERROR(INDEX('00_Старт'!$X$11:$X$2010,MATCH(I17,'00_Старт'!$Z$11:$Z$2010,0)),"")</f>
        <v/>
      </c>
      <c r="L17" s="73" t="str">
        <f t="array" ref="L17">IFERROR(INDEX('00_Старт'!$E$11:$E$2010,MATCH(I17,'00_Старт'!$Z$11:$Z$2010,0)),"")</f>
        <v/>
      </c>
      <c r="M17" s="69" t="str">
        <f t="array" ref="M17">IFERROR(INDEX('00_Старт'!$Y$11:$Y$2010,MATCH(I17,'00_Старт'!$Z$11:$Z$2010,0)),"")</f>
        <v/>
      </c>
      <c r="N17" s="86" t="str">
        <f t="array" ref="N17">IFERROR(INDEX('00_Старт'!$AA$11:$AA$2010,MATCH(I17,'00_Старт'!$Z$11:$Z$2010,0)),"")</f>
        <v/>
      </c>
    </row>
    <row r="18" ht="27.75" customHeight="1">
      <c r="A18" s="10"/>
      <c r="B18" s="10"/>
      <c r="C18" s="10"/>
      <c r="D18" s="10"/>
      <c r="E18" s="10"/>
      <c r="F18" s="10"/>
      <c r="G18" s="10"/>
      <c r="H18" s="10"/>
      <c r="I18" s="69">
        <v>9.0</v>
      </c>
      <c r="J18" s="86" t="str">
        <f t="array" ref="J18">IFERROR(INDEX('00_Старт'!$B$11:$B$2010,MATCH(I18,'00_Старт'!$Z$11:$Z$2010,0)),"")</f>
        <v/>
      </c>
      <c r="K18" s="82" t="str">
        <f t="array" ref="K18">IFERROR(INDEX('00_Старт'!$X$11:$X$2010,MATCH(I18,'00_Старт'!$Z$11:$Z$2010,0)),"")</f>
        <v/>
      </c>
      <c r="L18" s="73" t="str">
        <f t="array" ref="L18">IFERROR(INDEX('00_Старт'!$E$11:$E$2010,MATCH(I18,'00_Старт'!$Z$11:$Z$2010,0)),"")</f>
        <v/>
      </c>
      <c r="M18" s="69" t="str">
        <f t="array" ref="M18">IFERROR(INDEX('00_Старт'!$Y$11:$Y$2010,MATCH(I18,'00_Старт'!$Z$11:$Z$2010,0)),"")</f>
        <v/>
      </c>
      <c r="N18" s="86" t="str">
        <f t="array" ref="N18">IFERROR(INDEX('00_Старт'!$AA$11:$AA$2010,MATCH(I18,'00_Старт'!$Z$11:$Z$2010,0)),"")</f>
        <v/>
      </c>
    </row>
    <row r="19" ht="27.75" customHeight="1">
      <c r="A19" s="10"/>
      <c r="B19" s="10"/>
      <c r="C19" s="10"/>
      <c r="D19" s="10"/>
      <c r="E19" s="10"/>
      <c r="F19" s="10"/>
      <c r="G19" s="10"/>
      <c r="H19" s="10"/>
      <c r="I19" s="69">
        <v>10.0</v>
      </c>
      <c r="J19" s="86" t="str">
        <f t="array" ref="J19">IFERROR(INDEX('00_Старт'!$B$11:$B$2010,MATCH(I19,'00_Старт'!$Z$11:$Z$2010,0)),"")</f>
        <v/>
      </c>
      <c r="K19" s="82" t="str">
        <f t="array" ref="K19">IFERROR(INDEX('00_Старт'!$X$11:$X$2010,MATCH(I19,'00_Старт'!$Z$11:$Z$2010,0)),"")</f>
        <v/>
      </c>
      <c r="L19" s="73" t="str">
        <f t="array" ref="L19">IFERROR(INDEX('00_Старт'!$E$11:$E$2010,MATCH(I19,'00_Старт'!$Z$11:$Z$2010,0)),"")</f>
        <v/>
      </c>
      <c r="M19" s="69" t="str">
        <f t="array" ref="M19">IFERROR(INDEX('00_Старт'!$Y$11:$Y$2010,MATCH(I19,'00_Старт'!$Z$11:$Z$2010,0)),"")</f>
        <v/>
      </c>
      <c r="N19" s="86" t="str">
        <f t="array" ref="N19">IFERROR(INDEX('00_Старт'!$AA$11:$AA$2010,MATCH(I19,'00_Старт'!$Z$11:$Z$2010,0)),"")</f>
        <v/>
      </c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ht="15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ht="15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ht="15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15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ht="15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15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15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ht="15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ht="15.75" customHeight="1">
      <c r="A33" s="11" t="s">
        <v>309</v>
      </c>
      <c r="B33" s="12"/>
      <c r="C33" s="12"/>
      <c r="D33" s="12"/>
      <c r="E33" s="12"/>
      <c r="F33" s="12"/>
      <c r="G33" s="12"/>
      <c r="H33" s="10"/>
      <c r="I33" s="11" t="s">
        <v>310</v>
      </c>
      <c r="J33" s="12"/>
      <c r="K33" s="12"/>
      <c r="L33" s="12"/>
      <c r="M33" s="12"/>
      <c r="N33" s="12"/>
    </row>
    <row r="34" ht="30.0" customHeight="1">
      <c r="A34" s="72" t="s">
        <v>311</v>
      </c>
      <c r="B34" s="72" t="s">
        <v>216</v>
      </c>
      <c r="C34" s="104" t="s">
        <v>312</v>
      </c>
      <c r="D34" s="7"/>
      <c r="E34" s="7"/>
      <c r="F34" s="7"/>
      <c r="G34" s="9"/>
      <c r="H34" s="10"/>
      <c r="I34" s="72" t="s">
        <v>313</v>
      </c>
      <c r="J34" s="72" t="s">
        <v>314</v>
      </c>
      <c r="K34" s="72" t="s">
        <v>263</v>
      </c>
      <c r="L34" s="25" t="s">
        <v>315</v>
      </c>
      <c r="M34" s="26"/>
      <c r="N34" s="27"/>
    </row>
    <row r="35" ht="30.0" customHeight="1">
      <c r="A35" s="69" t="s">
        <v>316</v>
      </c>
      <c r="B35" s="75" t="str">
        <f>IF($C$5=0,"",$D$10/$C$5)</f>
        <v/>
      </c>
      <c r="C35" s="105" t="s">
        <v>317</v>
      </c>
      <c r="D35" s="7"/>
      <c r="E35" s="7"/>
      <c r="F35" s="7"/>
      <c r="G35" s="9"/>
      <c r="H35" s="10"/>
      <c r="I35" s="69" t="s">
        <v>318</v>
      </c>
      <c r="J35" s="69">
        <f>COUNTIFS('00_Старт'!$B$11:$B$2010,"&lt;&gt;",'00_Старт'!$E$11:$E$2010,"")</f>
        <v>0</v>
      </c>
      <c r="K35" s="69" t="str">
        <f t="shared" ref="K35:K39" si="3">IF(J35=0,"OK","Требуется внимание")</f>
        <v>OK</v>
      </c>
      <c r="L35" s="47"/>
      <c r="N35" s="48"/>
    </row>
    <row r="36" ht="30.0" customHeight="1">
      <c r="A36" s="69" t="s">
        <v>319</v>
      </c>
      <c r="B36" s="69">
        <f>COUNTIFS('00_Старт'!$B$11:$B$2010,"&lt;&gt;",'00_Старт'!$W$11:$W$2010,"&lt;"&amp;'04_Настройки'!$B$26)</f>
        <v>0</v>
      </c>
      <c r="C36" s="105" t="s">
        <v>320</v>
      </c>
      <c r="D36" s="7"/>
      <c r="E36" s="7"/>
      <c r="F36" s="7"/>
      <c r="G36" s="9"/>
      <c r="H36" s="10"/>
      <c r="I36" s="69" t="s">
        <v>321</v>
      </c>
      <c r="J36" s="69">
        <f>COUNTIFS('00_Старт'!$B$11:$B$2010,"&lt;&gt;",'00_Старт'!$D$11:$D$2010,"")</f>
        <v>0</v>
      </c>
      <c r="K36" s="69" t="str">
        <f t="shared" si="3"/>
        <v>OK</v>
      </c>
      <c r="L36" s="47"/>
      <c r="N36" s="48"/>
    </row>
    <row r="37" ht="30.0" customHeight="1">
      <c r="A37" s="69" t="s">
        <v>322</v>
      </c>
      <c r="B37" s="69">
        <f>COUNTIFS('00_Старт'!$B$11:$B$2010,"&lt;&gt;",'00_Старт'!$O$11:$O$2010,"")</f>
        <v>0</v>
      </c>
      <c r="C37" s="105" t="s">
        <v>323</v>
      </c>
      <c r="D37" s="7"/>
      <c r="E37" s="7"/>
      <c r="F37" s="7"/>
      <c r="G37" s="9"/>
      <c r="H37" s="10"/>
      <c r="I37" s="69" t="s">
        <v>324</v>
      </c>
      <c r="J37" s="69">
        <f>COUNTIFS('00_Старт'!$B$11:$B$2010,"&lt;&gt;",'00_Старт'!$C$11:$C$2010,"")</f>
        <v>0</v>
      </c>
      <c r="K37" s="69" t="str">
        <f t="shared" si="3"/>
        <v>OK</v>
      </c>
      <c r="L37" s="47"/>
      <c r="N37" s="48"/>
    </row>
    <row r="38" ht="30.0" customHeight="1">
      <c r="A38" s="69" t="s">
        <v>325</v>
      </c>
      <c r="B38" s="69">
        <f>COUNTIF('00_Старт'!$I$11:$I$2010,"&gt;0")</f>
        <v>0</v>
      </c>
      <c r="C38" s="105" t="s">
        <v>326</v>
      </c>
      <c r="D38" s="7"/>
      <c r="E38" s="7"/>
      <c r="F38" s="7"/>
      <c r="G38" s="9"/>
      <c r="H38" s="10"/>
      <c r="I38" s="69" t="s">
        <v>327</v>
      </c>
      <c r="J38" s="69">
        <f>COUNTIFS('00_Старт'!$B$11:$B$2010,"&lt;&gt;",'00_Старт'!$M$11:$M$2010,"")</f>
        <v>0</v>
      </c>
      <c r="K38" s="69" t="str">
        <f t="shared" si="3"/>
        <v>OK</v>
      </c>
      <c r="L38" s="47"/>
      <c r="N38" s="48"/>
    </row>
    <row r="39" ht="30.0" customHeight="1">
      <c r="A39" s="69" t="s">
        <v>328</v>
      </c>
      <c r="B39" s="69">
        <f>COUNTIF('00_Старт'!$I$11:$I$2010,"&lt;0")</f>
        <v>0</v>
      </c>
      <c r="C39" s="105" t="s">
        <v>329</v>
      </c>
      <c r="D39" s="7"/>
      <c r="E39" s="7"/>
      <c r="F39" s="7"/>
      <c r="G39" s="9"/>
      <c r="H39" s="10"/>
      <c r="I39" s="69" t="s">
        <v>330</v>
      </c>
      <c r="J39" s="69">
        <f>COUNTIF('00_Старт'!$S$11:$S$2010,"&gt;1")</f>
        <v>0</v>
      </c>
      <c r="K39" s="69" t="str">
        <f t="shared" si="3"/>
        <v>OK</v>
      </c>
      <c r="L39" s="31"/>
      <c r="M39" s="32"/>
      <c r="N39" s="33"/>
    </row>
    <row r="40" ht="15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ht="15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I4:J4"/>
    <mergeCell ref="K4:L4"/>
    <mergeCell ref="A1:N1"/>
    <mergeCell ref="A2:N2"/>
    <mergeCell ref="A3:N3"/>
    <mergeCell ref="A4:B4"/>
    <mergeCell ref="C4:D4"/>
    <mergeCell ref="E4:F4"/>
    <mergeCell ref="G4:H4"/>
    <mergeCell ref="A33:G33"/>
    <mergeCell ref="C34:G34"/>
    <mergeCell ref="I33:N33"/>
    <mergeCell ref="C35:G35"/>
    <mergeCell ref="C36:G36"/>
    <mergeCell ref="C37:G37"/>
    <mergeCell ref="C38:G38"/>
    <mergeCell ref="C39:G39"/>
    <mergeCell ref="A5:B6"/>
    <mergeCell ref="C5:D6"/>
    <mergeCell ref="E5:F6"/>
    <mergeCell ref="G5:H6"/>
    <mergeCell ref="I5:J6"/>
    <mergeCell ref="K5:L6"/>
    <mergeCell ref="L34:N39"/>
  </mergeCells>
  <conditionalFormatting sqref="K35:K39">
    <cfRule type="containsText" dxfId="4" priority="1" operator="containsText" text="OK">
      <formula>NOT(ISERROR(SEARCH(("OK"),(K35))))</formula>
    </cfRule>
  </conditionalFormatting>
  <conditionalFormatting sqref="K35:K39">
    <cfRule type="containsText" dxfId="6" priority="2" operator="containsText" text="Требуется">
      <formula>NOT(ISERROR(SEARCH(("Требуется"),(K35))))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37.0"/>
    <col customWidth="1" min="3" max="3" width="38.0"/>
    <col customWidth="1" min="4" max="4" width="35.0"/>
    <col customWidth="1" min="5" max="5" width="34.0"/>
    <col customWidth="1" min="6" max="8" width="12.0"/>
    <col customWidth="1" min="9" max="26" width="8.63"/>
  </cols>
  <sheetData>
    <row r="1" ht="31.5" customHeight="1">
      <c r="A1" s="1" t="s">
        <v>0</v>
      </c>
      <c r="B1" s="2"/>
      <c r="C1" s="2"/>
      <c r="D1" s="2"/>
      <c r="E1" s="2"/>
      <c r="F1" s="2"/>
      <c r="G1" s="2"/>
      <c r="H1" s="2"/>
    </row>
    <row r="2" ht="21.75" customHeight="1">
      <c r="A2" s="3" t="s">
        <v>3</v>
      </c>
    </row>
    <row r="3" ht="43.5" customHeight="1">
      <c r="A3" s="5" t="s">
        <v>5</v>
      </c>
      <c r="B3" s="6"/>
      <c r="C3" s="6"/>
      <c r="D3" s="6"/>
      <c r="E3" s="6"/>
      <c r="F3" s="6"/>
      <c r="G3" s="6"/>
      <c r="H3" s="8"/>
    </row>
    <row r="4">
      <c r="A4" s="10"/>
      <c r="B4" s="10"/>
      <c r="C4" s="10"/>
      <c r="D4" s="10"/>
      <c r="E4" s="10"/>
      <c r="F4" s="10"/>
      <c r="G4" s="10"/>
      <c r="H4" s="10"/>
    </row>
    <row r="5">
      <c r="A5" s="11" t="s">
        <v>6</v>
      </c>
      <c r="B5" s="12"/>
      <c r="C5" s="12"/>
      <c r="D5" s="12"/>
      <c r="E5" s="12"/>
      <c r="F5" s="12"/>
      <c r="G5" s="12"/>
      <c r="H5" s="12"/>
    </row>
    <row r="6" ht="61.5" customHeight="1">
      <c r="A6" s="13" t="s">
        <v>8</v>
      </c>
      <c r="B6" s="13" t="s">
        <v>9</v>
      </c>
      <c r="C6" s="13" t="s">
        <v>10</v>
      </c>
      <c r="D6" s="13" t="s">
        <v>12</v>
      </c>
      <c r="E6" s="13" t="s">
        <v>13</v>
      </c>
      <c r="F6" s="10"/>
      <c r="G6" s="10"/>
      <c r="H6" s="10"/>
    </row>
    <row r="7" ht="61.5" customHeight="1">
      <c r="A7" s="15" t="s">
        <v>16</v>
      </c>
      <c r="B7" s="15" t="s">
        <v>19</v>
      </c>
      <c r="C7" s="15" t="s">
        <v>20</v>
      </c>
      <c r="D7" s="15" t="s">
        <v>21</v>
      </c>
      <c r="E7" s="15" t="s">
        <v>22</v>
      </c>
      <c r="F7" s="10"/>
      <c r="G7" s="10"/>
      <c r="H7" s="10"/>
    </row>
    <row r="8" ht="61.5" customHeight="1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30</v>
      </c>
      <c r="F8" s="10"/>
      <c r="G8" s="10"/>
      <c r="H8" s="10"/>
    </row>
    <row r="9" ht="61.5" customHeight="1">
      <c r="A9" s="15" t="s">
        <v>33</v>
      </c>
      <c r="B9" s="15" t="s">
        <v>34</v>
      </c>
      <c r="C9" s="15" t="s">
        <v>36</v>
      </c>
      <c r="D9" s="15" t="s">
        <v>37</v>
      </c>
      <c r="E9" s="15" t="s">
        <v>38</v>
      </c>
      <c r="F9" s="10"/>
      <c r="G9" s="10"/>
      <c r="H9" s="10"/>
    </row>
    <row r="10" ht="61.5" customHeight="1">
      <c r="A10" s="15" t="s">
        <v>41</v>
      </c>
      <c r="B10" s="15" t="s">
        <v>43</v>
      </c>
      <c r="C10" s="15" t="s">
        <v>45</v>
      </c>
      <c r="D10" s="15" t="s">
        <v>46</v>
      </c>
      <c r="E10" s="15" t="s">
        <v>47</v>
      </c>
      <c r="F10" s="10"/>
      <c r="G10" s="10"/>
      <c r="H10" s="10"/>
    </row>
    <row r="11" ht="61.5" customHeight="1">
      <c r="A11" s="15" t="s">
        <v>49</v>
      </c>
      <c r="B11" s="15" t="s">
        <v>50</v>
      </c>
      <c r="C11" s="15" t="s">
        <v>51</v>
      </c>
      <c r="D11" s="15" t="s">
        <v>52</v>
      </c>
      <c r="E11" s="15" t="s">
        <v>53</v>
      </c>
      <c r="F11" s="10"/>
      <c r="G11" s="10"/>
      <c r="H11" s="10"/>
    </row>
    <row r="12">
      <c r="A12" s="10"/>
      <c r="B12" s="10"/>
      <c r="C12" s="10"/>
      <c r="D12" s="10"/>
      <c r="E12" s="10"/>
      <c r="F12" s="10"/>
      <c r="G12" s="10"/>
      <c r="H12" s="10"/>
    </row>
    <row r="13">
      <c r="A13" s="11" t="s">
        <v>57</v>
      </c>
      <c r="B13" s="12"/>
      <c r="C13" s="12"/>
      <c r="D13" s="12"/>
      <c r="E13" s="12"/>
      <c r="F13" s="12"/>
      <c r="G13" s="12"/>
      <c r="H13" s="12"/>
    </row>
    <row r="14" ht="54.0" customHeight="1">
      <c r="A14" s="13" t="s">
        <v>8</v>
      </c>
      <c r="B14" s="13" t="s">
        <v>61</v>
      </c>
      <c r="C14" s="13" t="s">
        <v>62</v>
      </c>
      <c r="D14" s="13" t="s">
        <v>64</v>
      </c>
      <c r="E14" s="10"/>
      <c r="F14" s="10"/>
      <c r="G14" s="10"/>
      <c r="H14" s="10"/>
    </row>
    <row r="15" ht="54.0" customHeight="1">
      <c r="A15" s="15" t="s">
        <v>67</v>
      </c>
      <c r="B15" s="15" t="s">
        <v>68</v>
      </c>
      <c r="C15" s="15" t="s">
        <v>69</v>
      </c>
      <c r="D15" s="15" t="s">
        <v>70</v>
      </c>
      <c r="E15" s="10"/>
      <c r="F15" s="10"/>
      <c r="G15" s="10"/>
      <c r="H15" s="10"/>
    </row>
    <row r="16" ht="54.0" customHeight="1">
      <c r="A16" s="15" t="s">
        <v>74</v>
      </c>
      <c r="B16" s="15" t="s">
        <v>75</v>
      </c>
      <c r="C16" s="15" t="s">
        <v>76</v>
      </c>
      <c r="D16" s="15" t="s">
        <v>77</v>
      </c>
      <c r="E16" s="10"/>
      <c r="F16" s="10"/>
      <c r="G16" s="10"/>
      <c r="H16" s="10"/>
    </row>
    <row r="17" ht="54.0" customHeight="1">
      <c r="A17" s="15" t="s">
        <v>80</v>
      </c>
      <c r="B17" s="15" t="s">
        <v>81</v>
      </c>
      <c r="C17" s="15" t="s">
        <v>83</v>
      </c>
      <c r="D17" s="15" t="s">
        <v>84</v>
      </c>
      <c r="E17" s="10"/>
      <c r="F17" s="10"/>
      <c r="G17" s="10"/>
      <c r="H17" s="10"/>
    </row>
    <row r="18" ht="54.0" customHeight="1">
      <c r="A18" s="15" t="s">
        <v>88</v>
      </c>
      <c r="B18" s="15" t="s">
        <v>89</v>
      </c>
      <c r="C18" s="15" t="s">
        <v>90</v>
      </c>
      <c r="D18" s="15" t="s">
        <v>92</v>
      </c>
      <c r="E18" s="10"/>
      <c r="F18" s="10"/>
      <c r="G18" s="10"/>
      <c r="H18" s="10"/>
    </row>
    <row r="19" ht="54.0" customHeight="1">
      <c r="A19" s="15" t="s">
        <v>96</v>
      </c>
      <c r="B19" s="15" t="s">
        <v>99</v>
      </c>
      <c r="C19" s="15" t="s">
        <v>101</v>
      </c>
      <c r="D19" s="15" t="s">
        <v>103</v>
      </c>
      <c r="E19" s="10"/>
      <c r="F19" s="10"/>
      <c r="G19" s="10"/>
      <c r="H19" s="10"/>
    </row>
    <row r="20" ht="54.0" customHeight="1">
      <c r="A20" s="15" t="s">
        <v>105</v>
      </c>
      <c r="B20" s="15" t="s">
        <v>106</v>
      </c>
      <c r="C20" s="15" t="s">
        <v>107</v>
      </c>
      <c r="D20" s="15" t="s">
        <v>109</v>
      </c>
      <c r="E20" s="10"/>
      <c r="F20" s="10"/>
      <c r="G20" s="10"/>
      <c r="H20" s="10"/>
    </row>
    <row r="21" ht="15.75" customHeight="1">
      <c r="A21" s="10"/>
      <c r="B21" s="10"/>
      <c r="C21" s="10"/>
      <c r="D21" s="10"/>
      <c r="E21" s="10"/>
      <c r="F21" s="10"/>
      <c r="G21" s="10"/>
      <c r="H21" s="10"/>
    </row>
    <row r="22" ht="15.75" customHeight="1">
      <c r="A22" s="11" t="s">
        <v>117</v>
      </c>
      <c r="B22" s="12"/>
      <c r="C22" s="12"/>
      <c r="D22" s="12"/>
      <c r="E22" s="12"/>
      <c r="F22" s="12"/>
      <c r="G22" s="12"/>
      <c r="H22" s="12"/>
    </row>
    <row r="23" ht="57.75" customHeight="1">
      <c r="A23" s="13" t="s">
        <v>121</v>
      </c>
      <c r="B23" s="13" t="s">
        <v>123</v>
      </c>
      <c r="C23" s="13" t="s">
        <v>126</v>
      </c>
      <c r="D23" s="13" t="s">
        <v>42</v>
      </c>
      <c r="E23" s="10"/>
      <c r="F23" s="10"/>
      <c r="G23" s="10"/>
      <c r="H23" s="10"/>
    </row>
    <row r="24" ht="57.75" customHeight="1">
      <c r="A24" s="15" t="s">
        <v>129</v>
      </c>
      <c r="B24" s="15" t="s">
        <v>131</v>
      </c>
      <c r="C24" s="15" t="s">
        <v>132</v>
      </c>
      <c r="D24" s="15" t="s">
        <v>133</v>
      </c>
      <c r="E24" s="10"/>
      <c r="F24" s="10"/>
      <c r="G24" s="10"/>
      <c r="H24" s="10"/>
    </row>
    <row r="25" ht="57.75" customHeight="1">
      <c r="A25" s="15" t="s">
        <v>136</v>
      </c>
      <c r="B25" s="15" t="s">
        <v>137</v>
      </c>
      <c r="C25" s="15" t="s">
        <v>139</v>
      </c>
      <c r="D25" s="15" t="s">
        <v>141</v>
      </c>
      <c r="E25" s="10"/>
      <c r="F25" s="10"/>
      <c r="G25" s="10"/>
      <c r="H25" s="10"/>
    </row>
    <row r="26" ht="57.75" customHeight="1">
      <c r="A26" s="15" t="s">
        <v>143</v>
      </c>
      <c r="B26" s="15" t="s">
        <v>144</v>
      </c>
      <c r="C26" s="15" t="s">
        <v>146</v>
      </c>
      <c r="D26" s="15" t="s">
        <v>148</v>
      </c>
      <c r="E26" s="10"/>
      <c r="F26" s="10"/>
      <c r="G26" s="10"/>
      <c r="H26" s="10"/>
    </row>
    <row r="27" ht="57.75" customHeight="1">
      <c r="A27" s="15" t="s">
        <v>150</v>
      </c>
      <c r="B27" s="15" t="s">
        <v>152</v>
      </c>
      <c r="C27" s="15" t="s">
        <v>154</v>
      </c>
      <c r="D27" s="15" t="s">
        <v>155</v>
      </c>
      <c r="E27" s="10"/>
      <c r="F27" s="10"/>
      <c r="G27" s="10"/>
      <c r="H27" s="10"/>
    </row>
    <row r="28" ht="57.75" customHeight="1">
      <c r="A28" s="15" t="s">
        <v>156</v>
      </c>
      <c r="B28" s="15" t="s">
        <v>157</v>
      </c>
      <c r="C28" s="15" t="s">
        <v>160</v>
      </c>
      <c r="D28" s="15" t="s">
        <v>161</v>
      </c>
      <c r="E28" s="10"/>
      <c r="F28" s="10"/>
      <c r="G28" s="10"/>
      <c r="H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</row>
    <row r="30" ht="15.75" customHeight="1">
      <c r="A30" s="11" t="s">
        <v>164</v>
      </c>
      <c r="B30" s="12"/>
      <c r="C30" s="12"/>
      <c r="D30" s="12"/>
      <c r="E30" s="12"/>
      <c r="F30" s="12"/>
      <c r="G30" s="12"/>
      <c r="H30" s="12"/>
    </row>
    <row r="31" ht="37.5" customHeight="1">
      <c r="A31" s="23" t="s">
        <v>55</v>
      </c>
      <c r="B31" s="16" t="s">
        <v>167</v>
      </c>
      <c r="C31" s="7"/>
      <c r="D31" s="7"/>
      <c r="E31" s="7"/>
      <c r="F31" s="7"/>
      <c r="G31" s="7"/>
      <c r="H31" s="9"/>
    </row>
    <row r="32" ht="37.5" customHeight="1">
      <c r="A32" s="23" t="s">
        <v>63</v>
      </c>
      <c r="B32" s="16" t="s">
        <v>170</v>
      </c>
      <c r="C32" s="7"/>
      <c r="D32" s="7"/>
      <c r="E32" s="7"/>
      <c r="F32" s="7"/>
      <c r="G32" s="7"/>
      <c r="H32" s="9"/>
    </row>
    <row r="33" ht="37.5" customHeight="1">
      <c r="A33" s="23" t="s">
        <v>71</v>
      </c>
      <c r="B33" s="16" t="s">
        <v>174</v>
      </c>
      <c r="C33" s="7"/>
      <c r="D33" s="7"/>
      <c r="E33" s="7"/>
      <c r="F33" s="7"/>
      <c r="G33" s="7"/>
      <c r="H33" s="9"/>
    </row>
    <row r="34" ht="37.5" customHeight="1">
      <c r="A34" s="23" t="s">
        <v>78</v>
      </c>
      <c r="B34" s="16" t="s">
        <v>177</v>
      </c>
      <c r="C34" s="7"/>
      <c r="D34" s="7"/>
      <c r="E34" s="7"/>
      <c r="F34" s="7"/>
      <c r="G34" s="7"/>
      <c r="H34" s="9"/>
    </row>
    <row r="35" ht="37.5" customHeight="1">
      <c r="A35" s="23" t="s">
        <v>85</v>
      </c>
      <c r="B35" s="16" t="s">
        <v>181</v>
      </c>
      <c r="C35" s="7"/>
      <c r="D35" s="7"/>
      <c r="E35" s="7"/>
      <c r="F35" s="7"/>
      <c r="G35" s="7"/>
      <c r="H35" s="9"/>
    </row>
    <row r="36" ht="15.75" customHeight="1">
      <c r="A36" s="10"/>
      <c r="B36" s="10"/>
      <c r="C36" s="10"/>
      <c r="D36" s="10"/>
      <c r="E36" s="10"/>
      <c r="F36" s="10"/>
      <c r="G36" s="10"/>
      <c r="H36" s="10"/>
    </row>
    <row r="37" ht="15.75" customHeight="1">
      <c r="A37" s="10"/>
      <c r="B37" s="10"/>
      <c r="C37" s="10"/>
      <c r="D37" s="10"/>
      <c r="E37" s="10"/>
      <c r="F37" s="10"/>
      <c r="G37" s="10"/>
      <c r="H37" s="10"/>
    </row>
    <row r="38" ht="15.75" customHeight="1">
      <c r="A38" s="10"/>
      <c r="B38" s="10"/>
      <c r="C38" s="10"/>
      <c r="D38" s="10"/>
      <c r="E38" s="10"/>
      <c r="F38" s="10"/>
      <c r="G38" s="10"/>
      <c r="H38" s="10"/>
    </row>
    <row r="39" ht="15.75" customHeight="1">
      <c r="A39" s="10"/>
      <c r="B39" s="10"/>
      <c r="C39" s="10"/>
      <c r="D39" s="10"/>
      <c r="E39" s="10"/>
      <c r="F39" s="10"/>
      <c r="G39" s="10"/>
      <c r="H39" s="10"/>
    </row>
    <row r="40" ht="15.75" customHeight="1">
      <c r="A40" s="10"/>
      <c r="B40" s="10"/>
      <c r="C40" s="10"/>
      <c r="D40" s="10"/>
      <c r="E40" s="10"/>
      <c r="F40" s="10"/>
      <c r="G40" s="10"/>
      <c r="H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</row>
    <row r="42" ht="15.75" customHeight="1">
      <c r="A42" s="10"/>
      <c r="B42" s="10"/>
      <c r="C42" s="10"/>
      <c r="D42" s="10"/>
      <c r="E42" s="10"/>
      <c r="F42" s="10"/>
      <c r="G42" s="10"/>
      <c r="H42" s="10"/>
    </row>
    <row r="43" ht="15.75" customHeight="1">
      <c r="A43" s="10"/>
      <c r="B43" s="10"/>
      <c r="C43" s="10"/>
      <c r="D43" s="10"/>
      <c r="E43" s="10"/>
      <c r="F43" s="10"/>
      <c r="G43" s="10"/>
      <c r="H43" s="10"/>
    </row>
    <row r="44" ht="15.75" customHeight="1">
      <c r="A44" s="10"/>
      <c r="B44" s="10"/>
      <c r="C44" s="10"/>
      <c r="D44" s="10"/>
      <c r="E44" s="10"/>
      <c r="F44" s="10"/>
      <c r="G44" s="10"/>
      <c r="H44" s="10"/>
    </row>
    <row r="45" ht="15.75" customHeight="1">
      <c r="A45" s="10"/>
      <c r="B45" s="10"/>
      <c r="C45" s="10"/>
      <c r="D45" s="10"/>
      <c r="E45" s="10"/>
      <c r="F45" s="10"/>
      <c r="G45" s="10"/>
      <c r="H45" s="10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31:H31"/>
    <mergeCell ref="B32:H32"/>
    <mergeCell ref="B33:H33"/>
    <mergeCell ref="B34:H34"/>
    <mergeCell ref="B35:H35"/>
    <mergeCell ref="A1:H1"/>
    <mergeCell ref="A2:H2"/>
    <mergeCell ref="A3:H3"/>
    <mergeCell ref="A5:H5"/>
    <mergeCell ref="A13:H13"/>
    <mergeCell ref="A22:H22"/>
    <mergeCell ref="A30:H30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5.0"/>
    <col customWidth="1" min="2" max="2" width="28.0"/>
    <col customWidth="1" min="3" max="3" width="30.0"/>
    <col customWidth="1" min="4" max="8" width="18.0"/>
    <col customWidth="1" min="9" max="26" width="8.63"/>
  </cols>
  <sheetData>
    <row r="1" ht="31.5" customHeight="1">
      <c r="A1" s="1" t="s">
        <v>1</v>
      </c>
      <c r="B1" s="2"/>
      <c r="C1" s="2"/>
      <c r="D1" s="2"/>
      <c r="E1" s="2"/>
      <c r="F1" s="2"/>
      <c r="G1" s="2"/>
      <c r="H1" s="2"/>
    </row>
    <row r="2" ht="21.75" customHeight="1">
      <c r="A2" s="3" t="s">
        <v>2</v>
      </c>
    </row>
    <row r="3" ht="42.0" customHeight="1">
      <c r="A3" s="4" t="s">
        <v>4</v>
      </c>
      <c r="B3" s="7"/>
      <c r="C3" s="7"/>
      <c r="D3" s="7"/>
      <c r="E3" s="7"/>
      <c r="F3" s="7"/>
      <c r="G3" s="7"/>
      <c r="H3" s="9"/>
    </row>
    <row r="4">
      <c r="A4" s="10"/>
      <c r="B4" s="10"/>
      <c r="C4" s="10"/>
      <c r="D4" s="10"/>
      <c r="E4" s="10"/>
      <c r="F4" s="10"/>
      <c r="G4" s="10"/>
      <c r="H4" s="10"/>
    </row>
    <row r="5">
      <c r="A5" s="11" t="s">
        <v>11</v>
      </c>
      <c r="B5" s="12"/>
      <c r="C5" s="12"/>
      <c r="D5" s="12"/>
      <c r="E5" s="12"/>
      <c r="F5" s="12"/>
      <c r="G5" s="12"/>
      <c r="H5" s="12"/>
    </row>
    <row r="6" ht="48.0" customHeight="1">
      <c r="A6" s="14" t="s">
        <v>15</v>
      </c>
      <c r="B6" s="16" t="s">
        <v>18</v>
      </c>
      <c r="C6" s="7"/>
      <c r="D6" s="7"/>
      <c r="E6" s="7"/>
      <c r="F6" s="7"/>
      <c r="G6" s="7"/>
      <c r="H6" s="9"/>
    </row>
    <row r="7" ht="48.0" customHeight="1">
      <c r="A7" s="14" t="s">
        <v>23</v>
      </c>
      <c r="B7" s="16" t="s">
        <v>24</v>
      </c>
      <c r="C7" s="7"/>
      <c r="D7" s="7"/>
      <c r="E7" s="7"/>
      <c r="F7" s="7"/>
      <c r="G7" s="7"/>
      <c r="H7" s="9"/>
    </row>
    <row r="8" ht="48.0" customHeight="1">
      <c r="A8" s="14" t="s">
        <v>29</v>
      </c>
      <c r="B8" s="16" t="s">
        <v>31</v>
      </c>
      <c r="C8" s="7"/>
      <c r="D8" s="7"/>
      <c r="E8" s="7"/>
      <c r="F8" s="7"/>
      <c r="G8" s="7"/>
      <c r="H8" s="9"/>
    </row>
    <row r="9" ht="48.0" customHeight="1">
      <c r="A9" s="14" t="s">
        <v>40</v>
      </c>
      <c r="B9" s="16" t="s">
        <v>44</v>
      </c>
      <c r="C9" s="7"/>
      <c r="D9" s="7"/>
      <c r="E9" s="7"/>
      <c r="F9" s="7"/>
      <c r="G9" s="7"/>
      <c r="H9" s="9"/>
    </row>
    <row r="10">
      <c r="A10" s="10"/>
      <c r="B10" s="10"/>
      <c r="C10" s="10"/>
      <c r="D10" s="10"/>
      <c r="E10" s="10"/>
      <c r="F10" s="10"/>
      <c r="G10" s="10"/>
      <c r="H10" s="10"/>
    </row>
    <row r="11">
      <c r="A11" s="11" t="s">
        <v>35</v>
      </c>
      <c r="B11" s="12"/>
      <c r="C11" s="12"/>
      <c r="D11" s="12"/>
      <c r="E11" s="12"/>
      <c r="F11" s="12"/>
      <c r="G11" s="12"/>
      <c r="H11" s="12"/>
    </row>
    <row r="12" ht="49.5" customHeight="1">
      <c r="A12" s="23" t="s">
        <v>55</v>
      </c>
      <c r="B12" s="24" t="s">
        <v>58</v>
      </c>
      <c r="C12" s="16" t="s">
        <v>60</v>
      </c>
      <c r="D12" s="7"/>
      <c r="E12" s="7"/>
      <c r="F12" s="7"/>
      <c r="G12" s="7"/>
      <c r="H12" s="9"/>
    </row>
    <row r="13" ht="49.5" customHeight="1">
      <c r="A13" s="23" t="s">
        <v>63</v>
      </c>
      <c r="B13" s="24" t="s">
        <v>65</v>
      </c>
      <c r="C13" s="16" t="s">
        <v>66</v>
      </c>
      <c r="D13" s="7"/>
      <c r="E13" s="7"/>
      <c r="F13" s="7"/>
      <c r="G13" s="7"/>
      <c r="H13" s="9"/>
    </row>
    <row r="14" ht="49.5" customHeight="1">
      <c r="A14" s="23" t="s">
        <v>71</v>
      </c>
      <c r="B14" s="24" t="s">
        <v>72</v>
      </c>
      <c r="C14" s="16" t="s">
        <v>73</v>
      </c>
      <c r="D14" s="7"/>
      <c r="E14" s="7"/>
      <c r="F14" s="7"/>
      <c r="G14" s="7"/>
      <c r="H14" s="9"/>
    </row>
    <row r="15" ht="49.5" customHeight="1">
      <c r="A15" s="23" t="s">
        <v>78</v>
      </c>
      <c r="B15" s="24" t="s">
        <v>79</v>
      </c>
      <c r="C15" s="16" t="s">
        <v>82</v>
      </c>
      <c r="D15" s="7"/>
      <c r="E15" s="7"/>
      <c r="F15" s="7"/>
      <c r="G15" s="7"/>
      <c r="H15" s="9"/>
    </row>
    <row r="16" ht="49.5" customHeight="1">
      <c r="A16" s="23" t="s">
        <v>85</v>
      </c>
      <c r="B16" s="24" t="s">
        <v>86</v>
      </c>
      <c r="C16" s="16" t="s">
        <v>87</v>
      </c>
      <c r="D16" s="7"/>
      <c r="E16" s="7"/>
      <c r="F16" s="7"/>
      <c r="G16" s="7"/>
      <c r="H16" s="9"/>
    </row>
    <row r="17" ht="49.5" customHeight="1">
      <c r="A17" s="23" t="s">
        <v>93</v>
      </c>
      <c r="B17" s="24" t="s">
        <v>94</v>
      </c>
      <c r="C17" s="16" t="s">
        <v>95</v>
      </c>
      <c r="D17" s="7"/>
      <c r="E17" s="7"/>
      <c r="F17" s="7"/>
      <c r="G17" s="7"/>
      <c r="H17" s="9"/>
    </row>
    <row r="18" ht="49.5" customHeight="1">
      <c r="A18" s="23" t="s">
        <v>98</v>
      </c>
      <c r="B18" s="24" t="s">
        <v>100</v>
      </c>
      <c r="C18" s="16" t="s">
        <v>102</v>
      </c>
      <c r="D18" s="7"/>
      <c r="E18" s="7"/>
      <c r="F18" s="7"/>
      <c r="G18" s="7"/>
      <c r="H18" s="9"/>
    </row>
    <row r="19">
      <c r="A19" s="10"/>
      <c r="B19" s="10"/>
      <c r="C19" s="10"/>
      <c r="D19" s="10"/>
      <c r="E19" s="10"/>
      <c r="F19" s="10"/>
      <c r="G19" s="10"/>
      <c r="H19" s="10"/>
    </row>
    <row r="20">
      <c r="A20" s="11" t="s">
        <v>111</v>
      </c>
      <c r="B20" s="12"/>
      <c r="C20" s="12"/>
      <c r="D20" s="12"/>
      <c r="E20" s="12"/>
      <c r="F20" s="12"/>
      <c r="G20" s="12"/>
      <c r="H20" s="12"/>
    </row>
    <row r="21" ht="51.75" customHeight="1">
      <c r="A21" s="38" t="s">
        <v>114</v>
      </c>
      <c r="B21" s="16" t="s">
        <v>116</v>
      </c>
      <c r="C21" s="7"/>
      <c r="D21" s="7"/>
      <c r="E21" s="7"/>
      <c r="F21" s="7"/>
      <c r="G21" s="7"/>
      <c r="H21" s="9"/>
    </row>
    <row r="22" ht="51.75" customHeight="1">
      <c r="A22" s="38" t="s">
        <v>122</v>
      </c>
      <c r="B22" s="16" t="s">
        <v>124</v>
      </c>
      <c r="C22" s="7"/>
      <c r="D22" s="7"/>
      <c r="E22" s="7"/>
      <c r="F22" s="7"/>
      <c r="G22" s="7"/>
      <c r="H22" s="9"/>
    </row>
    <row r="23" ht="51.75" customHeight="1">
      <c r="A23" s="38" t="s">
        <v>128</v>
      </c>
      <c r="B23" s="16" t="s">
        <v>130</v>
      </c>
      <c r="C23" s="7"/>
      <c r="D23" s="7"/>
      <c r="E23" s="7"/>
      <c r="F23" s="7"/>
      <c r="G23" s="7"/>
      <c r="H23" s="9"/>
    </row>
    <row r="24" ht="51.75" customHeight="1">
      <c r="A24" s="38" t="s">
        <v>134</v>
      </c>
      <c r="B24" s="16" t="s">
        <v>135</v>
      </c>
      <c r="C24" s="7"/>
      <c r="D24" s="7"/>
      <c r="E24" s="7"/>
      <c r="F24" s="7"/>
      <c r="G24" s="7"/>
      <c r="H24" s="9"/>
    </row>
    <row r="25" ht="51.75" customHeight="1">
      <c r="A25" s="38" t="s">
        <v>140</v>
      </c>
      <c r="B25" s="16" t="s">
        <v>142</v>
      </c>
      <c r="C25" s="7"/>
      <c r="D25" s="7"/>
      <c r="E25" s="7"/>
      <c r="F25" s="7"/>
      <c r="G25" s="7"/>
      <c r="H25" s="9"/>
    </row>
    <row r="26" ht="51.75" customHeight="1">
      <c r="A26" s="38" t="s">
        <v>145</v>
      </c>
      <c r="B26" s="16" t="s">
        <v>147</v>
      </c>
      <c r="C26" s="7"/>
      <c r="D26" s="7"/>
      <c r="E26" s="7"/>
      <c r="F26" s="7"/>
      <c r="G26" s="7"/>
      <c r="H26" s="9"/>
    </row>
    <row r="27" ht="51.75" customHeight="1">
      <c r="A27" s="38" t="s">
        <v>151</v>
      </c>
      <c r="B27" s="16" t="s">
        <v>153</v>
      </c>
      <c r="C27" s="7"/>
      <c r="D27" s="7"/>
      <c r="E27" s="7"/>
      <c r="F27" s="7"/>
      <c r="G27" s="7"/>
      <c r="H27" s="9"/>
    </row>
    <row r="28" ht="15.75" customHeight="1">
      <c r="A28" s="10"/>
      <c r="B28" s="10"/>
      <c r="C28" s="10"/>
      <c r="D28" s="10"/>
      <c r="E28" s="10"/>
      <c r="F28" s="10"/>
      <c r="G28" s="10"/>
      <c r="H28" s="10"/>
    </row>
    <row r="29" ht="15.75" customHeight="1">
      <c r="A29" s="11" t="s">
        <v>158</v>
      </c>
      <c r="B29" s="12"/>
      <c r="C29" s="12"/>
      <c r="D29" s="12"/>
      <c r="E29" s="12"/>
      <c r="F29" s="12"/>
      <c r="G29" s="12"/>
      <c r="H29" s="12"/>
    </row>
    <row r="30" ht="31.5" customHeight="1">
      <c r="A30" s="45" t="s">
        <v>162</v>
      </c>
      <c r="B30" s="16" t="s">
        <v>163</v>
      </c>
      <c r="C30" s="7"/>
      <c r="D30" s="7"/>
      <c r="E30" s="7"/>
      <c r="F30" s="7"/>
      <c r="G30" s="7"/>
      <c r="H30" s="9"/>
    </row>
    <row r="31" ht="31.5" customHeight="1">
      <c r="A31" s="45" t="s">
        <v>162</v>
      </c>
      <c r="B31" s="16" t="s">
        <v>166</v>
      </c>
      <c r="C31" s="7"/>
      <c r="D31" s="7"/>
      <c r="E31" s="7"/>
      <c r="F31" s="7"/>
      <c r="G31" s="7"/>
      <c r="H31" s="9"/>
    </row>
    <row r="32" ht="31.5" customHeight="1">
      <c r="A32" s="45" t="s">
        <v>162</v>
      </c>
      <c r="B32" s="16" t="s">
        <v>169</v>
      </c>
      <c r="C32" s="7"/>
      <c r="D32" s="7"/>
      <c r="E32" s="7"/>
      <c r="F32" s="7"/>
      <c r="G32" s="7"/>
      <c r="H32" s="9"/>
    </row>
    <row r="33" ht="31.5" customHeight="1">
      <c r="A33" s="45" t="s">
        <v>162</v>
      </c>
      <c r="B33" s="16" t="s">
        <v>172</v>
      </c>
      <c r="C33" s="7"/>
      <c r="D33" s="7"/>
      <c r="E33" s="7"/>
      <c r="F33" s="7"/>
      <c r="G33" s="7"/>
      <c r="H33" s="9"/>
    </row>
    <row r="34" ht="31.5" customHeight="1">
      <c r="A34" s="45" t="s">
        <v>162</v>
      </c>
      <c r="B34" s="16" t="s">
        <v>178</v>
      </c>
      <c r="C34" s="7"/>
      <c r="D34" s="7"/>
      <c r="E34" s="7"/>
      <c r="F34" s="7"/>
      <c r="G34" s="7"/>
      <c r="H34" s="9"/>
    </row>
    <row r="35" ht="31.5" customHeight="1">
      <c r="A35" s="45" t="s">
        <v>162</v>
      </c>
      <c r="B35" s="16" t="s">
        <v>183</v>
      </c>
      <c r="C35" s="7"/>
      <c r="D35" s="7"/>
      <c r="E35" s="7"/>
      <c r="F35" s="7"/>
      <c r="G35" s="7"/>
      <c r="H35" s="9"/>
    </row>
    <row r="36" ht="31.5" customHeight="1">
      <c r="A36" s="45" t="s">
        <v>162</v>
      </c>
      <c r="B36" s="16" t="s">
        <v>185</v>
      </c>
      <c r="C36" s="7"/>
      <c r="D36" s="7"/>
      <c r="E36" s="7"/>
      <c r="F36" s="7"/>
      <c r="G36" s="7"/>
      <c r="H36" s="9"/>
    </row>
    <row r="37" ht="15.75" customHeight="1">
      <c r="A37" s="10"/>
      <c r="B37" s="10"/>
      <c r="C37" s="10"/>
      <c r="D37" s="10"/>
      <c r="E37" s="10"/>
      <c r="F37" s="10"/>
      <c r="G37" s="10"/>
      <c r="H37" s="10"/>
    </row>
    <row r="38" ht="15.75" customHeight="1">
      <c r="A38" s="11" t="s">
        <v>189</v>
      </c>
      <c r="B38" s="12"/>
      <c r="C38" s="12"/>
      <c r="D38" s="12"/>
      <c r="E38" s="12"/>
      <c r="F38" s="12"/>
      <c r="G38" s="12"/>
      <c r="H38" s="12"/>
    </row>
    <row r="39" ht="27.75" customHeight="1">
      <c r="A39" s="25" t="s">
        <v>192</v>
      </c>
      <c r="B39" s="26"/>
      <c r="C39" s="26"/>
      <c r="D39" s="26"/>
      <c r="E39" s="26"/>
      <c r="F39" s="26"/>
      <c r="G39" s="26"/>
      <c r="H39" s="27"/>
    </row>
    <row r="40" ht="27.75" customHeight="1">
      <c r="A40" s="47"/>
      <c r="H40" s="48"/>
    </row>
    <row r="41" ht="27.75" customHeight="1">
      <c r="A41" s="47"/>
      <c r="H41" s="48"/>
    </row>
    <row r="42" ht="27.75" customHeight="1">
      <c r="A42" s="47"/>
      <c r="H42" s="48"/>
    </row>
    <row r="43" ht="27.75" customHeight="1">
      <c r="A43" s="47"/>
      <c r="H43" s="48"/>
    </row>
    <row r="44" ht="27.75" customHeight="1">
      <c r="A44" s="31"/>
      <c r="B44" s="32"/>
      <c r="C44" s="32"/>
      <c r="D44" s="32"/>
      <c r="E44" s="32"/>
      <c r="F44" s="32"/>
      <c r="G44" s="32"/>
      <c r="H44" s="33"/>
    </row>
    <row r="45" ht="15.75" customHeight="1">
      <c r="A45" s="10"/>
      <c r="B45" s="10"/>
      <c r="C45" s="10"/>
      <c r="D45" s="10"/>
      <c r="E45" s="10"/>
      <c r="F45" s="10"/>
      <c r="G45" s="10"/>
      <c r="H45" s="10"/>
    </row>
    <row r="46" ht="15.75" customHeight="1">
      <c r="A46" s="10"/>
      <c r="B46" s="10"/>
      <c r="C46" s="10"/>
      <c r="D46" s="10"/>
      <c r="E46" s="10"/>
      <c r="F46" s="10"/>
      <c r="G46" s="10"/>
      <c r="H46" s="10"/>
    </row>
    <row r="47" ht="15.75" customHeight="1">
      <c r="A47" s="10"/>
      <c r="B47" s="10"/>
      <c r="C47" s="10"/>
      <c r="D47" s="10"/>
      <c r="E47" s="10"/>
      <c r="F47" s="10"/>
      <c r="G47" s="10"/>
      <c r="H47" s="10"/>
    </row>
    <row r="48" ht="15.75" customHeight="1">
      <c r="A48" s="10"/>
      <c r="B48" s="10"/>
      <c r="C48" s="10"/>
      <c r="D48" s="10"/>
      <c r="E48" s="10"/>
      <c r="F48" s="10"/>
      <c r="G48" s="10"/>
      <c r="H48" s="10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A1:H1"/>
    <mergeCell ref="A2:H2"/>
    <mergeCell ref="A3:H3"/>
    <mergeCell ref="A5:H5"/>
    <mergeCell ref="B6:H6"/>
    <mergeCell ref="B7:H7"/>
    <mergeCell ref="B8:H8"/>
    <mergeCell ref="B9:H9"/>
    <mergeCell ref="A11:H11"/>
    <mergeCell ref="C12:H12"/>
    <mergeCell ref="C13:H13"/>
    <mergeCell ref="C14:H14"/>
    <mergeCell ref="C15:H15"/>
    <mergeCell ref="C16:H16"/>
    <mergeCell ref="C17:H17"/>
    <mergeCell ref="C18:H18"/>
    <mergeCell ref="A20:H20"/>
    <mergeCell ref="B21:H21"/>
    <mergeCell ref="B22:H22"/>
    <mergeCell ref="B23:H23"/>
    <mergeCell ref="B24:H24"/>
    <mergeCell ref="B33:H33"/>
    <mergeCell ref="B34:H34"/>
    <mergeCell ref="B35:H35"/>
    <mergeCell ref="B36:H36"/>
    <mergeCell ref="A38:H38"/>
    <mergeCell ref="A39:H44"/>
    <mergeCell ref="B25:H25"/>
    <mergeCell ref="B26:H26"/>
    <mergeCell ref="B27:H27"/>
    <mergeCell ref="A29:H29"/>
    <mergeCell ref="B30:H30"/>
    <mergeCell ref="B31:H31"/>
    <mergeCell ref="B32:H3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1.0"/>
    <col customWidth="1" min="2" max="2" width="24.0"/>
    <col customWidth="1" min="3" max="3" width="54.0"/>
    <col customWidth="1" min="4" max="4" width="18.0"/>
    <col customWidth="1" min="5" max="5" width="19.0"/>
    <col customWidth="1" min="6" max="6" width="22.0"/>
    <col customWidth="1" min="7" max="7" width="19.0"/>
    <col customWidth="1" min="8" max="8" width="22.0"/>
    <col customWidth="1" min="9" max="26" width="8.63"/>
  </cols>
  <sheetData>
    <row r="1" ht="31.5" customHeight="1">
      <c r="A1" s="1" t="s">
        <v>209</v>
      </c>
      <c r="B1" s="2"/>
      <c r="C1" s="2"/>
      <c r="D1" s="2"/>
      <c r="E1" s="2"/>
      <c r="F1" s="2"/>
      <c r="G1" s="2"/>
      <c r="H1" s="2"/>
    </row>
    <row r="2" ht="21.75" customHeight="1">
      <c r="A2" s="3" t="s">
        <v>212</v>
      </c>
    </row>
    <row r="3">
      <c r="A3" s="67" t="s">
        <v>213</v>
      </c>
      <c r="B3" s="7"/>
      <c r="C3" s="7"/>
      <c r="D3" s="7"/>
      <c r="E3" s="7"/>
      <c r="F3" s="7"/>
      <c r="G3" s="7"/>
      <c r="H3" s="9"/>
    </row>
    <row r="4">
      <c r="A4" s="10"/>
      <c r="B4" s="10"/>
      <c r="C4" s="10"/>
      <c r="D4" s="10"/>
      <c r="E4" s="10"/>
      <c r="F4" s="10"/>
      <c r="G4" s="10"/>
      <c r="H4" s="10"/>
    </row>
    <row r="5">
      <c r="A5" s="24" t="s">
        <v>215</v>
      </c>
      <c r="B5" s="24" t="s">
        <v>216</v>
      </c>
      <c r="C5" s="24" t="s">
        <v>217</v>
      </c>
      <c r="D5" s="10"/>
      <c r="E5" s="72" t="s">
        <v>218</v>
      </c>
      <c r="F5" s="72" t="s">
        <v>216</v>
      </c>
      <c r="G5" s="72" t="s">
        <v>218</v>
      </c>
      <c r="H5" s="72" t="s">
        <v>216</v>
      </c>
    </row>
    <row r="6" ht="30.75" customHeight="1">
      <c r="A6" s="69" t="s">
        <v>219</v>
      </c>
      <c r="B6" s="76" t="s">
        <v>220</v>
      </c>
      <c r="C6" s="69" t="s">
        <v>221</v>
      </c>
      <c r="D6" s="10"/>
      <c r="E6" s="69" t="s">
        <v>165</v>
      </c>
      <c r="F6" s="69" t="s">
        <v>67</v>
      </c>
      <c r="G6" s="69" t="s">
        <v>222</v>
      </c>
      <c r="H6" s="69" t="s">
        <v>223</v>
      </c>
    </row>
    <row r="7" ht="30.75" customHeight="1">
      <c r="A7" s="69" t="s">
        <v>224</v>
      </c>
      <c r="B7" s="79">
        <v>10000.0</v>
      </c>
      <c r="C7" s="69" t="s">
        <v>225</v>
      </c>
      <c r="D7" s="10"/>
      <c r="E7" s="69" t="s">
        <v>165</v>
      </c>
      <c r="F7" s="69" t="s">
        <v>74</v>
      </c>
      <c r="G7" s="69" t="s">
        <v>222</v>
      </c>
      <c r="H7" s="69" t="s">
        <v>226</v>
      </c>
    </row>
    <row r="8" ht="30.75" customHeight="1">
      <c r="A8" s="69" t="s">
        <v>227</v>
      </c>
      <c r="B8" s="79">
        <v>1000.0</v>
      </c>
      <c r="C8" s="69" t="s">
        <v>228</v>
      </c>
      <c r="D8" s="10"/>
      <c r="E8" s="69" t="s">
        <v>165</v>
      </c>
      <c r="F8" s="69" t="s">
        <v>80</v>
      </c>
      <c r="G8" s="69" t="s">
        <v>222</v>
      </c>
      <c r="H8" s="69" t="s">
        <v>229</v>
      </c>
    </row>
    <row r="9" ht="30.75" customHeight="1">
      <c r="A9" s="69" t="s">
        <v>230</v>
      </c>
      <c r="B9" s="76" t="s">
        <v>231</v>
      </c>
      <c r="C9" s="69" t="s">
        <v>232</v>
      </c>
      <c r="D9" s="10"/>
      <c r="E9" s="69" t="s">
        <v>165</v>
      </c>
      <c r="F9" s="69" t="s">
        <v>88</v>
      </c>
      <c r="G9" s="69"/>
      <c r="H9" s="69"/>
    </row>
    <row r="10" ht="30.75" customHeight="1">
      <c r="A10" s="69" t="s">
        <v>233</v>
      </c>
      <c r="B10" s="76" t="s">
        <v>234</v>
      </c>
      <c r="C10" s="69" t="s">
        <v>235</v>
      </c>
      <c r="D10" s="10"/>
      <c r="E10" s="69" t="s">
        <v>165</v>
      </c>
      <c r="F10" s="69" t="s">
        <v>96</v>
      </c>
      <c r="G10" s="69" t="s">
        <v>237</v>
      </c>
      <c r="H10" s="69" t="s">
        <v>238</v>
      </c>
    </row>
    <row r="11" ht="30.75" customHeight="1">
      <c r="A11" s="69" t="s">
        <v>239</v>
      </c>
      <c r="B11" s="79">
        <f t="shared" ref="B11:B12" si="1">B7</f>
        <v>10000</v>
      </c>
      <c r="C11" s="69" t="s">
        <v>241</v>
      </c>
      <c r="D11" s="10"/>
      <c r="E11" s="69" t="s">
        <v>165</v>
      </c>
      <c r="F11" s="69" t="s">
        <v>105</v>
      </c>
      <c r="G11" s="69" t="s">
        <v>237</v>
      </c>
      <c r="H11" s="69" t="s">
        <v>243</v>
      </c>
    </row>
    <row r="12" ht="30.75" customHeight="1">
      <c r="A12" s="69" t="s">
        <v>244</v>
      </c>
      <c r="B12" s="79">
        <f t="shared" si="1"/>
        <v>1000</v>
      </c>
      <c r="C12" s="69" t="s">
        <v>245</v>
      </c>
      <c r="D12" s="10"/>
      <c r="E12" s="69"/>
      <c r="F12" s="69"/>
      <c r="G12" s="69" t="s">
        <v>237</v>
      </c>
      <c r="H12" s="69" t="s">
        <v>246</v>
      </c>
    </row>
    <row r="13" ht="30.75" customHeight="1">
      <c r="A13" s="69" t="s">
        <v>247</v>
      </c>
      <c r="B13" s="76" t="str">
        <f>IF(AND(B11=10000,B12=1000),"OK","Проверьте пороги")</f>
        <v>OK</v>
      </c>
      <c r="C13" s="69" t="s">
        <v>248</v>
      </c>
      <c r="D13" s="10"/>
      <c r="E13" s="69"/>
      <c r="F13" s="69"/>
      <c r="G13" s="69" t="s">
        <v>237</v>
      </c>
      <c r="H13" s="69" t="s">
        <v>249</v>
      </c>
    </row>
    <row r="14" ht="30.75" customHeight="1">
      <c r="A14" s="69" t="s">
        <v>250</v>
      </c>
      <c r="B14" s="89">
        <v>10.0</v>
      </c>
      <c r="C14" s="69" t="s">
        <v>251</v>
      </c>
      <c r="D14" s="10"/>
      <c r="E14" s="10"/>
      <c r="F14" s="10"/>
      <c r="G14" s="10"/>
      <c r="H14" s="10"/>
    </row>
    <row r="15" ht="30.75" customHeight="1">
      <c r="A15" s="24" t="s">
        <v>252</v>
      </c>
      <c r="B15" s="24" t="s">
        <v>253</v>
      </c>
      <c r="C15" s="24" t="s">
        <v>255</v>
      </c>
      <c r="D15" s="10"/>
      <c r="E15" s="10"/>
      <c r="F15" s="10"/>
      <c r="G15" s="10"/>
      <c r="H15" s="10"/>
    </row>
    <row r="16" ht="30.75" customHeight="1">
      <c r="A16" s="69" t="s">
        <v>256</v>
      </c>
      <c r="B16" s="91">
        <v>0.3</v>
      </c>
      <c r="C16" s="69" t="s">
        <v>259</v>
      </c>
      <c r="D16" s="10"/>
      <c r="E16" s="10"/>
      <c r="F16" s="10"/>
      <c r="G16" s="10"/>
      <c r="H16" s="10"/>
    </row>
    <row r="17" ht="30.75" customHeight="1">
      <c r="A17" s="69" t="s">
        <v>128</v>
      </c>
      <c r="B17" s="91">
        <v>0.25</v>
      </c>
      <c r="C17" s="69" t="s">
        <v>261</v>
      </c>
      <c r="D17" s="10"/>
      <c r="E17" s="10"/>
      <c r="F17" s="10"/>
      <c r="G17" s="10"/>
      <c r="H17" s="10"/>
    </row>
    <row r="18" ht="30.75" customHeight="1">
      <c r="A18" s="69" t="s">
        <v>134</v>
      </c>
      <c r="B18" s="91">
        <v>0.15</v>
      </c>
      <c r="C18" s="69" t="s">
        <v>264</v>
      </c>
      <c r="D18" s="10"/>
      <c r="E18" s="10"/>
      <c r="F18" s="10"/>
      <c r="G18" s="10"/>
      <c r="H18" s="10"/>
    </row>
    <row r="19" ht="30.75" customHeight="1">
      <c r="A19" s="69" t="s">
        <v>266</v>
      </c>
      <c r="B19" s="91">
        <v>0.15</v>
      </c>
      <c r="C19" s="69" t="s">
        <v>268</v>
      </c>
      <c r="D19" s="10"/>
      <c r="E19" s="10"/>
      <c r="F19" s="10"/>
      <c r="G19" s="10"/>
      <c r="H19" s="10"/>
    </row>
    <row r="20" ht="30.75" customHeight="1">
      <c r="A20" s="69" t="s">
        <v>269</v>
      </c>
      <c r="B20" s="91">
        <v>0.15</v>
      </c>
      <c r="C20" s="69" t="s">
        <v>268</v>
      </c>
      <c r="D20" s="10"/>
      <c r="E20" s="10"/>
      <c r="F20" s="10"/>
      <c r="G20" s="10"/>
      <c r="H20" s="10"/>
    </row>
    <row r="21" ht="30.75" customHeight="1">
      <c r="A21" s="69" t="s">
        <v>270</v>
      </c>
      <c r="B21" s="94">
        <f>SUM(B16:B20)</f>
        <v>1</v>
      </c>
      <c r="C21" s="69" t="s">
        <v>271</v>
      </c>
      <c r="D21" s="10"/>
      <c r="E21" s="10"/>
      <c r="F21" s="10"/>
      <c r="G21" s="10"/>
      <c r="H21" s="10"/>
    </row>
    <row r="22" ht="30.75" customHeight="1">
      <c r="A22" s="69" t="s">
        <v>272</v>
      </c>
      <c r="B22" s="76" t="str">
        <f>IF(ABS(B21-1)&lt;0.0001,"OK — 100%","Проверьте веса")</f>
        <v>OK — 100%</v>
      </c>
      <c r="C22" s="69" t="s">
        <v>273</v>
      </c>
      <c r="D22" s="10"/>
      <c r="E22" s="10"/>
      <c r="F22" s="10"/>
      <c r="G22" s="10"/>
      <c r="H22" s="10"/>
    </row>
    <row r="23" ht="30.75" customHeight="1">
      <c r="A23" s="69"/>
      <c r="B23" s="69"/>
      <c r="C23" s="69"/>
      <c r="D23" s="10"/>
      <c r="E23" s="10"/>
      <c r="F23" s="10"/>
      <c r="G23" s="10"/>
      <c r="H23" s="10"/>
    </row>
    <row r="24" ht="30.75" customHeight="1">
      <c r="A24" s="69" t="s">
        <v>274</v>
      </c>
      <c r="B24" s="89">
        <v>75.0</v>
      </c>
      <c r="C24" s="69" t="s">
        <v>275</v>
      </c>
      <c r="D24" s="10"/>
      <c r="E24" s="10"/>
      <c r="F24" s="10"/>
      <c r="G24" s="10"/>
      <c r="H24" s="10"/>
    </row>
    <row r="25" ht="30.75" customHeight="1">
      <c r="A25" s="69" t="s">
        <v>276</v>
      </c>
      <c r="B25" s="89">
        <v>50.0</v>
      </c>
      <c r="C25" s="69" t="s">
        <v>277</v>
      </c>
      <c r="D25" s="10"/>
      <c r="E25" s="10"/>
      <c r="F25" s="10"/>
      <c r="G25" s="10"/>
      <c r="H25" s="10"/>
    </row>
    <row r="26" ht="30.75" customHeight="1">
      <c r="A26" s="69" t="s">
        <v>278</v>
      </c>
      <c r="B26" s="91">
        <v>0.6</v>
      </c>
      <c r="C26" s="69" t="s">
        <v>279</v>
      </c>
      <c r="D26" s="10"/>
      <c r="E26" s="10"/>
      <c r="F26" s="10"/>
      <c r="G26" s="10"/>
      <c r="H26" s="10"/>
    </row>
    <row r="27" ht="30.75" customHeight="1">
      <c r="A27" s="69" t="s">
        <v>280</v>
      </c>
      <c r="B27" s="76" t="str">
        <f>IF(B24&gt;B25,"OK","Проверьте пороги")</f>
        <v>OK</v>
      </c>
      <c r="C27" s="69" t="s">
        <v>281</v>
      </c>
      <c r="D27" s="10"/>
      <c r="E27" s="10"/>
      <c r="F27" s="10"/>
      <c r="G27" s="10"/>
      <c r="H27" s="10"/>
    </row>
    <row r="28" ht="15.75" customHeight="1">
      <c r="A28" s="10"/>
      <c r="B28" s="10"/>
      <c r="C28" s="10"/>
      <c r="D28" s="10"/>
      <c r="E28" s="10"/>
      <c r="F28" s="10"/>
      <c r="G28" s="10"/>
      <c r="H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</row>
    <row r="30" ht="15.75" customHeight="1">
      <c r="A30" s="11" t="s">
        <v>282</v>
      </c>
      <c r="B30" s="12"/>
      <c r="C30" s="12"/>
      <c r="D30" s="12"/>
      <c r="E30" s="12"/>
      <c r="F30" s="12"/>
      <c r="G30" s="12"/>
      <c r="H30" s="12"/>
    </row>
    <row r="31" ht="48.0" customHeight="1">
      <c r="A31" s="98" t="s">
        <v>284</v>
      </c>
      <c r="B31" s="98" t="s">
        <v>285</v>
      </c>
      <c r="C31" s="98" t="s">
        <v>286</v>
      </c>
      <c r="D31" s="99" t="s">
        <v>287</v>
      </c>
      <c r="E31" s="7"/>
      <c r="F31" s="7"/>
      <c r="G31" s="7"/>
      <c r="H31" s="9"/>
    </row>
    <row r="32" ht="48.0" customHeight="1">
      <c r="A32" s="100" t="s">
        <v>288</v>
      </c>
      <c r="B32" s="100" t="s">
        <v>289</v>
      </c>
      <c r="C32" s="100" t="s">
        <v>290</v>
      </c>
      <c r="D32" s="101" t="s">
        <v>291</v>
      </c>
      <c r="E32" s="7"/>
      <c r="F32" s="7"/>
      <c r="G32" s="7"/>
      <c r="H32" s="9"/>
    </row>
    <row r="33" ht="48.0" customHeight="1">
      <c r="A33" s="100" t="s">
        <v>292</v>
      </c>
      <c r="B33" s="100" t="s">
        <v>293</v>
      </c>
      <c r="C33" s="100" t="s">
        <v>290</v>
      </c>
      <c r="D33" s="101" t="s">
        <v>294</v>
      </c>
      <c r="E33" s="7"/>
      <c r="F33" s="7"/>
      <c r="G33" s="7"/>
      <c r="H33" s="9"/>
    </row>
    <row r="34" ht="48.0" customHeight="1">
      <c r="A34" s="100" t="s">
        <v>295</v>
      </c>
      <c r="B34" s="100" t="s">
        <v>296</v>
      </c>
      <c r="C34" s="100" t="s">
        <v>290</v>
      </c>
      <c r="D34" s="101" t="s">
        <v>297</v>
      </c>
      <c r="E34" s="7"/>
      <c r="F34" s="7"/>
      <c r="G34" s="7"/>
      <c r="H34" s="9"/>
    </row>
    <row r="35" ht="48.0" customHeight="1">
      <c r="A35" s="100" t="s">
        <v>295</v>
      </c>
      <c r="B35" s="100" t="s">
        <v>298</v>
      </c>
      <c r="C35" s="100" t="s">
        <v>290</v>
      </c>
      <c r="D35" s="101" t="s">
        <v>299</v>
      </c>
      <c r="E35" s="7"/>
      <c r="F35" s="7"/>
      <c r="G35" s="7"/>
      <c r="H35" s="9"/>
    </row>
    <row r="36" ht="15.75" customHeight="1">
      <c r="A36" s="10"/>
      <c r="B36" s="10"/>
      <c r="C36" s="10"/>
      <c r="D36" s="10"/>
      <c r="E36" s="10"/>
      <c r="F36" s="10"/>
      <c r="G36" s="10"/>
      <c r="H36" s="10"/>
    </row>
    <row r="37" ht="15.75" customHeight="1">
      <c r="A37" s="11" t="s">
        <v>300</v>
      </c>
      <c r="B37" s="12"/>
      <c r="C37" s="12"/>
      <c r="D37" s="12"/>
      <c r="E37" s="12"/>
      <c r="F37" s="12"/>
      <c r="G37" s="12"/>
      <c r="H37" s="12"/>
    </row>
    <row r="38" ht="33.75" customHeight="1">
      <c r="A38" s="24" t="s">
        <v>301</v>
      </c>
      <c r="B38" s="24" t="s">
        <v>302</v>
      </c>
      <c r="C38" s="24" t="s">
        <v>303</v>
      </c>
      <c r="D38" s="103" t="s">
        <v>304</v>
      </c>
      <c r="E38" s="7"/>
      <c r="F38" s="7"/>
      <c r="G38" s="7"/>
      <c r="H38" s="9"/>
    </row>
    <row r="39" ht="33.75" customHeight="1">
      <c r="A39" s="86" t="s">
        <v>305</v>
      </c>
      <c r="B39" s="86" t="s">
        <v>306</v>
      </c>
      <c r="C39" s="86" t="s">
        <v>307</v>
      </c>
      <c r="D39" s="16" t="s">
        <v>308</v>
      </c>
      <c r="E39" s="7"/>
      <c r="F39" s="7"/>
      <c r="G39" s="7"/>
      <c r="H39" s="9"/>
    </row>
    <row r="40" ht="15.75" customHeight="1">
      <c r="A40" s="10"/>
      <c r="B40" s="10"/>
      <c r="C40" s="10"/>
      <c r="D40" s="10"/>
      <c r="E40" s="10"/>
      <c r="F40" s="10"/>
      <c r="G40" s="10"/>
      <c r="H40" s="10"/>
    </row>
    <row r="41" ht="15.75" customHeight="1">
      <c r="A41" s="10"/>
      <c r="B41" s="10"/>
      <c r="C41" s="10"/>
      <c r="D41" s="10"/>
      <c r="E41" s="10"/>
      <c r="F41" s="10"/>
      <c r="G41" s="10"/>
      <c r="H41" s="10"/>
    </row>
    <row r="42" ht="15.75" customHeight="1">
      <c r="A42" s="10"/>
      <c r="B42" s="10"/>
      <c r="C42" s="10"/>
      <c r="D42" s="10"/>
      <c r="E42" s="10"/>
      <c r="F42" s="10"/>
      <c r="G42" s="10"/>
      <c r="H42" s="10"/>
    </row>
    <row r="43" ht="15.75" customHeight="1">
      <c r="A43" s="10"/>
      <c r="B43" s="10"/>
      <c r="C43" s="10"/>
      <c r="D43" s="10"/>
      <c r="E43" s="10"/>
      <c r="F43" s="10"/>
      <c r="G43" s="10"/>
      <c r="H43" s="10"/>
    </row>
    <row r="44" ht="15.75" customHeight="1">
      <c r="A44" s="10"/>
      <c r="B44" s="10"/>
      <c r="C44" s="10"/>
      <c r="D44" s="10"/>
      <c r="E44" s="10"/>
      <c r="F44" s="10"/>
      <c r="G44" s="10"/>
      <c r="H44" s="10"/>
    </row>
    <row r="45" ht="15.75" customHeight="1">
      <c r="A45" s="10"/>
      <c r="B45" s="10"/>
      <c r="C45" s="10"/>
      <c r="D45" s="10"/>
      <c r="E45" s="10"/>
      <c r="F45" s="10"/>
      <c r="G45" s="10"/>
      <c r="H45" s="10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D34:H34"/>
    <mergeCell ref="D35:H35"/>
    <mergeCell ref="A37:H37"/>
    <mergeCell ref="D38:H38"/>
    <mergeCell ref="D39:H39"/>
    <mergeCell ref="A1:H1"/>
    <mergeCell ref="A2:H2"/>
    <mergeCell ref="A3:H3"/>
    <mergeCell ref="A30:H30"/>
    <mergeCell ref="D31:H31"/>
    <mergeCell ref="D32:H32"/>
    <mergeCell ref="D33:H33"/>
  </mergeCells>
  <conditionalFormatting sqref="B13">
    <cfRule type="containsText" dxfId="4" priority="1" operator="containsText" text="OK">
      <formula>NOT(ISERROR(SEARCH(("OK"),(B13))))</formula>
    </cfRule>
  </conditionalFormatting>
  <conditionalFormatting sqref="B13">
    <cfRule type="containsText" dxfId="5" priority="2" operator="containsText" text="Проверьте">
      <formula>NOT(ISERROR(SEARCH(("Проверьте"),(B13))))</formula>
    </cfRule>
  </conditionalFormatting>
  <conditionalFormatting sqref="B22">
    <cfRule type="containsText" dxfId="4" priority="3" operator="containsText" text="OK">
      <formula>NOT(ISERROR(SEARCH(("OK"),(B22))))</formula>
    </cfRule>
  </conditionalFormatting>
  <conditionalFormatting sqref="B22">
    <cfRule type="containsText" dxfId="5" priority="4" operator="containsText" text="Проверьте">
      <formula>NOT(ISERROR(SEARCH(("Проверьте"),(B22))))</formula>
    </cfRule>
  </conditionalFormatting>
  <conditionalFormatting sqref="B27">
    <cfRule type="containsText" dxfId="4" priority="5" operator="containsText" text="OK">
      <formula>NOT(ISERROR(SEARCH(("OK"),(B27))))</formula>
    </cfRule>
  </conditionalFormatting>
  <conditionalFormatting sqref="B27">
    <cfRule type="containsText" dxfId="5" priority="6" operator="containsText" text="Проверьте">
      <formula>NOT(ISERROR(SEARCH(("Проверьте"),(B27))))</formula>
    </cfRule>
  </conditionalFormatting>
  <dataValidations>
    <dataValidation type="decimal" allowBlank="1" sqref="B14">
      <formula1>1.0</formula1>
      <formula2>50.0</formula2>
    </dataValidation>
    <dataValidation type="decimal" allowBlank="1" sqref="B24:B25">
      <formula1>0.0</formula1>
      <formula2>100.0</formula2>
    </dataValidation>
    <dataValidation type="decimal" allowBlank="1" sqref="B16:B20">
      <formula1>0.0</formula1>
      <formula2>1.0</formula2>
    </dataValidation>
    <dataValidation type="decimal" allowBlank="1" sqref="B26">
      <formula1>0.2</formula1>
      <formula2>1.0</formula2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2.63" defaultRowHeight="15.0"/>
  <cols>
    <col customWidth="1" min="1" max="1" width="7.0"/>
    <col customWidth="1" min="2" max="2" width="30.0"/>
    <col customWidth="1" min="3" max="3" width="18.0"/>
    <col customWidth="1" min="4" max="4" width="11.0"/>
    <col customWidth="1" min="5" max="5" width="17.0"/>
    <col customWidth="1" min="6" max="6" width="28.0"/>
    <col customWidth="1" min="7" max="7" width="36.0"/>
    <col customWidth="1" min="8" max="8" width="19.0"/>
    <col customWidth="1" min="9" max="9" width="14.0"/>
    <col customWidth="1" min="10" max="10" width="16.0"/>
    <col customWidth="1" min="11" max="11" width="31.0"/>
    <col customWidth="1" min="12" max="12" width="37.0"/>
    <col customWidth="1" min="13" max="26" width="8.63"/>
  </cols>
  <sheetData>
    <row r="1" ht="31.5" customHeight="1">
      <c r="A1" s="1" t="s">
        <v>236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1.75" customHeight="1">
      <c r="A2" s="3" t="s">
        <v>240</v>
      </c>
    </row>
    <row r="3">
      <c r="A3" s="87" t="s">
        <v>242</v>
      </c>
      <c r="B3" s="7"/>
      <c r="C3" s="7"/>
      <c r="D3" s="7"/>
      <c r="E3" s="7"/>
      <c r="F3" s="7"/>
      <c r="G3" s="7"/>
      <c r="H3" s="7"/>
      <c r="I3" s="7"/>
      <c r="J3" s="7"/>
      <c r="K3" s="7"/>
      <c r="L3" s="9"/>
    </row>
    <row r="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8.0" customHeight="1">
      <c r="A5" s="90" t="s">
        <v>149</v>
      </c>
      <c r="B5" s="90" t="s">
        <v>159</v>
      </c>
      <c r="C5" s="90" t="s">
        <v>254</v>
      </c>
      <c r="D5" s="90" t="s">
        <v>210</v>
      </c>
      <c r="E5" s="90" t="s">
        <v>194</v>
      </c>
      <c r="F5" s="90" t="s">
        <v>258</v>
      </c>
      <c r="G5" s="90" t="s">
        <v>195</v>
      </c>
      <c r="H5" s="90" t="s">
        <v>260</v>
      </c>
      <c r="I5" s="90" t="s">
        <v>262</v>
      </c>
      <c r="J5" s="90" t="s">
        <v>263</v>
      </c>
      <c r="K5" s="90" t="s">
        <v>265</v>
      </c>
      <c r="L5" s="90" t="s">
        <v>267</v>
      </c>
    </row>
    <row r="6" ht="37.5" customHeight="1">
      <c r="A6" s="92">
        <v>1.0</v>
      </c>
      <c r="B6" s="71"/>
      <c r="C6" s="96" t="str">
        <f>IF(B6="","",IF(COUNTIF('00_Старт'!$B$11:$B$2010,B6)=0,"Запрос не найден",IF(COUNTIF('00_Старт'!$B$11:$B$2010,B6)&gt;1,"Найден дубль","OK")))</f>
        <v/>
      </c>
      <c r="D6" s="97" t="str">
        <f t="array" ref="D6">IF(C6&lt;&gt;"OK","",IFERROR(INDEX('00_Старт'!$X$11:$X$2010,MATCH(B6,'00_Старт'!$B$11:$B$2010,0)),""))</f>
        <v/>
      </c>
      <c r="E6" s="96" t="str">
        <f t="array" ref="E6">IF(C6&lt;&gt;"OK","",IFERROR(INDEX('00_Старт'!$Y$11:$Y$2010,MATCH(B6,'00_Старт'!$B$11:$B$2010,0)),""))</f>
        <v/>
      </c>
      <c r="F6" s="96" t="str">
        <f t="array" ref="F6">IF(C6&lt;&gt;"OK","",IFERROR("Частотность: "&amp;TEXT(INDEX('00_Старт'!$E$11:$E$2010,MATCH(B6,'00_Старт'!$B$11:$B$2010,0)),"#,##0")&amp;"; позиция: "&amp;IF(INDEX('00_Старт'!$G$11:$G$2010,MATCH(B6,'00_Старт'!$B$11:$B$2010,0))="","нет данных",INDEX('00_Старт'!$G$11:$G$2010,MATCH(B6,'00_Старт'!$B$11:$B$2010,0))),""))</f>
        <v/>
      </c>
      <c r="G6" s="96" t="str">
        <f t="array" ref="G6">IF(C6&lt;&gt;"OK","",IFERROR(INDEX('00_Старт'!$AA$11:$AA$2010,MATCH(B6,'00_Старт'!$B$11:$B$2010,0)),""))</f>
        <v/>
      </c>
      <c r="H6" s="71"/>
      <c r="I6" s="102"/>
      <c r="J6" s="71"/>
      <c r="K6" s="71"/>
      <c r="L6" s="71"/>
    </row>
    <row r="7" ht="37.5" customHeight="1">
      <c r="A7" s="92">
        <v>2.0</v>
      </c>
      <c r="B7" s="71"/>
      <c r="C7" s="96" t="str">
        <f>IF(B7="","",IF(COUNTIF('00_Старт'!$B$11:$B$2010,B7)=0,"Запрос не найден",IF(COUNTIF('00_Старт'!$B$11:$B$2010,B7)&gt;1,"Найден дубль","OK")))</f>
        <v/>
      </c>
      <c r="D7" s="97" t="str">
        <f t="array" ref="D7">IF(C7&lt;&gt;"OK","",IFERROR(INDEX('00_Старт'!$X$11:$X$2010,MATCH(B7,'00_Старт'!$B$11:$B$2010,0)),""))</f>
        <v/>
      </c>
      <c r="E7" s="96" t="str">
        <f t="array" ref="E7">IF(C7&lt;&gt;"OK","",IFERROR(INDEX('00_Старт'!$Y$11:$Y$2010,MATCH(B7,'00_Старт'!$B$11:$B$2010,0)),""))</f>
        <v/>
      </c>
      <c r="F7" s="96" t="str">
        <f t="array" ref="F7">IF(C7&lt;&gt;"OK","",IFERROR("Частотность: "&amp;TEXT(INDEX('00_Старт'!$E$11:$E$2010,MATCH(B7,'00_Старт'!$B$11:$B$2010,0)),"#,##0")&amp;"; позиция: "&amp;IF(INDEX('00_Старт'!$G$11:$G$2010,MATCH(B7,'00_Старт'!$B$11:$B$2010,0))="","нет данных",INDEX('00_Старт'!$G$11:$G$2010,MATCH(B7,'00_Старт'!$B$11:$B$2010,0))),""))</f>
        <v/>
      </c>
      <c r="G7" s="96" t="str">
        <f t="array" ref="G7">IF(C7&lt;&gt;"OK","",IFERROR(INDEX('00_Старт'!$AA$11:$AA$2010,MATCH(B7,'00_Старт'!$B$11:$B$2010,0)),""))</f>
        <v/>
      </c>
      <c r="H7" s="71"/>
      <c r="I7" s="102"/>
      <c r="J7" s="71"/>
      <c r="K7" s="71"/>
      <c r="L7" s="71"/>
    </row>
    <row r="8" ht="37.5" customHeight="1">
      <c r="A8" s="92">
        <v>3.0</v>
      </c>
      <c r="B8" s="71"/>
      <c r="C8" s="96" t="str">
        <f>IF(B8="","",IF(COUNTIF('00_Старт'!$B$11:$B$2010,B8)=0,"Запрос не найден",IF(COUNTIF('00_Старт'!$B$11:$B$2010,B8)&gt;1,"Найден дубль","OK")))</f>
        <v/>
      </c>
      <c r="D8" s="97" t="str">
        <f t="array" ref="D8">IF(C8&lt;&gt;"OK","",IFERROR(INDEX('00_Старт'!$X$11:$X$2010,MATCH(B8,'00_Старт'!$B$11:$B$2010,0)),""))</f>
        <v/>
      </c>
      <c r="E8" s="96" t="str">
        <f t="array" ref="E8">IF(C8&lt;&gt;"OK","",IFERROR(INDEX('00_Старт'!$Y$11:$Y$2010,MATCH(B8,'00_Старт'!$B$11:$B$2010,0)),""))</f>
        <v/>
      </c>
      <c r="F8" s="96" t="str">
        <f t="array" ref="F8">IF(C8&lt;&gt;"OK","",IFERROR("Частотность: "&amp;TEXT(INDEX('00_Старт'!$E$11:$E$2010,MATCH(B8,'00_Старт'!$B$11:$B$2010,0)),"#,##0")&amp;"; позиция: "&amp;IF(INDEX('00_Старт'!$G$11:$G$2010,MATCH(B8,'00_Старт'!$B$11:$B$2010,0))="","нет данных",INDEX('00_Старт'!$G$11:$G$2010,MATCH(B8,'00_Старт'!$B$11:$B$2010,0))),""))</f>
        <v/>
      </c>
      <c r="G8" s="96" t="str">
        <f t="array" ref="G8">IF(C8&lt;&gt;"OK","",IFERROR(INDEX('00_Старт'!$AA$11:$AA$2010,MATCH(B8,'00_Старт'!$B$11:$B$2010,0)),""))</f>
        <v/>
      </c>
      <c r="H8" s="71"/>
      <c r="I8" s="102"/>
      <c r="J8" s="71"/>
      <c r="K8" s="71"/>
      <c r="L8" s="71"/>
    </row>
    <row r="9" ht="37.5" customHeight="1">
      <c r="A9" s="92">
        <v>4.0</v>
      </c>
      <c r="B9" s="71"/>
      <c r="C9" s="96" t="str">
        <f>IF(B9="","",IF(COUNTIF('00_Старт'!$B$11:$B$2010,B9)=0,"Запрос не найден",IF(COUNTIF('00_Старт'!$B$11:$B$2010,B9)&gt;1,"Найден дубль","OK")))</f>
        <v/>
      </c>
      <c r="D9" s="97" t="str">
        <f t="array" ref="D9">IF(C9&lt;&gt;"OK","",IFERROR(INDEX('00_Старт'!$X$11:$X$2010,MATCH(B9,'00_Старт'!$B$11:$B$2010,0)),""))</f>
        <v/>
      </c>
      <c r="E9" s="96" t="str">
        <f t="array" ref="E9">IF(C9&lt;&gt;"OK","",IFERROR(INDEX('00_Старт'!$Y$11:$Y$2010,MATCH(B9,'00_Старт'!$B$11:$B$2010,0)),""))</f>
        <v/>
      </c>
      <c r="F9" s="96" t="str">
        <f t="array" ref="F9">IF(C9&lt;&gt;"OK","",IFERROR("Частотность: "&amp;TEXT(INDEX('00_Старт'!$E$11:$E$2010,MATCH(B9,'00_Старт'!$B$11:$B$2010,0)),"#,##0")&amp;"; позиция: "&amp;IF(INDEX('00_Старт'!$G$11:$G$2010,MATCH(B9,'00_Старт'!$B$11:$B$2010,0))="","нет данных",INDEX('00_Старт'!$G$11:$G$2010,MATCH(B9,'00_Старт'!$B$11:$B$2010,0))),""))</f>
        <v/>
      </c>
      <c r="G9" s="96" t="str">
        <f t="array" ref="G9">IF(C9&lt;&gt;"OK","",IFERROR(INDEX('00_Старт'!$AA$11:$AA$2010,MATCH(B9,'00_Старт'!$B$11:$B$2010,0)),""))</f>
        <v/>
      </c>
      <c r="H9" s="71"/>
      <c r="I9" s="102"/>
      <c r="J9" s="71"/>
      <c r="K9" s="71"/>
      <c r="L9" s="71"/>
    </row>
    <row r="10" ht="37.5" customHeight="1">
      <c r="A10" s="92">
        <v>5.0</v>
      </c>
      <c r="B10" s="71"/>
      <c r="C10" s="96" t="str">
        <f>IF(B10="","",IF(COUNTIF('00_Старт'!$B$11:$B$2010,B10)=0,"Запрос не найден",IF(COUNTIF('00_Старт'!$B$11:$B$2010,B10)&gt;1,"Найден дубль","OK")))</f>
        <v/>
      </c>
      <c r="D10" s="97" t="str">
        <f t="array" ref="D10">IF(C10&lt;&gt;"OK","",IFERROR(INDEX('00_Старт'!$X$11:$X$2010,MATCH(B10,'00_Старт'!$B$11:$B$2010,0)),""))</f>
        <v/>
      </c>
      <c r="E10" s="96" t="str">
        <f t="array" ref="E10">IF(C10&lt;&gt;"OK","",IFERROR(INDEX('00_Старт'!$Y$11:$Y$2010,MATCH(B10,'00_Старт'!$B$11:$B$2010,0)),""))</f>
        <v/>
      </c>
      <c r="F10" s="96" t="str">
        <f t="array" ref="F10">IF(C10&lt;&gt;"OK","",IFERROR("Частотность: "&amp;TEXT(INDEX('00_Старт'!$E$11:$E$2010,MATCH(B10,'00_Старт'!$B$11:$B$2010,0)),"#,##0")&amp;"; позиция: "&amp;IF(INDEX('00_Старт'!$G$11:$G$2010,MATCH(B10,'00_Старт'!$B$11:$B$2010,0))="","нет данных",INDEX('00_Старт'!$G$11:$G$2010,MATCH(B10,'00_Старт'!$B$11:$B$2010,0))),""))</f>
        <v/>
      </c>
      <c r="G10" s="96" t="str">
        <f t="array" ref="G10">IF(C10&lt;&gt;"OK","",IFERROR(INDEX('00_Старт'!$AA$11:$AA$2010,MATCH(B10,'00_Старт'!$B$11:$B$2010,0)),""))</f>
        <v/>
      </c>
      <c r="H10" s="71"/>
      <c r="I10" s="102"/>
      <c r="J10" s="71"/>
      <c r="K10" s="71"/>
      <c r="L10" s="71"/>
    </row>
    <row r="11" ht="37.5" customHeight="1">
      <c r="A11" s="92">
        <v>6.0</v>
      </c>
      <c r="B11" s="71"/>
      <c r="C11" s="96" t="str">
        <f>IF(B11="","",IF(COUNTIF('00_Старт'!$B$11:$B$2010,B11)=0,"Запрос не найден",IF(COUNTIF('00_Старт'!$B$11:$B$2010,B11)&gt;1,"Найден дубль","OK")))</f>
        <v/>
      </c>
      <c r="D11" s="97" t="str">
        <f t="array" ref="D11">IF(C11&lt;&gt;"OK","",IFERROR(INDEX('00_Старт'!$X$11:$X$2010,MATCH(B11,'00_Старт'!$B$11:$B$2010,0)),""))</f>
        <v/>
      </c>
      <c r="E11" s="96" t="str">
        <f t="array" ref="E11">IF(C11&lt;&gt;"OK","",IFERROR(INDEX('00_Старт'!$Y$11:$Y$2010,MATCH(B11,'00_Старт'!$B$11:$B$2010,0)),""))</f>
        <v/>
      </c>
      <c r="F11" s="96" t="str">
        <f t="array" ref="F11">IF(C11&lt;&gt;"OK","",IFERROR("Частотность: "&amp;TEXT(INDEX('00_Старт'!$E$11:$E$2010,MATCH(B11,'00_Старт'!$B$11:$B$2010,0)),"#,##0")&amp;"; позиция: "&amp;IF(INDEX('00_Старт'!$G$11:$G$2010,MATCH(B11,'00_Старт'!$B$11:$B$2010,0))="","нет данных",INDEX('00_Старт'!$G$11:$G$2010,MATCH(B11,'00_Старт'!$B$11:$B$2010,0))),""))</f>
        <v/>
      </c>
      <c r="G11" s="96" t="str">
        <f t="array" ref="G11">IF(C11&lt;&gt;"OK","",IFERROR(INDEX('00_Старт'!$AA$11:$AA$2010,MATCH(B11,'00_Старт'!$B$11:$B$2010,0)),""))</f>
        <v/>
      </c>
      <c r="H11" s="71"/>
      <c r="I11" s="102"/>
      <c r="J11" s="71"/>
      <c r="K11" s="71"/>
      <c r="L11" s="71"/>
    </row>
    <row r="12" ht="37.5" customHeight="1">
      <c r="A12" s="92">
        <v>7.0</v>
      </c>
      <c r="B12" s="71"/>
      <c r="C12" s="96" t="str">
        <f>IF(B12="","",IF(COUNTIF('00_Старт'!$B$11:$B$2010,B12)=0,"Запрос не найден",IF(COUNTIF('00_Старт'!$B$11:$B$2010,B12)&gt;1,"Найден дубль","OK")))</f>
        <v/>
      </c>
      <c r="D12" s="97" t="str">
        <f t="array" ref="D12">IF(C12&lt;&gt;"OK","",IFERROR(INDEX('00_Старт'!$X$11:$X$2010,MATCH(B12,'00_Старт'!$B$11:$B$2010,0)),""))</f>
        <v/>
      </c>
      <c r="E12" s="96" t="str">
        <f t="array" ref="E12">IF(C12&lt;&gt;"OK","",IFERROR(INDEX('00_Старт'!$Y$11:$Y$2010,MATCH(B12,'00_Старт'!$B$11:$B$2010,0)),""))</f>
        <v/>
      </c>
      <c r="F12" s="96" t="str">
        <f t="array" ref="F12">IF(C12&lt;&gt;"OK","",IFERROR("Частотность: "&amp;TEXT(INDEX('00_Старт'!$E$11:$E$2010,MATCH(B12,'00_Старт'!$B$11:$B$2010,0)),"#,##0")&amp;"; позиция: "&amp;IF(INDEX('00_Старт'!$G$11:$G$2010,MATCH(B12,'00_Старт'!$B$11:$B$2010,0))="","нет данных",INDEX('00_Старт'!$G$11:$G$2010,MATCH(B12,'00_Старт'!$B$11:$B$2010,0))),""))</f>
        <v/>
      </c>
      <c r="G12" s="96" t="str">
        <f t="array" ref="G12">IF(C12&lt;&gt;"OK","",IFERROR(INDEX('00_Старт'!$AA$11:$AA$2010,MATCH(B12,'00_Старт'!$B$11:$B$2010,0)),""))</f>
        <v/>
      </c>
      <c r="H12" s="71"/>
      <c r="I12" s="102"/>
      <c r="J12" s="71"/>
      <c r="K12" s="71"/>
      <c r="L12" s="71"/>
    </row>
    <row r="13" ht="37.5" customHeight="1">
      <c r="A13" s="92">
        <v>8.0</v>
      </c>
      <c r="B13" s="71"/>
      <c r="C13" s="96" t="str">
        <f>IF(B13="","",IF(COUNTIF('00_Старт'!$B$11:$B$2010,B13)=0,"Запрос не найден",IF(COUNTIF('00_Старт'!$B$11:$B$2010,B13)&gt;1,"Найден дубль","OK")))</f>
        <v/>
      </c>
      <c r="D13" s="97" t="str">
        <f t="array" ref="D13">IF(C13&lt;&gt;"OK","",IFERROR(INDEX('00_Старт'!$X$11:$X$2010,MATCH(B13,'00_Старт'!$B$11:$B$2010,0)),""))</f>
        <v/>
      </c>
      <c r="E13" s="96" t="str">
        <f t="array" ref="E13">IF(C13&lt;&gt;"OK","",IFERROR(INDEX('00_Старт'!$Y$11:$Y$2010,MATCH(B13,'00_Старт'!$B$11:$B$2010,0)),""))</f>
        <v/>
      </c>
      <c r="F13" s="96" t="str">
        <f t="array" ref="F13">IF(C13&lt;&gt;"OK","",IFERROR("Частотность: "&amp;TEXT(INDEX('00_Старт'!$E$11:$E$2010,MATCH(B13,'00_Старт'!$B$11:$B$2010,0)),"#,##0")&amp;"; позиция: "&amp;IF(INDEX('00_Старт'!$G$11:$G$2010,MATCH(B13,'00_Старт'!$B$11:$B$2010,0))="","нет данных",INDEX('00_Старт'!$G$11:$G$2010,MATCH(B13,'00_Старт'!$B$11:$B$2010,0))),""))</f>
        <v/>
      </c>
      <c r="G13" s="96" t="str">
        <f t="array" ref="G13">IF(C13&lt;&gt;"OK","",IFERROR(INDEX('00_Старт'!$AA$11:$AA$2010,MATCH(B13,'00_Старт'!$B$11:$B$2010,0)),""))</f>
        <v/>
      </c>
      <c r="H13" s="71"/>
      <c r="I13" s="102"/>
      <c r="J13" s="71"/>
      <c r="K13" s="71"/>
      <c r="L13" s="71"/>
    </row>
    <row r="14" ht="37.5" customHeight="1">
      <c r="A14" s="92">
        <v>9.0</v>
      </c>
      <c r="B14" s="71"/>
      <c r="C14" s="96" t="str">
        <f>IF(B14="","",IF(COUNTIF('00_Старт'!$B$11:$B$2010,B14)=0,"Запрос не найден",IF(COUNTIF('00_Старт'!$B$11:$B$2010,B14)&gt;1,"Найден дубль","OK")))</f>
        <v/>
      </c>
      <c r="D14" s="97" t="str">
        <f t="array" ref="D14">IF(C14&lt;&gt;"OK","",IFERROR(INDEX('00_Старт'!$X$11:$X$2010,MATCH(B14,'00_Старт'!$B$11:$B$2010,0)),""))</f>
        <v/>
      </c>
      <c r="E14" s="96" t="str">
        <f t="array" ref="E14">IF(C14&lt;&gt;"OK","",IFERROR(INDEX('00_Старт'!$Y$11:$Y$2010,MATCH(B14,'00_Старт'!$B$11:$B$2010,0)),""))</f>
        <v/>
      </c>
      <c r="F14" s="96" t="str">
        <f t="array" ref="F14">IF(C14&lt;&gt;"OK","",IFERROR("Частотность: "&amp;TEXT(INDEX('00_Старт'!$E$11:$E$2010,MATCH(B14,'00_Старт'!$B$11:$B$2010,0)),"#,##0")&amp;"; позиция: "&amp;IF(INDEX('00_Старт'!$G$11:$G$2010,MATCH(B14,'00_Старт'!$B$11:$B$2010,0))="","нет данных",INDEX('00_Старт'!$G$11:$G$2010,MATCH(B14,'00_Старт'!$B$11:$B$2010,0))),""))</f>
        <v/>
      </c>
      <c r="G14" s="96" t="str">
        <f t="array" ref="G14">IF(C14&lt;&gt;"OK","",IFERROR(INDEX('00_Старт'!$AA$11:$AA$2010,MATCH(B14,'00_Старт'!$B$11:$B$2010,0)),""))</f>
        <v/>
      </c>
      <c r="H14" s="71"/>
      <c r="I14" s="102"/>
      <c r="J14" s="71"/>
      <c r="K14" s="71"/>
      <c r="L14" s="71"/>
    </row>
    <row r="15" ht="37.5" customHeight="1">
      <c r="A15" s="92">
        <v>10.0</v>
      </c>
      <c r="B15" s="71"/>
      <c r="C15" s="96" t="str">
        <f>IF(B15="","",IF(COUNTIF('00_Старт'!$B$11:$B$2010,B15)=0,"Запрос не найден",IF(COUNTIF('00_Старт'!$B$11:$B$2010,B15)&gt;1,"Найден дубль","OK")))</f>
        <v/>
      </c>
      <c r="D15" s="97" t="str">
        <f t="array" ref="D15">IF(C15&lt;&gt;"OK","",IFERROR(INDEX('00_Старт'!$X$11:$X$2010,MATCH(B15,'00_Старт'!$B$11:$B$2010,0)),""))</f>
        <v/>
      </c>
      <c r="E15" s="96" t="str">
        <f t="array" ref="E15">IF(C15&lt;&gt;"OK","",IFERROR(INDEX('00_Старт'!$Y$11:$Y$2010,MATCH(B15,'00_Старт'!$B$11:$B$2010,0)),""))</f>
        <v/>
      </c>
      <c r="F15" s="96" t="str">
        <f t="array" ref="F15">IF(C15&lt;&gt;"OK","",IFERROR("Частотность: "&amp;TEXT(INDEX('00_Старт'!$E$11:$E$2010,MATCH(B15,'00_Старт'!$B$11:$B$2010,0)),"#,##0")&amp;"; позиция: "&amp;IF(INDEX('00_Старт'!$G$11:$G$2010,MATCH(B15,'00_Старт'!$B$11:$B$2010,0))="","нет данных",INDEX('00_Старт'!$G$11:$G$2010,MATCH(B15,'00_Старт'!$B$11:$B$2010,0))),""))</f>
        <v/>
      </c>
      <c r="G15" s="96" t="str">
        <f t="array" ref="G15">IF(C15&lt;&gt;"OK","",IFERROR(INDEX('00_Старт'!$AA$11:$AA$2010,MATCH(B15,'00_Старт'!$B$11:$B$2010,0)),""))</f>
        <v/>
      </c>
      <c r="H15" s="71"/>
      <c r="I15" s="102"/>
      <c r="J15" s="71"/>
      <c r="K15" s="71"/>
      <c r="L15" s="71"/>
    </row>
    <row r="16" ht="37.5" customHeight="1">
      <c r="A16" s="92">
        <v>11.0</v>
      </c>
      <c r="B16" s="71"/>
      <c r="C16" s="96" t="str">
        <f>IF(B16="","",IF(COUNTIF('00_Старт'!$B$11:$B$2010,B16)=0,"Запрос не найден",IF(COUNTIF('00_Старт'!$B$11:$B$2010,B16)&gt;1,"Найден дубль","OK")))</f>
        <v/>
      </c>
      <c r="D16" s="97" t="str">
        <f t="array" ref="D16">IF(C16&lt;&gt;"OK","",IFERROR(INDEX('00_Старт'!$X$11:$X$2010,MATCH(B16,'00_Старт'!$B$11:$B$2010,0)),""))</f>
        <v/>
      </c>
      <c r="E16" s="96" t="str">
        <f t="array" ref="E16">IF(C16&lt;&gt;"OK","",IFERROR(INDEX('00_Старт'!$Y$11:$Y$2010,MATCH(B16,'00_Старт'!$B$11:$B$2010,0)),""))</f>
        <v/>
      </c>
      <c r="F16" s="96" t="str">
        <f t="array" ref="F16">IF(C16&lt;&gt;"OK","",IFERROR("Частотность: "&amp;TEXT(INDEX('00_Старт'!$E$11:$E$2010,MATCH(B16,'00_Старт'!$B$11:$B$2010,0)),"#,##0")&amp;"; позиция: "&amp;IF(INDEX('00_Старт'!$G$11:$G$2010,MATCH(B16,'00_Старт'!$B$11:$B$2010,0))="","нет данных",INDEX('00_Старт'!$G$11:$G$2010,MATCH(B16,'00_Старт'!$B$11:$B$2010,0))),""))</f>
        <v/>
      </c>
      <c r="G16" s="96" t="str">
        <f t="array" ref="G16">IF(C16&lt;&gt;"OK","",IFERROR(INDEX('00_Старт'!$AA$11:$AA$2010,MATCH(B16,'00_Старт'!$B$11:$B$2010,0)),""))</f>
        <v/>
      </c>
      <c r="H16" s="71"/>
      <c r="I16" s="102"/>
      <c r="J16" s="71"/>
      <c r="K16" s="71"/>
      <c r="L16" s="71"/>
    </row>
    <row r="17" ht="37.5" customHeight="1">
      <c r="A17" s="92">
        <v>12.0</v>
      </c>
      <c r="B17" s="71"/>
      <c r="C17" s="96" t="str">
        <f>IF(B17="","",IF(COUNTIF('00_Старт'!$B$11:$B$2010,B17)=0,"Запрос не найден",IF(COUNTIF('00_Старт'!$B$11:$B$2010,B17)&gt;1,"Найден дубль","OK")))</f>
        <v/>
      </c>
      <c r="D17" s="97" t="str">
        <f t="array" ref="D17">IF(C17&lt;&gt;"OK","",IFERROR(INDEX('00_Старт'!$X$11:$X$2010,MATCH(B17,'00_Старт'!$B$11:$B$2010,0)),""))</f>
        <v/>
      </c>
      <c r="E17" s="96" t="str">
        <f t="array" ref="E17">IF(C17&lt;&gt;"OK","",IFERROR(INDEX('00_Старт'!$Y$11:$Y$2010,MATCH(B17,'00_Старт'!$B$11:$B$2010,0)),""))</f>
        <v/>
      </c>
      <c r="F17" s="96" t="str">
        <f t="array" ref="F17">IF(C17&lt;&gt;"OK","",IFERROR("Частотность: "&amp;TEXT(INDEX('00_Старт'!$E$11:$E$2010,MATCH(B17,'00_Старт'!$B$11:$B$2010,0)),"#,##0")&amp;"; позиция: "&amp;IF(INDEX('00_Старт'!$G$11:$G$2010,MATCH(B17,'00_Старт'!$B$11:$B$2010,0))="","нет данных",INDEX('00_Старт'!$G$11:$G$2010,MATCH(B17,'00_Старт'!$B$11:$B$2010,0))),""))</f>
        <v/>
      </c>
      <c r="G17" s="96" t="str">
        <f t="array" ref="G17">IF(C17&lt;&gt;"OK","",IFERROR(INDEX('00_Старт'!$AA$11:$AA$2010,MATCH(B17,'00_Старт'!$B$11:$B$2010,0)),""))</f>
        <v/>
      </c>
      <c r="H17" s="71"/>
      <c r="I17" s="102"/>
      <c r="J17" s="71"/>
      <c r="K17" s="71"/>
      <c r="L17" s="71"/>
    </row>
    <row r="18" ht="37.5" customHeight="1">
      <c r="A18" s="92">
        <v>13.0</v>
      </c>
      <c r="B18" s="71"/>
      <c r="C18" s="96" t="str">
        <f>IF(B18="","",IF(COUNTIF('00_Старт'!$B$11:$B$2010,B18)=0,"Запрос не найден",IF(COUNTIF('00_Старт'!$B$11:$B$2010,B18)&gt;1,"Найден дубль","OK")))</f>
        <v/>
      </c>
      <c r="D18" s="97" t="str">
        <f t="array" ref="D18">IF(C18&lt;&gt;"OK","",IFERROR(INDEX('00_Старт'!$X$11:$X$2010,MATCH(B18,'00_Старт'!$B$11:$B$2010,0)),""))</f>
        <v/>
      </c>
      <c r="E18" s="96" t="str">
        <f t="array" ref="E18">IF(C18&lt;&gt;"OK","",IFERROR(INDEX('00_Старт'!$Y$11:$Y$2010,MATCH(B18,'00_Старт'!$B$11:$B$2010,0)),""))</f>
        <v/>
      </c>
      <c r="F18" s="96" t="str">
        <f t="array" ref="F18">IF(C18&lt;&gt;"OK","",IFERROR("Частотность: "&amp;TEXT(INDEX('00_Старт'!$E$11:$E$2010,MATCH(B18,'00_Старт'!$B$11:$B$2010,0)),"#,##0")&amp;"; позиция: "&amp;IF(INDEX('00_Старт'!$G$11:$G$2010,MATCH(B18,'00_Старт'!$B$11:$B$2010,0))="","нет данных",INDEX('00_Старт'!$G$11:$G$2010,MATCH(B18,'00_Старт'!$B$11:$B$2010,0))),""))</f>
        <v/>
      </c>
      <c r="G18" s="96" t="str">
        <f t="array" ref="G18">IF(C18&lt;&gt;"OK","",IFERROR(INDEX('00_Старт'!$AA$11:$AA$2010,MATCH(B18,'00_Старт'!$B$11:$B$2010,0)),""))</f>
        <v/>
      </c>
      <c r="H18" s="71"/>
      <c r="I18" s="102"/>
      <c r="J18" s="71"/>
      <c r="K18" s="71"/>
      <c r="L18" s="71"/>
    </row>
    <row r="19" ht="37.5" customHeight="1">
      <c r="A19" s="92">
        <v>14.0</v>
      </c>
      <c r="B19" s="71"/>
      <c r="C19" s="96" t="str">
        <f>IF(B19="","",IF(COUNTIF('00_Старт'!$B$11:$B$2010,B19)=0,"Запрос не найден",IF(COUNTIF('00_Старт'!$B$11:$B$2010,B19)&gt;1,"Найден дубль","OK")))</f>
        <v/>
      </c>
      <c r="D19" s="97" t="str">
        <f t="array" ref="D19">IF(C19&lt;&gt;"OK","",IFERROR(INDEX('00_Старт'!$X$11:$X$2010,MATCH(B19,'00_Старт'!$B$11:$B$2010,0)),""))</f>
        <v/>
      </c>
      <c r="E19" s="96" t="str">
        <f t="array" ref="E19">IF(C19&lt;&gt;"OK","",IFERROR(INDEX('00_Старт'!$Y$11:$Y$2010,MATCH(B19,'00_Старт'!$B$11:$B$2010,0)),""))</f>
        <v/>
      </c>
      <c r="F19" s="96" t="str">
        <f t="array" ref="F19">IF(C19&lt;&gt;"OK","",IFERROR("Частотность: "&amp;TEXT(INDEX('00_Старт'!$E$11:$E$2010,MATCH(B19,'00_Старт'!$B$11:$B$2010,0)),"#,##0")&amp;"; позиция: "&amp;IF(INDEX('00_Старт'!$G$11:$G$2010,MATCH(B19,'00_Старт'!$B$11:$B$2010,0))="","нет данных",INDEX('00_Старт'!$G$11:$G$2010,MATCH(B19,'00_Старт'!$B$11:$B$2010,0))),""))</f>
        <v/>
      </c>
      <c r="G19" s="96" t="str">
        <f t="array" ref="G19">IF(C19&lt;&gt;"OK","",IFERROR(INDEX('00_Старт'!$AA$11:$AA$2010,MATCH(B19,'00_Старт'!$B$11:$B$2010,0)),""))</f>
        <v/>
      </c>
      <c r="H19" s="71"/>
      <c r="I19" s="102"/>
      <c r="J19" s="71"/>
      <c r="K19" s="71"/>
      <c r="L19" s="71"/>
    </row>
    <row r="20" ht="37.5" customHeight="1">
      <c r="A20" s="92">
        <v>15.0</v>
      </c>
      <c r="B20" s="71"/>
      <c r="C20" s="96" t="str">
        <f>IF(B20="","",IF(COUNTIF('00_Старт'!$B$11:$B$2010,B20)=0,"Запрос не найден",IF(COUNTIF('00_Старт'!$B$11:$B$2010,B20)&gt;1,"Найден дубль","OK")))</f>
        <v/>
      </c>
      <c r="D20" s="97" t="str">
        <f t="array" ref="D20">IF(C20&lt;&gt;"OK","",IFERROR(INDEX('00_Старт'!$X$11:$X$2010,MATCH(B20,'00_Старт'!$B$11:$B$2010,0)),""))</f>
        <v/>
      </c>
      <c r="E20" s="96" t="str">
        <f t="array" ref="E20">IF(C20&lt;&gt;"OK","",IFERROR(INDEX('00_Старт'!$Y$11:$Y$2010,MATCH(B20,'00_Старт'!$B$11:$B$2010,0)),""))</f>
        <v/>
      </c>
      <c r="F20" s="96" t="str">
        <f t="array" ref="F20">IF(C20&lt;&gt;"OK","",IFERROR("Частотность: "&amp;TEXT(INDEX('00_Старт'!$E$11:$E$2010,MATCH(B20,'00_Старт'!$B$11:$B$2010,0)),"#,##0")&amp;"; позиция: "&amp;IF(INDEX('00_Старт'!$G$11:$G$2010,MATCH(B20,'00_Старт'!$B$11:$B$2010,0))="","нет данных",INDEX('00_Старт'!$G$11:$G$2010,MATCH(B20,'00_Старт'!$B$11:$B$2010,0))),""))</f>
        <v/>
      </c>
      <c r="G20" s="96" t="str">
        <f t="array" ref="G20">IF(C20&lt;&gt;"OK","",IFERROR(INDEX('00_Старт'!$AA$11:$AA$2010,MATCH(B20,'00_Старт'!$B$11:$B$2010,0)),""))</f>
        <v/>
      </c>
      <c r="H20" s="71"/>
      <c r="I20" s="102"/>
      <c r="J20" s="71"/>
      <c r="K20" s="71"/>
      <c r="L20" s="71"/>
    </row>
    <row r="21" ht="37.5" customHeight="1">
      <c r="A21" s="92">
        <v>16.0</v>
      </c>
      <c r="B21" s="71"/>
      <c r="C21" s="96" t="str">
        <f>IF(B21="","",IF(COUNTIF('00_Старт'!$B$11:$B$2010,B21)=0,"Запрос не найден",IF(COUNTIF('00_Старт'!$B$11:$B$2010,B21)&gt;1,"Найден дубль","OK")))</f>
        <v/>
      </c>
      <c r="D21" s="97" t="str">
        <f t="array" ref="D21">IF(C21&lt;&gt;"OK","",IFERROR(INDEX('00_Старт'!$X$11:$X$2010,MATCH(B21,'00_Старт'!$B$11:$B$2010,0)),""))</f>
        <v/>
      </c>
      <c r="E21" s="96" t="str">
        <f t="array" ref="E21">IF(C21&lt;&gt;"OK","",IFERROR(INDEX('00_Старт'!$Y$11:$Y$2010,MATCH(B21,'00_Старт'!$B$11:$B$2010,0)),""))</f>
        <v/>
      </c>
      <c r="F21" s="96" t="str">
        <f t="array" ref="F21">IF(C21&lt;&gt;"OK","",IFERROR("Частотность: "&amp;TEXT(INDEX('00_Старт'!$E$11:$E$2010,MATCH(B21,'00_Старт'!$B$11:$B$2010,0)),"#,##0")&amp;"; позиция: "&amp;IF(INDEX('00_Старт'!$G$11:$G$2010,MATCH(B21,'00_Старт'!$B$11:$B$2010,0))="","нет данных",INDEX('00_Старт'!$G$11:$G$2010,MATCH(B21,'00_Старт'!$B$11:$B$2010,0))),""))</f>
        <v/>
      </c>
      <c r="G21" s="96" t="str">
        <f t="array" ref="G21">IF(C21&lt;&gt;"OK","",IFERROR(INDEX('00_Старт'!$AA$11:$AA$2010,MATCH(B21,'00_Старт'!$B$11:$B$2010,0)),""))</f>
        <v/>
      </c>
      <c r="H21" s="71"/>
      <c r="I21" s="102"/>
      <c r="J21" s="71"/>
      <c r="K21" s="71"/>
      <c r="L21" s="71"/>
    </row>
    <row r="22" ht="37.5" customHeight="1">
      <c r="A22" s="92">
        <v>17.0</v>
      </c>
      <c r="B22" s="71"/>
      <c r="C22" s="96" t="str">
        <f>IF(B22="","",IF(COUNTIF('00_Старт'!$B$11:$B$2010,B22)=0,"Запрос не найден",IF(COUNTIF('00_Старт'!$B$11:$B$2010,B22)&gt;1,"Найден дубль","OK")))</f>
        <v/>
      </c>
      <c r="D22" s="97" t="str">
        <f t="array" ref="D22">IF(C22&lt;&gt;"OK","",IFERROR(INDEX('00_Старт'!$X$11:$X$2010,MATCH(B22,'00_Старт'!$B$11:$B$2010,0)),""))</f>
        <v/>
      </c>
      <c r="E22" s="96" t="str">
        <f t="array" ref="E22">IF(C22&lt;&gt;"OK","",IFERROR(INDEX('00_Старт'!$Y$11:$Y$2010,MATCH(B22,'00_Старт'!$B$11:$B$2010,0)),""))</f>
        <v/>
      </c>
      <c r="F22" s="96" t="str">
        <f t="array" ref="F22">IF(C22&lt;&gt;"OK","",IFERROR("Частотность: "&amp;TEXT(INDEX('00_Старт'!$E$11:$E$2010,MATCH(B22,'00_Старт'!$B$11:$B$2010,0)),"#,##0")&amp;"; позиция: "&amp;IF(INDEX('00_Старт'!$G$11:$G$2010,MATCH(B22,'00_Старт'!$B$11:$B$2010,0))="","нет данных",INDEX('00_Старт'!$G$11:$G$2010,MATCH(B22,'00_Старт'!$B$11:$B$2010,0))),""))</f>
        <v/>
      </c>
      <c r="G22" s="96" t="str">
        <f t="array" ref="G22">IF(C22&lt;&gt;"OK","",IFERROR(INDEX('00_Старт'!$AA$11:$AA$2010,MATCH(B22,'00_Старт'!$B$11:$B$2010,0)),""))</f>
        <v/>
      </c>
      <c r="H22" s="71"/>
      <c r="I22" s="102"/>
      <c r="J22" s="71"/>
      <c r="K22" s="71"/>
      <c r="L22" s="71"/>
    </row>
    <row r="23" ht="37.5" customHeight="1">
      <c r="A23" s="92">
        <v>18.0</v>
      </c>
      <c r="B23" s="71"/>
      <c r="C23" s="96" t="str">
        <f>IF(B23="","",IF(COUNTIF('00_Старт'!$B$11:$B$2010,B23)=0,"Запрос не найден",IF(COUNTIF('00_Старт'!$B$11:$B$2010,B23)&gt;1,"Найден дубль","OK")))</f>
        <v/>
      </c>
      <c r="D23" s="97" t="str">
        <f t="array" ref="D23">IF(C23&lt;&gt;"OK","",IFERROR(INDEX('00_Старт'!$X$11:$X$2010,MATCH(B23,'00_Старт'!$B$11:$B$2010,0)),""))</f>
        <v/>
      </c>
      <c r="E23" s="96" t="str">
        <f t="array" ref="E23">IF(C23&lt;&gt;"OK","",IFERROR(INDEX('00_Старт'!$Y$11:$Y$2010,MATCH(B23,'00_Старт'!$B$11:$B$2010,0)),""))</f>
        <v/>
      </c>
      <c r="F23" s="96" t="str">
        <f t="array" ref="F23">IF(C23&lt;&gt;"OK","",IFERROR("Частотность: "&amp;TEXT(INDEX('00_Старт'!$E$11:$E$2010,MATCH(B23,'00_Старт'!$B$11:$B$2010,0)),"#,##0")&amp;"; позиция: "&amp;IF(INDEX('00_Старт'!$G$11:$G$2010,MATCH(B23,'00_Старт'!$B$11:$B$2010,0))="","нет данных",INDEX('00_Старт'!$G$11:$G$2010,MATCH(B23,'00_Старт'!$B$11:$B$2010,0))),""))</f>
        <v/>
      </c>
      <c r="G23" s="96" t="str">
        <f t="array" ref="G23">IF(C23&lt;&gt;"OK","",IFERROR(INDEX('00_Старт'!$AA$11:$AA$2010,MATCH(B23,'00_Старт'!$B$11:$B$2010,0)),""))</f>
        <v/>
      </c>
      <c r="H23" s="71"/>
      <c r="I23" s="102"/>
      <c r="J23" s="71"/>
      <c r="K23" s="71"/>
      <c r="L23" s="71"/>
    </row>
    <row r="24" ht="37.5" customHeight="1">
      <c r="A24" s="92">
        <v>19.0</v>
      </c>
      <c r="B24" s="71"/>
      <c r="C24" s="96" t="str">
        <f>IF(B24="","",IF(COUNTIF('00_Старт'!$B$11:$B$2010,B24)=0,"Запрос не найден",IF(COUNTIF('00_Старт'!$B$11:$B$2010,B24)&gt;1,"Найден дубль","OK")))</f>
        <v/>
      </c>
      <c r="D24" s="97" t="str">
        <f t="array" ref="D24">IF(C24&lt;&gt;"OK","",IFERROR(INDEX('00_Старт'!$X$11:$X$2010,MATCH(B24,'00_Старт'!$B$11:$B$2010,0)),""))</f>
        <v/>
      </c>
      <c r="E24" s="96" t="str">
        <f t="array" ref="E24">IF(C24&lt;&gt;"OK","",IFERROR(INDEX('00_Старт'!$Y$11:$Y$2010,MATCH(B24,'00_Старт'!$B$11:$B$2010,0)),""))</f>
        <v/>
      </c>
      <c r="F24" s="96" t="str">
        <f t="array" ref="F24">IF(C24&lt;&gt;"OK","",IFERROR("Частотность: "&amp;TEXT(INDEX('00_Старт'!$E$11:$E$2010,MATCH(B24,'00_Старт'!$B$11:$B$2010,0)),"#,##0")&amp;"; позиция: "&amp;IF(INDEX('00_Старт'!$G$11:$G$2010,MATCH(B24,'00_Старт'!$B$11:$B$2010,0))="","нет данных",INDEX('00_Старт'!$G$11:$G$2010,MATCH(B24,'00_Старт'!$B$11:$B$2010,0))),""))</f>
        <v/>
      </c>
      <c r="G24" s="96" t="str">
        <f t="array" ref="G24">IF(C24&lt;&gt;"OK","",IFERROR(INDEX('00_Старт'!$AA$11:$AA$2010,MATCH(B24,'00_Старт'!$B$11:$B$2010,0)),""))</f>
        <v/>
      </c>
      <c r="H24" s="71"/>
      <c r="I24" s="102"/>
      <c r="J24" s="71"/>
      <c r="K24" s="71"/>
      <c r="L24" s="71"/>
    </row>
    <row r="25" ht="37.5" customHeight="1">
      <c r="A25" s="92">
        <v>20.0</v>
      </c>
      <c r="B25" s="71"/>
      <c r="C25" s="96" t="str">
        <f>IF(B25="","",IF(COUNTIF('00_Старт'!$B$11:$B$2010,B25)=0,"Запрос не найден",IF(COUNTIF('00_Старт'!$B$11:$B$2010,B25)&gt;1,"Найден дубль","OK")))</f>
        <v/>
      </c>
      <c r="D25" s="97" t="str">
        <f t="array" ref="D25">IF(C25&lt;&gt;"OK","",IFERROR(INDEX('00_Старт'!$X$11:$X$2010,MATCH(B25,'00_Старт'!$B$11:$B$2010,0)),""))</f>
        <v/>
      </c>
      <c r="E25" s="96" t="str">
        <f t="array" ref="E25">IF(C25&lt;&gt;"OK","",IFERROR(INDEX('00_Старт'!$Y$11:$Y$2010,MATCH(B25,'00_Старт'!$B$11:$B$2010,0)),""))</f>
        <v/>
      </c>
      <c r="F25" s="96" t="str">
        <f t="array" ref="F25">IF(C25&lt;&gt;"OK","",IFERROR("Частотность: "&amp;TEXT(INDEX('00_Старт'!$E$11:$E$2010,MATCH(B25,'00_Старт'!$B$11:$B$2010,0)),"#,##0")&amp;"; позиция: "&amp;IF(INDEX('00_Старт'!$G$11:$G$2010,MATCH(B25,'00_Старт'!$B$11:$B$2010,0))="","нет данных",INDEX('00_Старт'!$G$11:$G$2010,MATCH(B25,'00_Старт'!$B$11:$B$2010,0))),""))</f>
        <v/>
      </c>
      <c r="G25" s="96" t="str">
        <f t="array" ref="G25">IF(C25&lt;&gt;"OK","",IFERROR(INDEX('00_Старт'!$AA$11:$AA$2010,MATCH(B25,'00_Старт'!$B$11:$B$2010,0)),""))</f>
        <v/>
      </c>
      <c r="H25" s="71"/>
      <c r="I25" s="102"/>
      <c r="J25" s="71"/>
      <c r="K25" s="71"/>
      <c r="L25" s="71"/>
    </row>
    <row r="26" ht="37.5" customHeight="1">
      <c r="A26" s="92">
        <v>21.0</v>
      </c>
      <c r="B26" s="71"/>
      <c r="C26" s="96" t="str">
        <f>IF(B26="","",IF(COUNTIF('00_Старт'!$B$11:$B$2010,B26)=0,"Запрос не найден",IF(COUNTIF('00_Старт'!$B$11:$B$2010,B26)&gt;1,"Найден дубль","OK")))</f>
        <v/>
      </c>
      <c r="D26" s="97" t="str">
        <f t="array" ref="D26">IF(C26&lt;&gt;"OK","",IFERROR(INDEX('00_Старт'!$X$11:$X$2010,MATCH(B26,'00_Старт'!$B$11:$B$2010,0)),""))</f>
        <v/>
      </c>
      <c r="E26" s="96" t="str">
        <f t="array" ref="E26">IF(C26&lt;&gt;"OK","",IFERROR(INDEX('00_Старт'!$Y$11:$Y$2010,MATCH(B26,'00_Старт'!$B$11:$B$2010,0)),""))</f>
        <v/>
      </c>
      <c r="F26" s="96" t="str">
        <f t="array" ref="F26">IF(C26&lt;&gt;"OK","",IFERROR("Частотность: "&amp;TEXT(INDEX('00_Старт'!$E$11:$E$2010,MATCH(B26,'00_Старт'!$B$11:$B$2010,0)),"#,##0")&amp;"; позиция: "&amp;IF(INDEX('00_Старт'!$G$11:$G$2010,MATCH(B26,'00_Старт'!$B$11:$B$2010,0))="","нет данных",INDEX('00_Старт'!$G$11:$G$2010,MATCH(B26,'00_Старт'!$B$11:$B$2010,0))),""))</f>
        <v/>
      </c>
      <c r="G26" s="96" t="str">
        <f t="array" ref="G26">IF(C26&lt;&gt;"OK","",IFERROR(INDEX('00_Старт'!$AA$11:$AA$2010,MATCH(B26,'00_Старт'!$B$11:$B$2010,0)),""))</f>
        <v/>
      </c>
      <c r="H26" s="71"/>
      <c r="I26" s="102"/>
      <c r="J26" s="71"/>
      <c r="K26" s="71"/>
      <c r="L26" s="71"/>
    </row>
    <row r="27" ht="37.5" customHeight="1">
      <c r="A27" s="92">
        <v>22.0</v>
      </c>
      <c r="B27" s="71"/>
      <c r="C27" s="96" t="str">
        <f>IF(B27="","",IF(COUNTIF('00_Старт'!$B$11:$B$2010,B27)=0,"Запрос не найден",IF(COUNTIF('00_Старт'!$B$11:$B$2010,B27)&gt;1,"Найден дубль","OK")))</f>
        <v/>
      </c>
      <c r="D27" s="97" t="str">
        <f t="array" ref="D27">IF(C27&lt;&gt;"OK","",IFERROR(INDEX('00_Старт'!$X$11:$X$2010,MATCH(B27,'00_Старт'!$B$11:$B$2010,0)),""))</f>
        <v/>
      </c>
      <c r="E27" s="96" t="str">
        <f t="array" ref="E27">IF(C27&lt;&gt;"OK","",IFERROR(INDEX('00_Старт'!$Y$11:$Y$2010,MATCH(B27,'00_Старт'!$B$11:$B$2010,0)),""))</f>
        <v/>
      </c>
      <c r="F27" s="96" t="str">
        <f t="array" ref="F27">IF(C27&lt;&gt;"OK","",IFERROR("Частотность: "&amp;TEXT(INDEX('00_Старт'!$E$11:$E$2010,MATCH(B27,'00_Старт'!$B$11:$B$2010,0)),"#,##0")&amp;"; позиция: "&amp;IF(INDEX('00_Старт'!$G$11:$G$2010,MATCH(B27,'00_Старт'!$B$11:$B$2010,0))="","нет данных",INDEX('00_Старт'!$G$11:$G$2010,MATCH(B27,'00_Старт'!$B$11:$B$2010,0))),""))</f>
        <v/>
      </c>
      <c r="G27" s="96" t="str">
        <f t="array" ref="G27">IF(C27&lt;&gt;"OK","",IFERROR(INDEX('00_Старт'!$AA$11:$AA$2010,MATCH(B27,'00_Старт'!$B$11:$B$2010,0)),""))</f>
        <v/>
      </c>
      <c r="H27" s="71"/>
      <c r="I27" s="102"/>
      <c r="J27" s="71"/>
      <c r="K27" s="71"/>
      <c r="L27" s="71"/>
    </row>
    <row r="28" ht="37.5" customHeight="1">
      <c r="A28" s="92">
        <v>23.0</v>
      </c>
      <c r="B28" s="71"/>
      <c r="C28" s="96" t="str">
        <f>IF(B28="","",IF(COUNTIF('00_Старт'!$B$11:$B$2010,B28)=0,"Запрос не найден",IF(COUNTIF('00_Старт'!$B$11:$B$2010,B28)&gt;1,"Найден дубль","OK")))</f>
        <v/>
      </c>
      <c r="D28" s="97" t="str">
        <f t="array" ref="D28">IF(C28&lt;&gt;"OK","",IFERROR(INDEX('00_Старт'!$X$11:$X$2010,MATCH(B28,'00_Старт'!$B$11:$B$2010,0)),""))</f>
        <v/>
      </c>
      <c r="E28" s="96" t="str">
        <f t="array" ref="E28">IF(C28&lt;&gt;"OK","",IFERROR(INDEX('00_Старт'!$Y$11:$Y$2010,MATCH(B28,'00_Старт'!$B$11:$B$2010,0)),""))</f>
        <v/>
      </c>
      <c r="F28" s="96" t="str">
        <f t="array" ref="F28">IF(C28&lt;&gt;"OK","",IFERROR("Частотность: "&amp;TEXT(INDEX('00_Старт'!$E$11:$E$2010,MATCH(B28,'00_Старт'!$B$11:$B$2010,0)),"#,##0")&amp;"; позиция: "&amp;IF(INDEX('00_Старт'!$G$11:$G$2010,MATCH(B28,'00_Старт'!$B$11:$B$2010,0))="","нет данных",INDEX('00_Старт'!$G$11:$G$2010,MATCH(B28,'00_Старт'!$B$11:$B$2010,0))),""))</f>
        <v/>
      </c>
      <c r="G28" s="96" t="str">
        <f t="array" ref="G28">IF(C28&lt;&gt;"OK","",IFERROR(INDEX('00_Старт'!$AA$11:$AA$2010,MATCH(B28,'00_Старт'!$B$11:$B$2010,0)),""))</f>
        <v/>
      </c>
      <c r="H28" s="71"/>
      <c r="I28" s="102"/>
      <c r="J28" s="71"/>
      <c r="K28" s="71"/>
      <c r="L28" s="71"/>
    </row>
    <row r="29" ht="37.5" customHeight="1">
      <c r="A29" s="92">
        <v>24.0</v>
      </c>
      <c r="B29" s="71"/>
      <c r="C29" s="96" t="str">
        <f>IF(B29="","",IF(COUNTIF('00_Старт'!$B$11:$B$2010,B29)=0,"Запрос не найден",IF(COUNTIF('00_Старт'!$B$11:$B$2010,B29)&gt;1,"Найден дубль","OK")))</f>
        <v/>
      </c>
      <c r="D29" s="97" t="str">
        <f t="array" ref="D29">IF(C29&lt;&gt;"OK","",IFERROR(INDEX('00_Старт'!$X$11:$X$2010,MATCH(B29,'00_Старт'!$B$11:$B$2010,0)),""))</f>
        <v/>
      </c>
      <c r="E29" s="96" t="str">
        <f t="array" ref="E29">IF(C29&lt;&gt;"OK","",IFERROR(INDEX('00_Старт'!$Y$11:$Y$2010,MATCH(B29,'00_Старт'!$B$11:$B$2010,0)),""))</f>
        <v/>
      </c>
      <c r="F29" s="96" t="str">
        <f t="array" ref="F29">IF(C29&lt;&gt;"OK","",IFERROR("Частотность: "&amp;TEXT(INDEX('00_Старт'!$E$11:$E$2010,MATCH(B29,'00_Старт'!$B$11:$B$2010,0)),"#,##0")&amp;"; позиция: "&amp;IF(INDEX('00_Старт'!$G$11:$G$2010,MATCH(B29,'00_Старт'!$B$11:$B$2010,0))="","нет данных",INDEX('00_Старт'!$G$11:$G$2010,MATCH(B29,'00_Старт'!$B$11:$B$2010,0))),""))</f>
        <v/>
      </c>
      <c r="G29" s="96" t="str">
        <f t="array" ref="G29">IF(C29&lt;&gt;"OK","",IFERROR(INDEX('00_Старт'!$AA$11:$AA$2010,MATCH(B29,'00_Старт'!$B$11:$B$2010,0)),""))</f>
        <v/>
      </c>
      <c r="H29" s="71"/>
      <c r="I29" s="102"/>
      <c r="J29" s="71"/>
      <c r="K29" s="71"/>
      <c r="L29" s="71"/>
    </row>
    <row r="30" ht="37.5" customHeight="1">
      <c r="A30" s="92">
        <v>25.0</v>
      </c>
      <c r="B30" s="71"/>
      <c r="C30" s="96" t="str">
        <f>IF(B30="","",IF(COUNTIF('00_Старт'!$B$11:$B$2010,B30)=0,"Запрос не найден",IF(COUNTIF('00_Старт'!$B$11:$B$2010,B30)&gt;1,"Найден дубль","OK")))</f>
        <v/>
      </c>
      <c r="D30" s="97" t="str">
        <f t="array" ref="D30">IF(C30&lt;&gt;"OK","",IFERROR(INDEX('00_Старт'!$X$11:$X$2010,MATCH(B30,'00_Старт'!$B$11:$B$2010,0)),""))</f>
        <v/>
      </c>
      <c r="E30" s="96" t="str">
        <f t="array" ref="E30">IF(C30&lt;&gt;"OK","",IFERROR(INDEX('00_Старт'!$Y$11:$Y$2010,MATCH(B30,'00_Старт'!$B$11:$B$2010,0)),""))</f>
        <v/>
      </c>
      <c r="F30" s="96" t="str">
        <f t="array" ref="F30">IF(C30&lt;&gt;"OK","",IFERROR("Частотность: "&amp;TEXT(INDEX('00_Старт'!$E$11:$E$2010,MATCH(B30,'00_Старт'!$B$11:$B$2010,0)),"#,##0")&amp;"; позиция: "&amp;IF(INDEX('00_Старт'!$G$11:$G$2010,MATCH(B30,'00_Старт'!$B$11:$B$2010,0))="","нет данных",INDEX('00_Старт'!$G$11:$G$2010,MATCH(B30,'00_Старт'!$B$11:$B$2010,0))),""))</f>
        <v/>
      </c>
      <c r="G30" s="96" t="str">
        <f t="array" ref="G30">IF(C30&lt;&gt;"OK","",IFERROR(INDEX('00_Старт'!$AA$11:$AA$2010,MATCH(B30,'00_Старт'!$B$11:$B$2010,0)),""))</f>
        <v/>
      </c>
      <c r="H30" s="71"/>
      <c r="I30" s="102"/>
      <c r="J30" s="71"/>
      <c r="K30" s="71"/>
      <c r="L30" s="71"/>
    </row>
    <row r="31" ht="37.5" customHeight="1">
      <c r="A31" s="92">
        <v>26.0</v>
      </c>
      <c r="B31" s="71"/>
      <c r="C31" s="96" t="str">
        <f>IF(B31="","",IF(COUNTIF('00_Старт'!$B$11:$B$2010,B31)=0,"Запрос не найден",IF(COUNTIF('00_Старт'!$B$11:$B$2010,B31)&gt;1,"Найден дубль","OK")))</f>
        <v/>
      </c>
      <c r="D31" s="97" t="str">
        <f t="array" ref="D31">IF(C31&lt;&gt;"OK","",IFERROR(INDEX('00_Старт'!$X$11:$X$2010,MATCH(B31,'00_Старт'!$B$11:$B$2010,0)),""))</f>
        <v/>
      </c>
      <c r="E31" s="96" t="str">
        <f t="array" ref="E31">IF(C31&lt;&gt;"OK","",IFERROR(INDEX('00_Старт'!$Y$11:$Y$2010,MATCH(B31,'00_Старт'!$B$11:$B$2010,0)),""))</f>
        <v/>
      </c>
      <c r="F31" s="96" t="str">
        <f t="array" ref="F31">IF(C31&lt;&gt;"OK","",IFERROR("Частотность: "&amp;TEXT(INDEX('00_Старт'!$E$11:$E$2010,MATCH(B31,'00_Старт'!$B$11:$B$2010,0)),"#,##0")&amp;"; позиция: "&amp;IF(INDEX('00_Старт'!$G$11:$G$2010,MATCH(B31,'00_Старт'!$B$11:$B$2010,0))="","нет данных",INDEX('00_Старт'!$G$11:$G$2010,MATCH(B31,'00_Старт'!$B$11:$B$2010,0))),""))</f>
        <v/>
      </c>
      <c r="G31" s="96" t="str">
        <f t="array" ref="G31">IF(C31&lt;&gt;"OK","",IFERROR(INDEX('00_Старт'!$AA$11:$AA$2010,MATCH(B31,'00_Старт'!$B$11:$B$2010,0)),""))</f>
        <v/>
      </c>
      <c r="H31" s="71"/>
      <c r="I31" s="102"/>
      <c r="J31" s="71"/>
      <c r="K31" s="71"/>
      <c r="L31" s="71"/>
    </row>
    <row r="32" ht="37.5" customHeight="1">
      <c r="A32" s="92">
        <v>27.0</v>
      </c>
      <c r="B32" s="71"/>
      <c r="C32" s="96" t="str">
        <f>IF(B32="","",IF(COUNTIF('00_Старт'!$B$11:$B$2010,B32)=0,"Запрос не найден",IF(COUNTIF('00_Старт'!$B$11:$B$2010,B32)&gt;1,"Найден дубль","OK")))</f>
        <v/>
      </c>
      <c r="D32" s="97" t="str">
        <f t="array" ref="D32">IF(C32&lt;&gt;"OK","",IFERROR(INDEX('00_Старт'!$X$11:$X$2010,MATCH(B32,'00_Старт'!$B$11:$B$2010,0)),""))</f>
        <v/>
      </c>
      <c r="E32" s="96" t="str">
        <f t="array" ref="E32">IF(C32&lt;&gt;"OK","",IFERROR(INDEX('00_Старт'!$Y$11:$Y$2010,MATCH(B32,'00_Старт'!$B$11:$B$2010,0)),""))</f>
        <v/>
      </c>
      <c r="F32" s="96" t="str">
        <f t="array" ref="F32">IF(C32&lt;&gt;"OK","",IFERROR("Частотность: "&amp;TEXT(INDEX('00_Старт'!$E$11:$E$2010,MATCH(B32,'00_Старт'!$B$11:$B$2010,0)),"#,##0")&amp;"; позиция: "&amp;IF(INDEX('00_Старт'!$G$11:$G$2010,MATCH(B32,'00_Старт'!$B$11:$B$2010,0))="","нет данных",INDEX('00_Старт'!$G$11:$G$2010,MATCH(B32,'00_Старт'!$B$11:$B$2010,0))),""))</f>
        <v/>
      </c>
      <c r="G32" s="96" t="str">
        <f t="array" ref="G32">IF(C32&lt;&gt;"OK","",IFERROR(INDEX('00_Старт'!$AA$11:$AA$2010,MATCH(B32,'00_Старт'!$B$11:$B$2010,0)),""))</f>
        <v/>
      </c>
      <c r="H32" s="71"/>
      <c r="I32" s="102"/>
      <c r="J32" s="71"/>
      <c r="K32" s="71"/>
      <c r="L32" s="71"/>
    </row>
    <row r="33" ht="37.5" customHeight="1">
      <c r="A33" s="92">
        <v>28.0</v>
      </c>
      <c r="B33" s="71"/>
      <c r="C33" s="96" t="str">
        <f>IF(B33="","",IF(COUNTIF('00_Старт'!$B$11:$B$2010,B33)=0,"Запрос не найден",IF(COUNTIF('00_Старт'!$B$11:$B$2010,B33)&gt;1,"Найден дубль","OK")))</f>
        <v/>
      </c>
      <c r="D33" s="97" t="str">
        <f t="array" ref="D33">IF(C33&lt;&gt;"OK","",IFERROR(INDEX('00_Старт'!$X$11:$X$2010,MATCH(B33,'00_Старт'!$B$11:$B$2010,0)),""))</f>
        <v/>
      </c>
      <c r="E33" s="96" t="str">
        <f t="array" ref="E33">IF(C33&lt;&gt;"OK","",IFERROR(INDEX('00_Старт'!$Y$11:$Y$2010,MATCH(B33,'00_Старт'!$B$11:$B$2010,0)),""))</f>
        <v/>
      </c>
      <c r="F33" s="96" t="str">
        <f t="array" ref="F33">IF(C33&lt;&gt;"OK","",IFERROR("Частотность: "&amp;TEXT(INDEX('00_Старт'!$E$11:$E$2010,MATCH(B33,'00_Старт'!$B$11:$B$2010,0)),"#,##0")&amp;"; позиция: "&amp;IF(INDEX('00_Старт'!$G$11:$G$2010,MATCH(B33,'00_Старт'!$B$11:$B$2010,0))="","нет данных",INDEX('00_Старт'!$G$11:$G$2010,MATCH(B33,'00_Старт'!$B$11:$B$2010,0))),""))</f>
        <v/>
      </c>
      <c r="G33" s="96" t="str">
        <f t="array" ref="G33">IF(C33&lt;&gt;"OK","",IFERROR(INDEX('00_Старт'!$AA$11:$AA$2010,MATCH(B33,'00_Старт'!$B$11:$B$2010,0)),""))</f>
        <v/>
      </c>
      <c r="H33" s="71"/>
      <c r="I33" s="102"/>
      <c r="J33" s="71"/>
      <c r="K33" s="71"/>
      <c r="L33" s="71"/>
    </row>
    <row r="34" ht="37.5" customHeight="1">
      <c r="A34" s="92">
        <v>29.0</v>
      </c>
      <c r="B34" s="71"/>
      <c r="C34" s="96" t="str">
        <f>IF(B34="","",IF(COUNTIF('00_Старт'!$B$11:$B$2010,B34)=0,"Запрос не найден",IF(COUNTIF('00_Старт'!$B$11:$B$2010,B34)&gt;1,"Найден дубль","OK")))</f>
        <v/>
      </c>
      <c r="D34" s="97" t="str">
        <f t="array" ref="D34">IF(C34&lt;&gt;"OK","",IFERROR(INDEX('00_Старт'!$X$11:$X$2010,MATCH(B34,'00_Старт'!$B$11:$B$2010,0)),""))</f>
        <v/>
      </c>
      <c r="E34" s="96" t="str">
        <f t="array" ref="E34">IF(C34&lt;&gt;"OK","",IFERROR(INDEX('00_Старт'!$Y$11:$Y$2010,MATCH(B34,'00_Старт'!$B$11:$B$2010,0)),""))</f>
        <v/>
      </c>
      <c r="F34" s="96" t="str">
        <f t="array" ref="F34">IF(C34&lt;&gt;"OK","",IFERROR("Частотность: "&amp;TEXT(INDEX('00_Старт'!$E$11:$E$2010,MATCH(B34,'00_Старт'!$B$11:$B$2010,0)),"#,##0")&amp;"; позиция: "&amp;IF(INDEX('00_Старт'!$G$11:$G$2010,MATCH(B34,'00_Старт'!$B$11:$B$2010,0))="","нет данных",INDEX('00_Старт'!$G$11:$G$2010,MATCH(B34,'00_Старт'!$B$11:$B$2010,0))),""))</f>
        <v/>
      </c>
      <c r="G34" s="96" t="str">
        <f t="array" ref="G34">IF(C34&lt;&gt;"OK","",IFERROR(INDEX('00_Старт'!$AA$11:$AA$2010,MATCH(B34,'00_Старт'!$B$11:$B$2010,0)),""))</f>
        <v/>
      </c>
      <c r="H34" s="71"/>
      <c r="I34" s="102"/>
      <c r="J34" s="71"/>
      <c r="K34" s="71"/>
      <c r="L34" s="71"/>
    </row>
    <row r="35" ht="37.5" customHeight="1">
      <c r="A35" s="92">
        <v>30.0</v>
      </c>
      <c r="B35" s="71"/>
      <c r="C35" s="96" t="str">
        <f>IF(B35="","",IF(COUNTIF('00_Старт'!$B$11:$B$2010,B35)=0,"Запрос не найден",IF(COUNTIF('00_Старт'!$B$11:$B$2010,B35)&gt;1,"Найден дубль","OK")))</f>
        <v/>
      </c>
      <c r="D35" s="97" t="str">
        <f t="array" ref="D35">IF(C35&lt;&gt;"OK","",IFERROR(INDEX('00_Старт'!$X$11:$X$2010,MATCH(B35,'00_Старт'!$B$11:$B$2010,0)),""))</f>
        <v/>
      </c>
      <c r="E35" s="96" t="str">
        <f t="array" ref="E35">IF(C35&lt;&gt;"OK","",IFERROR(INDEX('00_Старт'!$Y$11:$Y$2010,MATCH(B35,'00_Старт'!$B$11:$B$2010,0)),""))</f>
        <v/>
      </c>
      <c r="F35" s="96" t="str">
        <f t="array" ref="F35">IF(C35&lt;&gt;"OK","",IFERROR("Частотность: "&amp;TEXT(INDEX('00_Старт'!$E$11:$E$2010,MATCH(B35,'00_Старт'!$B$11:$B$2010,0)),"#,##0")&amp;"; позиция: "&amp;IF(INDEX('00_Старт'!$G$11:$G$2010,MATCH(B35,'00_Старт'!$B$11:$B$2010,0))="","нет данных",INDEX('00_Старт'!$G$11:$G$2010,MATCH(B35,'00_Старт'!$B$11:$B$2010,0))),""))</f>
        <v/>
      </c>
      <c r="G35" s="96" t="str">
        <f t="array" ref="G35">IF(C35&lt;&gt;"OK","",IFERROR(INDEX('00_Старт'!$AA$11:$AA$2010,MATCH(B35,'00_Старт'!$B$11:$B$2010,0)),""))</f>
        <v/>
      </c>
      <c r="H35" s="71"/>
      <c r="I35" s="102"/>
      <c r="J35" s="71"/>
      <c r="K35" s="71"/>
      <c r="L35" s="71"/>
    </row>
    <row r="36" ht="37.5" customHeight="1">
      <c r="A36" s="92">
        <v>31.0</v>
      </c>
      <c r="B36" s="71"/>
      <c r="C36" s="96" t="str">
        <f>IF(B36="","",IF(COUNTIF('00_Старт'!$B$11:$B$2010,B36)=0,"Запрос не найден",IF(COUNTIF('00_Старт'!$B$11:$B$2010,B36)&gt;1,"Найден дубль","OK")))</f>
        <v/>
      </c>
      <c r="D36" s="97" t="str">
        <f t="array" ref="D36">IF(C36&lt;&gt;"OK","",IFERROR(INDEX('00_Старт'!$X$11:$X$2010,MATCH(B36,'00_Старт'!$B$11:$B$2010,0)),""))</f>
        <v/>
      </c>
      <c r="E36" s="96" t="str">
        <f t="array" ref="E36">IF(C36&lt;&gt;"OK","",IFERROR(INDEX('00_Старт'!$Y$11:$Y$2010,MATCH(B36,'00_Старт'!$B$11:$B$2010,0)),""))</f>
        <v/>
      </c>
      <c r="F36" s="96" t="str">
        <f t="array" ref="F36">IF(C36&lt;&gt;"OK","",IFERROR("Частотность: "&amp;TEXT(INDEX('00_Старт'!$E$11:$E$2010,MATCH(B36,'00_Старт'!$B$11:$B$2010,0)),"#,##0")&amp;"; позиция: "&amp;IF(INDEX('00_Старт'!$G$11:$G$2010,MATCH(B36,'00_Старт'!$B$11:$B$2010,0))="","нет данных",INDEX('00_Старт'!$G$11:$G$2010,MATCH(B36,'00_Старт'!$B$11:$B$2010,0))),""))</f>
        <v/>
      </c>
      <c r="G36" s="96" t="str">
        <f t="array" ref="G36">IF(C36&lt;&gt;"OK","",IFERROR(INDEX('00_Старт'!$AA$11:$AA$2010,MATCH(B36,'00_Старт'!$B$11:$B$2010,0)),""))</f>
        <v/>
      </c>
      <c r="H36" s="71"/>
      <c r="I36" s="102"/>
      <c r="J36" s="71"/>
      <c r="K36" s="71"/>
      <c r="L36" s="71"/>
    </row>
    <row r="37" ht="37.5" customHeight="1">
      <c r="A37" s="92">
        <v>32.0</v>
      </c>
      <c r="B37" s="71"/>
      <c r="C37" s="96" t="str">
        <f>IF(B37="","",IF(COUNTIF('00_Старт'!$B$11:$B$2010,B37)=0,"Запрос не найден",IF(COUNTIF('00_Старт'!$B$11:$B$2010,B37)&gt;1,"Найден дубль","OK")))</f>
        <v/>
      </c>
      <c r="D37" s="97" t="str">
        <f t="array" ref="D37">IF(C37&lt;&gt;"OK","",IFERROR(INDEX('00_Старт'!$X$11:$X$2010,MATCH(B37,'00_Старт'!$B$11:$B$2010,0)),""))</f>
        <v/>
      </c>
      <c r="E37" s="96" t="str">
        <f t="array" ref="E37">IF(C37&lt;&gt;"OK","",IFERROR(INDEX('00_Старт'!$Y$11:$Y$2010,MATCH(B37,'00_Старт'!$B$11:$B$2010,0)),""))</f>
        <v/>
      </c>
      <c r="F37" s="96" t="str">
        <f t="array" ref="F37">IF(C37&lt;&gt;"OK","",IFERROR("Частотность: "&amp;TEXT(INDEX('00_Старт'!$E$11:$E$2010,MATCH(B37,'00_Старт'!$B$11:$B$2010,0)),"#,##0")&amp;"; позиция: "&amp;IF(INDEX('00_Старт'!$G$11:$G$2010,MATCH(B37,'00_Старт'!$B$11:$B$2010,0))="","нет данных",INDEX('00_Старт'!$G$11:$G$2010,MATCH(B37,'00_Старт'!$B$11:$B$2010,0))),""))</f>
        <v/>
      </c>
      <c r="G37" s="96" t="str">
        <f t="array" ref="G37">IF(C37&lt;&gt;"OK","",IFERROR(INDEX('00_Старт'!$AA$11:$AA$2010,MATCH(B37,'00_Старт'!$B$11:$B$2010,0)),""))</f>
        <v/>
      </c>
      <c r="H37" s="71"/>
      <c r="I37" s="102"/>
      <c r="J37" s="71"/>
      <c r="K37" s="71"/>
      <c r="L37" s="71"/>
    </row>
    <row r="38" ht="37.5" customHeight="1">
      <c r="A38" s="92">
        <v>33.0</v>
      </c>
      <c r="B38" s="71"/>
      <c r="C38" s="96" t="str">
        <f>IF(B38="","",IF(COUNTIF('00_Старт'!$B$11:$B$2010,B38)=0,"Запрос не найден",IF(COUNTIF('00_Старт'!$B$11:$B$2010,B38)&gt;1,"Найден дубль","OK")))</f>
        <v/>
      </c>
      <c r="D38" s="97" t="str">
        <f t="array" ref="D38">IF(C38&lt;&gt;"OK","",IFERROR(INDEX('00_Старт'!$X$11:$X$2010,MATCH(B38,'00_Старт'!$B$11:$B$2010,0)),""))</f>
        <v/>
      </c>
      <c r="E38" s="96" t="str">
        <f t="array" ref="E38">IF(C38&lt;&gt;"OK","",IFERROR(INDEX('00_Старт'!$Y$11:$Y$2010,MATCH(B38,'00_Старт'!$B$11:$B$2010,0)),""))</f>
        <v/>
      </c>
      <c r="F38" s="96" t="str">
        <f t="array" ref="F38">IF(C38&lt;&gt;"OK","",IFERROR("Частотность: "&amp;TEXT(INDEX('00_Старт'!$E$11:$E$2010,MATCH(B38,'00_Старт'!$B$11:$B$2010,0)),"#,##0")&amp;"; позиция: "&amp;IF(INDEX('00_Старт'!$G$11:$G$2010,MATCH(B38,'00_Старт'!$B$11:$B$2010,0))="","нет данных",INDEX('00_Старт'!$G$11:$G$2010,MATCH(B38,'00_Старт'!$B$11:$B$2010,0))),""))</f>
        <v/>
      </c>
      <c r="G38" s="96" t="str">
        <f t="array" ref="G38">IF(C38&lt;&gt;"OK","",IFERROR(INDEX('00_Старт'!$AA$11:$AA$2010,MATCH(B38,'00_Старт'!$B$11:$B$2010,0)),""))</f>
        <v/>
      </c>
      <c r="H38" s="71"/>
      <c r="I38" s="102"/>
      <c r="J38" s="71"/>
      <c r="K38" s="71"/>
      <c r="L38" s="71"/>
    </row>
    <row r="39" ht="37.5" customHeight="1">
      <c r="A39" s="92">
        <v>34.0</v>
      </c>
      <c r="B39" s="71"/>
      <c r="C39" s="96" t="str">
        <f>IF(B39="","",IF(COUNTIF('00_Старт'!$B$11:$B$2010,B39)=0,"Запрос не найден",IF(COUNTIF('00_Старт'!$B$11:$B$2010,B39)&gt;1,"Найден дубль","OK")))</f>
        <v/>
      </c>
      <c r="D39" s="97" t="str">
        <f t="array" ref="D39">IF(C39&lt;&gt;"OK","",IFERROR(INDEX('00_Старт'!$X$11:$X$2010,MATCH(B39,'00_Старт'!$B$11:$B$2010,0)),""))</f>
        <v/>
      </c>
      <c r="E39" s="96" t="str">
        <f t="array" ref="E39">IF(C39&lt;&gt;"OK","",IFERROR(INDEX('00_Старт'!$Y$11:$Y$2010,MATCH(B39,'00_Старт'!$B$11:$B$2010,0)),""))</f>
        <v/>
      </c>
      <c r="F39" s="96" t="str">
        <f t="array" ref="F39">IF(C39&lt;&gt;"OK","",IFERROR("Частотность: "&amp;TEXT(INDEX('00_Старт'!$E$11:$E$2010,MATCH(B39,'00_Старт'!$B$11:$B$2010,0)),"#,##0")&amp;"; позиция: "&amp;IF(INDEX('00_Старт'!$G$11:$G$2010,MATCH(B39,'00_Старт'!$B$11:$B$2010,0))="","нет данных",INDEX('00_Старт'!$G$11:$G$2010,MATCH(B39,'00_Старт'!$B$11:$B$2010,0))),""))</f>
        <v/>
      </c>
      <c r="G39" s="96" t="str">
        <f t="array" ref="G39">IF(C39&lt;&gt;"OK","",IFERROR(INDEX('00_Старт'!$AA$11:$AA$2010,MATCH(B39,'00_Старт'!$B$11:$B$2010,0)),""))</f>
        <v/>
      </c>
      <c r="H39" s="71"/>
      <c r="I39" s="102"/>
      <c r="J39" s="71"/>
      <c r="K39" s="71"/>
      <c r="L39" s="71"/>
    </row>
    <row r="40" ht="37.5" customHeight="1">
      <c r="A40" s="92">
        <v>35.0</v>
      </c>
      <c r="B40" s="71"/>
      <c r="C40" s="96" t="str">
        <f>IF(B40="","",IF(COUNTIF('00_Старт'!$B$11:$B$2010,B40)=0,"Запрос не найден",IF(COUNTIF('00_Старт'!$B$11:$B$2010,B40)&gt;1,"Найден дубль","OK")))</f>
        <v/>
      </c>
      <c r="D40" s="97" t="str">
        <f t="array" ref="D40">IF(C40&lt;&gt;"OK","",IFERROR(INDEX('00_Старт'!$X$11:$X$2010,MATCH(B40,'00_Старт'!$B$11:$B$2010,0)),""))</f>
        <v/>
      </c>
      <c r="E40" s="96" t="str">
        <f t="array" ref="E40">IF(C40&lt;&gt;"OK","",IFERROR(INDEX('00_Старт'!$Y$11:$Y$2010,MATCH(B40,'00_Старт'!$B$11:$B$2010,0)),""))</f>
        <v/>
      </c>
      <c r="F40" s="96" t="str">
        <f t="array" ref="F40">IF(C40&lt;&gt;"OK","",IFERROR("Частотность: "&amp;TEXT(INDEX('00_Старт'!$E$11:$E$2010,MATCH(B40,'00_Старт'!$B$11:$B$2010,0)),"#,##0")&amp;"; позиция: "&amp;IF(INDEX('00_Старт'!$G$11:$G$2010,MATCH(B40,'00_Старт'!$B$11:$B$2010,0))="","нет данных",INDEX('00_Старт'!$G$11:$G$2010,MATCH(B40,'00_Старт'!$B$11:$B$2010,0))),""))</f>
        <v/>
      </c>
      <c r="G40" s="96" t="str">
        <f t="array" ref="G40">IF(C40&lt;&gt;"OK","",IFERROR(INDEX('00_Старт'!$AA$11:$AA$2010,MATCH(B40,'00_Старт'!$B$11:$B$2010,0)),""))</f>
        <v/>
      </c>
      <c r="H40" s="71"/>
      <c r="I40" s="102"/>
      <c r="J40" s="71"/>
      <c r="K40" s="71"/>
      <c r="L40" s="71"/>
    </row>
    <row r="41" ht="37.5" customHeight="1">
      <c r="A41" s="92">
        <v>36.0</v>
      </c>
      <c r="B41" s="71"/>
      <c r="C41" s="96" t="str">
        <f>IF(B41="","",IF(COUNTIF('00_Старт'!$B$11:$B$2010,B41)=0,"Запрос не найден",IF(COUNTIF('00_Старт'!$B$11:$B$2010,B41)&gt;1,"Найден дубль","OK")))</f>
        <v/>
      </c>
      <c r="D41" s="97" t="str">
        <f t="array" ref="D41">IF(C41&lt;&gt;"OK","",IFERROR(INDEX('00_Старт'!$X$11:$X$2010,MATCH(B41,'00_Старт'!$B$11:$B$2010,0)),""))</f>
        <v/>
      </c>
      <c r="E41" s="96" t="str">
        <f t="array" ref="E41">IF(C41&lt;&gt;"OK","",IFERROR(INDEX('00_Старт'!$Y$11:$Y$2010,MATCH(B41,'00_Старт'!$B$11:$B$2010,0)),""))</f>
        <v/>
      </c>
      <c r="F41" s="96" t="str">
        <f t="array" ref="F41">IF(C41&lt;&gt;"OK","",IFERROR("Частотность: "&amp;TEXT(INDEX('00_Старт'!$E$11:$E$2010,MATCH(B41,'00_Старт'!$B$11:$B$2010,0)),"#,##0")&amp;"; позиция: "&amp;IF(INDEX('00_Старт'!$G$11:$G$2010,MATCH(B41,'00_Старт'!$B$11:$B$2010,0))="","нет данных",INDEX('00_Старт'!$G$11:$G$2010,MATCH(B41,'00_Старт'!$B$11:$B$2010,0))),""))</f>
        <v/>
      </c>
      <c r="G41" s="96" t="str">
        <f t="array" ref="G41">IF(C41&lt;&gt;"OK","",IFERROR(INDEX('00_Старт'!$AA$11:$AA$2010,MATCH(B41,'00_Старт'!$B$11:$B$2010,0)),""))</f>
        <v/>
      </c>
      <c r="H41" s="71"/>
      <c r="I41" s="102"/>
      <c r="J41" s="71"/>
      <c r="K41" s="71"/>
      <c r="L41" s="71"/>
    </row>
    <row r="42" ht="37.5" customHeight="1">
      <c r="A42" s="92">
        <v>37.0</v>
      </c>
      <c r="B42" s="71"/>
      <c r="C42" s="96" t="str">
        <f>IF(B42="","",IF(COUNTIF('00_Старт'!$B$11:$B$2010,B42)=0,"Запрос не найден",IF(COUNTIF('00_Старт'!$B$11:$B$2010,B42)&gt;1,"Найден дубль","OK")))</f>
        <v/>
      </c>
      <c r="D42" s="97" t="str">
        <f t="array" ref="D42">IF(C42&lt;&gt;"OK","",IFERROR(INDEX('00_Старт'!$X$11:$X$2010,MATCH(B42,'00_Старт'!$B$11:$B$2010,0)),""))</f>
        <v/>
      </c>
      <c r="E42" s="96" t="str">
        <f t="array" ref="E42">IF(C42&lt;&gt;"OK","",IFERROR(INDEX('00_Старт'!$Y$11:$Y$2010,MATCH(B42,'00_Старт'!$B$11:$B$2010,0)),""))</f>
        <v/>
      </c>
      <c r="F42" s="96" t="str">
        <f t="array" ref="F42">IF(C42&lt;&gt;"OK","",IFERROR("Частотность: "&amp;TEXT(INDEX('00_Старт'!$E$11:$E$2010,MATCH(B42,'00_Старт'!$B$11:$B$2010,0)),"#,##0")&amp;"; позиция: "&amp;IF(INDEX('00_Старт'!$G$11:$G$2010,MATCH(B42,'00_Старт'!$B$11:$B$2010,0))="","нет данных",INDEX('00_Старт'!$G$11:$G$2010,MATCH(B42,'00_Старт'!$B$11:$B$2010,0))),""))</f>
        <v/>
      </c>
      <c r="G42" s="96" t="str">
        <f t="array" ref="G42">IF(C42&lt;&gt;"OK","",IFERROR(INDEX('00_Старт'!$AA$11:$AA$2010,MATCH(B42,'00_Старт'!$B$11:$B$2010,0)),""))</f>
        <v/>
      </c>
      <c r="H42" s="71"/>
      <c r="I42" s="102"/>
      <c r="J42" s="71"/>
      <c r="K42" s="71"/>
      <c r="L42" s="71"/>
    </row>
    <row r="43" ht="37.5" customHeight="1">
      <c r="A43" s="92">
        <v>38.0</v>
      </c>
      <c r="B43" s="71"/>
      <c r="C43" s="96" t="str">
        <f>IF(B43="","",IF(COUNTIF('00_Старт'!$B$11:$B$2010,B43)=0,"Запрос не найден",IF(COUNTIF('00_Старт'!$B$11:$B$2010,B43)&gt;1,"Найден дубль","OK")))</f>
        <v/>
      </c>
      <c r="D43" s="97" t="str">
        <f t="array" ref="D43">IF(C43&lt;&gt;"OK","",IFERROR(INDEX('00_Старт'!$X$11:$X$2010,MATCH(B43,'00_Старт'!$B$11:$B$2010,0)),""))</f>
        <v/>
      </c>
      <c r="E43" s="96" t="str">
        <f t="array" ref="E43">IF(C43&lt;&gt;"OK","",IFERROR(INDEX('00_Старт'!$Y$11:$Y$2010,MATCH(B43,'00_Старт'!$B$11:$B$2010,0)),""))</f>
        <v/>
      </c>
      <c r="F43" s="96" t="str">
        <f t="array" ref="F43">IF(C43&lt;&gt;"OK","",IFERROR("Частотность: "&amp;TEXT(INDEX('00_Старт'!$E$11:$E$2010,MATCH(B43,'00_Старт'!$B$11:$B$2010,0)),"#,##0")&amp;"; позиция: "&amp;IF(INDEX('00_Старт'!$G$11:$G$2010,MATCH(B43,'00_Старт'!$B$11:$B$2010,0))="","нет данных",INDEX('00_Старт'!$G$11:$G$2010,MATCH(B43,'00_Старт'!$B$11:$B$2010,0))),""))</f>
        <v/>
      </c>
      <c r="G43" s="96" t="str">
        <f t="array" ref="G43">IF(C43&lt;&gt;"OK","",IFERROR(INDEX('00_Старт'!$AA$11:$AA$2010,MATCH(B43,'00_Старт'!$B$11:$B$2010,0)),""))</f>
        <v/>
      </c>
      <c r="H43" s="71"/>
      <c r="I43" s="102"/>
      <c r="J43" s="71"/>
      <c r="K43" s="71"/>
      <c r="L43" s="71"/>
    </row>
    <row r="44" ht="37.5" customHeight="1">
      <c r="A44" s="92">
        <v>39.0</v>
      </c>
      <c r="B44" s="71"/>
      <c r="C44" s="96" t="str">
        <f>IF(B44="","",IF(COUNTIF('00_Старт'!$B$11:$B$2010,B44)=0,"Запрос не найден",IF(COUNTIF('00_Старт'!$B$11:$B$2010,B44)&gt;1,"Найден дубль","OK")))</f>
        <v/>
      </c>
      <c r="D44" s="97" t="str">
        <f t="array" ref="D44">IF(C44&lt;&gt;"OK","",IFERROR(INDEX('00_Старт'!$X$11:$X$2010,MATCH(B44,'00_Старт'!$B$11:$B$2010,0)),""))</f>
        <v/>
      </c>
      <c r="E44" s="96" t="str">
        <f t="array" ref="E44">IF(C44&lt;&gt;"OK","",IFERROR(INDEX('00_Старт'!$Y$11:$Y$2010,MATCH(B44,'00_Старт'!$B$11:$B$2010,0)),""))</f>
        <v/>
      </c>
      <c r="F44" s="96" t="str">
        <f t="array" ref="F44">IF(C44&lt;&gt;"OK","",IFERROR("Частотность: "&amp;TEXT(INDEX('00_Старт'!$E$11:$E$2010,MATCH(B44,'00_Старт'!$B$11:$B$2010,0)),"#,##0")&amp;"; позиция: "&amp;IF(INDEX('00_Старт'!$G$11:$G$2010,MATCH(B44,'00_Старт'!$B$11:$B$2010,0))="","нет данных",INDEX('00_Старт'!$G$11:$G$2010,MATCH(B44,'00_Старт'!$B$11:$B$2010,0))),""))</f>
        <v/>
      </c>
      <c r="G44" s="96" t="str">
        <f t="array" ref="G44">IF(C44&lt;&gt;"OK","",IFERROR(INDEX('00_Старт'!$AA$11:$AA$2010,MATCH(B44,'00_Старт'!$B$11:$B$2010,0)),""))</f>
        <v/>
      </c>
      <c r="H44" s="71"/>
      <c r="I44" s="102"/>
      <c r="J44" s="71"/>
      <c r="K44" s="71"/>
      <c r="L44" s="71"/>
    </row>
    <row r="45" ht="37.5" customHeight="1">
      <c r="A45" s="92">
        <v>40.0</v>
      </c>
      <c r="B45" s="71"/>
      <c r="C45" s="96" t="str">
        <f>IF(B45="","",IF(COUNTIF('00_Старт'!$B$11:$B$2010,B45)=0,"Запрос не найден",IF(COUNTIF('00_Старт'!$B$11:$B$2010,B45)&gt;1,"Найден дубль","OK")))</f>
        <v/>
      </c>
      <c r="D45" s="97" t="str">
        <f t="array" ref="D45">IF(C45&lt;&gt;"OK","",IFERROR(INDEX('00_Старт'!$X$11:$X$2010,MATCH(B45,'00_Старт'!$B$11:$B$2010,0)),""))</f>
        <v/>
      </c>
      <c r="E45" s="96" t="str">
        <f t="array" ref="E45">IF(C45&lt;&gt;"OK","",IFERROR(INDEX('00_Старт'!$Y$11:$Y$2010,MATCH(B45,'00_Старт'!$B$11:$B$2010,0)),""))</f>
        <v/>
      </c>
      <c r="F45" s="96" t="str">
        <f t="array" ref="F45">IF(C45&lt;&gt;"OK","",IFERROR("Частотность: "&amp;TEXT(INDEX('00_Старт'!$E$11:$E$2010,MATCH(B45,'00_Старт'!$B$11:$B$2010,0)),"#,##0")&amp;"; позиция: "&amp;IF(INDEX('00_Старт'!$G$11:$G$2010,MATCH(B45,'00_Старт'!$B$11:$B$2010,0))="","нет данных",INDEX('00_Старт'!$G$11:$G$2010,MATCH(B45,'00_Старт'!$B$11:$B$2010,0))),""))</f>
        <v/>
      </c>
      <c r="G45" s="96" t="str">
        <f t="array" ref="G45">IF(C45&lt;&gt;"OK","",IFERROR(INDEX('00_Старт'!$AA$11:$AA$2010,MATCH(B45,'00_Старт'!$B$11:$B$2010,0)),""))</f>
        <v/>
      </c>
      <c r="H45" s="71"/>
      <c r="I45" s="102"/>
      <c r="J45" s="71"/>
      <c r="K45" s="71"/>
      <c r="L45" s="71"/>
    </row>
    <row r="46" ht="37.5" customHeight="1">
      <c r="A46" s="92">
        <v>41.0</v>
      </c>
      <c r="B46" s="71"/>
      <c r="C46" s="96" t="str">
        <f>IF(B46="","",IF(COUNTIF('00_Старт'!$B$11:$B$2010,B46)=0,"Запрос не найден",IF(COUNTIF('00_Старт'!$B$11:$B$2010,B46)&gt;1,"Найден дубль","OK")))</f>
        <v/>
      </c>
      <c r="D46" s="97" t="str">
        <f t="array" ref="D46">IF(C46&lt;&gt;"OK","",IFERROR(INDEX('00_Старт'!$X$11:$X$2010,MATCH(B46,'00_Старт'!$B$11:$B$2010,0)),""))</f>
        <v/>
      </c>
      <c r="E46" s="96" t="str">
        <f t="array" ref="E46">IF(C46&lt;&gt;"OK","",IFERROR(INDEX('00_Старт'!$Y$11:$Y$2010,MATCH(B46,'00_Старт'!$B$11:$B$2010,0)),""))</f>
        <v/>
      </c>
      <c r="F46" s="96" t="str">
        <f t="array" ref="F46">IF(C46&lt;&gt;"OK","",IFERROR("Частотность: "&amp;TEXT(INDEX('00_Старт'!$E$11:$E$2010,MATCH(B46,'00_Старт'!$B$11:$B$2010,0)),"#,##0")&amp;"; позиция: "&amp;IF(INDEX('00_Старт'!$G$11:$G$2010,MATCH(B46,'00_Старт'!$B$11:$B$2010,0))="","нет данных",INDEX('00_Старт'!$G$11:$G$2010,MATCH(B46,'00_Старт'!$B$11:$B$2010,0))),""))</f>
        <v/>
      </c>
      <c r="G46" s="96" t="str">
        <f t="array" ref="G46">IF(C46&lt;&gt;"OK","",IFERROR(INDEX('00_Старт'!$AA$11:$AA$2010,MATCH(B46,'00_Старт'!$B$11:$B$2010,0)),""))</f>
        <v/>
      </c>
      <c r="H46" s="71"/>
      <c r="I46" s="102"/>
      <c r="J46" s="71"/>
      <c r="K46" s="71"/>
      <c r="L46" s="71"/>
    </row>
    <row r="47" ht="37.5" customHeight="1">
      <c r="A47" s="92">
        <v>42.0</v>
      </c>
      <c r="B47" s="71"/>
      <c r="C47" s="96" t="str">
        <f>IF(B47="","",IF(COUNTIF('00_Старт'!$B$11:$B$2010,B47)=0,"Запрос не найден",IF(COUNTIF('00_Старт'!$B$11:$B$2010,B47)&gt;1,"Найден дубль","OK")))</f>
        <v/>
      </c>
      <c r="D47" s="97" t="str">
        <f t="array" ref="D47">IF(C47&lt;&gt;"OK","",IFERROR(INDEX('00_Старт'!$X$11:$X$2010,MATCH(B47,'00_Старт'!$B$11:$B$2010,0)),""))</f>
        <v/>
      </c>
      <c r="E47" s="96" t="str">
        <f t="array" ref="E47">IF(C47&lt;&gt;"OK","",IFERROR(INDEX('00_Старт'!$Y$11:$Y$2010,MATCH(B47,'00_Старт'!$B$11:$B$2010,0)),""))</f>
        <v/>
      </c>
      <c r="F47" s="96" t="str">
        <f t="array" ref="F47">IF(C47&lt;&gt;"OK","",IFERROR("Частотность: "&amp;TEXT(INDEX('00_Старт'!$E$11:$E$2010,MATCH(B47,'00_Старт'!$B$11:$B$2010,0)),"#,##0")&amp;"; позиция: "&amp;IF(INDEX('00_Старт'!$G$11:$G$2010,MATCH(B47,'00_Старт'!$B$11:$B$2010,0))="","нет данных",INDEX('00_Старт'!$G$11:$G$2010,MATCH(B47,'00_Старт'!$B$11:$B$2010,0))),""))</f>
        <v/>
      </c>
      <c r="G47" s="96" t="str">
        <f t="array" ref="G47">IF(C47&lt;&gt;"OK","",IFERROR(INDEX('00_Старт'!$AA$11:$AA$2010,MATCH(B47,'00_Старт'!$B$11:$B$2010,0)),""))</f>
        <v/>
      </c>
      <c r="H47" s="71"/>
      <c r="I47" s="102"/>
      <c r="J47" s="71"/>
      <c r="K47" s="71"/>
      <c r="L47" s="71"/>
    </row>
    <row r="48" ht="37.5" customHeight="1">
      <c r="A48" s="92">
        <v>43.0</v>
      </c>
      <c r="B48" s="71"/>
      <c r="C48" s="96" t="str">
        <f>IF(B48="","",IF(COUNTIF('00_Старт'!$B$11:$B$2010,B48)=0,"Запрос не найден",IF(COUNTIF('00_Старт'!$B$11:$B$2010,B48)&gt;1,"Найден дубль","OK")))</f>
        <v/>
      </c>
      <c r="D48" s="97" t="str">
        <f t="array" ref="D48">IF(C48&lt;&gt;"OK","",IFERROR(INDEX('00_Старт'!$X$11:$X$2010,MATCH(B48,'00_Старт'!$B$11:$B$2010,0)),""))</f>
        <v/>
      </c>
      <c r="E48" s="96" t="str">
        <f t="array" ref="E48">IF(C48&lt;&gt;"OK","",IFERROR(INDEX('00_Старт'!$Y$11:$Y$2010,MATCH(B48,'00_Старт'!$B$11:$B$2010,0)),""))</f>
        <v/>
      </c>
      <c r="F48" s="96" t="str">
        <f t="array" ref="F48">IF(C48&lt;&gt;"OK","",IFERROR("Частотность: "&amp;TEXT(INDEX('00_Старт'!$E$11:$E$2010,MATCH(B48,'00_Старт'!$B$11:$B$2010,0)),"#,##0")&amp;"; позиция: "&amp;IF(INDEX('00_Старт'!$G$11:$G$2010,MATCH(B48,'00_Старт'!$B$11:$B$2010,0))="","нет данных",INDEX('00_Старт'!$G$11:$G$2010,MATCH(B48,'00_Старт'!$B$11:$B$2010,0))),""))</f>
        <v/>
      </c>
      <c r="G48" s="96" t="str">
        <f t="array" ref="G48">IF(C48&lt;&gt;"OK","",IFERROR(INDEX('00_Старт'!$AA$11:$AA$2010,MATCH(B48,'00_Старт'!$B$11:$B$2010,0)),""))</f>
        <v/>
      </c>
      <c r="H48" s="71"/>
      <c r="I48" s="102"/>
      <c r="J48" s="71"/>
      <c r="K48" s="71"/>
      <c r="L48" s="71"/>
    </row>
    <row r="49" ht="37.5" customHeight="1">
      <c r="A49" s="92">
        <v>44.0</v>
      </c>
      <c r="B49" s="71"/>
      <c r="C49" s="96" t="str">
        <f>IF(B49="","",IF(COUNTIF('00_Старт'!$B$11:$B$2010,B49)=0,"Запрос не найден",IF(COUNTIF('00_Старт'!$B$11:$B$2010,B49)&gt;1,"Найден дубль","OK")))</f>
        <v/>
      </c>
      <c r="D49" s="97" t="str">
        <f t="array" ref="D49">IF(C49&lt;&gt;"OK","",IFERROR(INDEX('00_Старт'!$X$11:$X$2010,MATCH(B49,'00_Старт'!$B$11:$B$2010,0)),""))</f>
        <v/>
      </c>
      <c r="E49" s="96" t="str">
        <f t="array" ref="E49">IF(C49&lt;&gt;"OK","",IFERROR(INDEX('00_Старт'!$Y$11:$Y$2010,MATCH(B49,'00_Старт'!$B$11:$B$2010,0)),""))</f>
        <v/>
      </c>
      <c r="F49" s="96" t="str">
        <f t="array" ref="F49">IF(C49&lt;&gt;"OK","",IFERROR("Частотность: "&amp;TEXT(INDEX('00_Старт'!$E$11:$E$2010,MATCH(B49,'00_Старт'!$B$11:$B$2010,0)),"#,##0")&amp;"; позиция: "&amp;IF(INDEX('00_Старт'!$G$11:$G$2010,MATCH(B49,'00_Старт'!$B$11:$B$2010,0))="","нет данных",INDEX('00_Старт'!$G$11:$G$2010,MATCH(B49,'00_Старт'!$B$11:$B$2010,0))),""))</f>
        <v/>
      </c>
      <c r="G49" s="96" t="str">
        <f t="array" ref="G49">IF(C49&lt;&gt;"OK","",IFERROR(INDEX('00_Старт'!$AA$11:$AA$2010,MATCH(B49,'00_Старт'!$B$11:$B$2010,0)),""))</f>
        <v/>
      </c>
      <c r="H49" s="71"/>
      <c r="I49" s="102"/>
      <c r="J49" s="71"/>
      <c r="K49" s="71"/>
      <c r="L49" s="71"/>
    </row>
    <row r="50" ht="37.5" customHeight="1">
      <c r="A50" s="92">
        <v>45.0</v>
      </c>
      <c r="B50" s="71"/>
      <c r="C50" s="96" t="str">
        <f>IF(B50="","",IF(COUNTIF('00_Старт'!$B$11:$B$2010,B50)=0,"Запрос не найден",IF(COUNTIF('00_Старт'!$B$11:$B$2010,B50)&gt;1,"Найден дубль","OK")))</f>
        <v/>
      </c>
      <c r="D50" s="97" t="str">
        <f t="array" ref="D50">IF(C50&lt;&gt;"OK","",IFERROR(INDEX('00_Старт'!$X$11:$X$2010,MATCH(B50,'00_Старт'!$B$11:$B$2010,0)),""))</f>
        <v/>
      </c>
      <c r="E50" s="96" t="str">
        <f t="array" ref="E50">IF(C50&lt;&gt;"OK","",IFERROR(INDEX('00_Старт'!$Y$11:$Y$2010,MATCH(B50,'00_Старт'!$B$11:$B$2010,0)),""))</f>
        <v/>
      </c>
      <c r="F50" s="96" t="str">
        <f t="array" ref="F50">IF(C50&lt;&gt;"OK","",IFERROR("Частотность: "&amp;TEXT(INDEX('00_Старт'!$E$11:$E$2010,MATCH(B50,'00_Старт'!$B$11:$B$2010,0)),"#,##0")&amp;"; позиция: "&amp;IF(INDEX('00_Старт'!$G$11:$G$2010,MATCH(B50,'00_Старт'!$B$11:$B$2010,0))="","нет данных",INDEX('00_Старт'!$G$11:$G$2010,MATCH(B50,'00_Старт'!$B$11:$B$2010,0))),""))</f>
        <v/>
      </c>
      <c r="G50" s="96" t="str">
        <f t="array" ref="G50">IF(C50&lt;&gt;"OK","",IFERROR(INDEX('00_Старт'!$AA$11:$AA$2010,MATCH(B50,'00_Старт'!$B$11:$B$2010,0)),""))</f>
        <v/>
      </c>
      <c r="H50" s="71"/>
      <c r="I50" s="102"/>
      <c r="J50" s="71"/>
      <c r="K50" s="71"/>
      <c r="L50" s="71"/>
    </row>
    <row r="51" ht="37.5" customHeight="1">
      <c r="A51" s="92">
        <v>46.0</v>
      </c>
      <c r="B51" s="71"/>
      <c r="C51" s="96" t="str">
        <f>IF(B51="","",IF(COUNTIF('00_Старт'!$B$11:$B$2010,B51)=0,"Запрос не найден",IF(COUNTIF('00_Старт'!$B$11:$B$2010,B51)&gt;1,"Найден дубль","OK")))</f>
        <v/>
      </c>
      <c r="D51" s="97" t="str">
        <f t="array" ref="D51">IF(C51&lt;&gt;"OK","",IFERROR(INDEX('00_Старт'!$X$11:$X$2010,MATCH(B51,'00_Старт'!$B$11:$B$2010,0)),""))</f>
        <v/>
      </c>
      <c r="E51" s="96" t="str">
        <f t="array" ref="E51">IF(C51&lt;&gt;"OK","",IFERROR(INDEX('00_Старт'!$Y$11:$Y$2010,MATCH(B51,'00_Старт'!$B$11:$B$2010,0)),""))</f>
        <v/>
      </c>
      <c r="F51" s="96" t="str">
        <f t="array" ref="F51">IF(C51&lt;&gt;"OK","",IFERROR("Частотность: "&amp;TEXT(INDEX('00_Старт'!$E$11:$E$2010,MATCH(B51,'00_Старт'!$B$11:$B$2010,0)),"#,##0")&amp;"; позиция: "&amp;IF(INDEX('00_Старт'!$G$11:$G$2010,MATCH(B51,'00_Старт'!$B$11:$B$2010,0))="","нет данных",INDEX('00_Старт'!$G$11:$G$2010,MATCH(B51,'00_Старт'!$B$11:$B$2010,0))),""))</f>
        <v/>
      </c>
      <c r="G51" s="96" t="str">
        <f t="array" ref="G51">IF(C51&lt;&gt;"OK","",IFERROR(INDEX('00_Старт'!$AA$11:$AA$2010,MATCH(B51,'00_Старт'!$B$11:$B$2010,0)),""))</f>
        <v/>
      </c>
      <c r="H51" s="71"/>
      <c r="I51" s="102"/>
      <c r="J51" s="71"/>
      <c r="K51" s="71"/>
      <c r="L51" s="71"/>
    </row>
    <row r="52" ht="37.5" customHeight="1">
      <c r="A52" s="92">
        <v>47.0</v>
      </c>
      <c r="B52" s="71"/>
      <c r="C52" s="96" t="str">
        <f>IF(B52="","",IF(COUNTIF('00_Старт'!$B$11:$B$2010,B52)=0,"Запрос не найден",IF(COUNTIF('00_Старт'!$B$11:$B$2010,B52)&gt;1,"Найден дубль","OK")))</f>
        <v/>
      </c>
      <c r="D52" s="97" t="str">
        <f t="array" ref="D52">IF(C52&lt;&gt;"OK","",IFERROR(INDEX('00_Старт'!$X$11:$X$2010,MATCH(B52,'00_Старт'!$B$11:$B$2010,0)),""))</f>
        <v/>
      </c>
      <c r="E52" s="96" t="str">
        <f t="array" ref="E52">IF(C52&lt;&gt;"OK","",IFERROR(INDEX('00_Старт'!$Y$11:$Y$2010,MATCH(B52,'00_Старт'!$B$11:$B$2010,0)),""))</f>
        <v/>
      </c>
      <c r="F52" s="96" t="str">
        <f t="array" ref="F52">IF(C52&lt;&gt;"OK","",IFERROR("Частотность: "&amp;TEXT(INDEX('00_Старт'!$E$11:$E$2010,MATCH(B52,'00_Старт'!$B$11:$B$2010,0)),"#,##0")&amp;"; позиция: "&amp;IF(INDEX('00_Старт'!$G$11:$G$2010,MATCH(B52,'00_Старт'!$B$11:$B$2010,0))="","нет данных",INDEX('00_Старт'!$G$11:$G$2010,MATCH(B52,'00_Старт'!$B$11:$B$2010,0))),""))</f>
        <v/>
      </c>
      <c r="G52" s="96" t="str">
        <f t="array" ref="G52">IF(C52&lt;&gt;"OK","",IFERROR(INDEX('00_Старт'!$AA$11:$AA$2010,MATCH(B52,'00_Старт'!$B$11:$B$2010,0)),""))</f>
        <v/>
      </c>
      <c r="H52" s="71"/>
      <c r="I52" s="102"/>
      <c r="J52" s="71"/>
      <c r="K52" s="71"/>
      <c r="L52" s="71"/>
    </row>
    <row r="53" ht="37.5" customHeight="1">
      <c r="A53" s="92">
        <v>48.0</v>
      </c>
      <c r="B53" s="71"/>
      <c r="C53" s="96" t="str">
        <f>IF(B53="","",IF(COUNTIF('00_Старт'!$B$11:$B$2010,B53)=0,"Запрос не найден",IF(COUNTIF('00_Старт'!$B$11:$B$2010,B53)&gt;1,"Найден дубль","OK")))</f>
        <v/>
      </c>
      <c r="D53" s="97" t="str">
        <f t="array" ref="D53">IF(C53&lt;&gt;"OK","",IFERROR(INDEX('00_Старт'!$X$11:$X$2010,MATCH(B53,'00_Старт'!$B$11:$B$2010,0)),""))</f>
        <v/>
      </c>
      <c r="E53" s="96" t="str">
        <f t="array" ref="E53">IF(C53&lt;&gt;"OK","",IFERROR(INDEX('00_Старт'!$Y$11:$Y$2010,MATCH(B53,'00_Старт'!$B$11:$B$2010,0)),""))</f>
        <v/>
      </c>
      <c r="F53" s="96" t="str">
        <f t="array" ref="F53">IF(C53&lt;&gt;"OK","",IFERROR("Частотность: "&amp;TEXT(INDEX('00_Старт'!$E$11:$E$2010,MATCH(B53,'00_Старт'!$B$11:$B$2010,0)),"#,##0")&amp;"; позиция: "&amp;IF(INDEX('00_Старт'!$G$11:$G$2010,MATCH(B53,'00_Старт'!$B$11:$B$2010,0))="","нет данных",INDEX('00_Старт'!$G$11:$G$2010,MATCH(B53,'00_Старт'!$B$11:$B$2010,0))),""))</f>
        <v/>
      </c>
      <c r="G53" s="96" t="str">
        <f t="array" ref="G53">IF(C53&lt;&gt;"OK","",IFERROR(INDEX('00_Старт'!$AA$11:$AA$2010,MATCH(B53,'00_Старт'!$B$11:$B$2010,0)),""))</f>
        <v/>
      </c>
      <c r="H53" s="71"/>
      <c r="I53" s="102"/>
      <c r="J53" s="71"/>
      <c r="K53" s="71"/>
      <c r="L53" s="71"/>
    </row>
    <row r="54" ht="37.5" customHeight="1">
      <c r="A54" s="92">
        <v>49.0</v>
      </c>
      <c r="B54" s="71"/>
      <c r="C54" s="96" t="str">
        <f>IF(B54="","",IF(COUNTIF('00_Старт'!$B$11:$B$2010,B54)=0,"Запрос не найден",IF(COUNTIF('00_Старт'!$B$11:$B$2010,B54)&gt;1,"Найден дубль","OK")))</f>
        <v/>
      </c>
      <c r="D54" s="97" t="str">
        <f t="array" ref="D54">IF(C54&lt;&gt;"OK","",IFERROR(INDEX('00_Старт'!$X$11:$X$2010,MATCH(B54,'00_Старт'!$B$11:$B$2010,0)),""))</f>
        <v/>
      </c>
      <c r="E54" s="96" t="str">
        <f t="array" ref="E54">IF(C54&lt;&gt;"OK","",IFERROR(INDEX('00_Старт'!$Y$11:$Y$2010,MATCH(B54,'00_Старт'!$B$11:$B$2010,0)),""))</f>
        <v/>
      </c>
      <c r="F54" s="96" t="str">
        <f t="array" ref="F54">IF(C54&lt;&gt;"OK","",IFERROR("Частотность: "&amp;TEXT(INDEX('00_Старт'!$E$11:$E$2010,MATCH(B54,'00_Старт'!$B$11:$B$2010,0)),"#,##0")&amp;"; позиция: "&amp;IF(INDEX('00_Старт'!$G$11:$G$2010,MATCH(B54,'00_Старт'!$B$11:$B$2010,0))="","нет данных",INDEX('00_Старт'!$G$11:$G$2010,MATCH(B54,'00_Старт'!$B$11:$B$2010,0))),""))</f>
        <v/>
      </c>
      <c r="G54" s="96" t="str">
        <f t="array" ref="G54">IF(C54&lt;&gt;"OK","",IFERROR(INDEX('00_Старт'!$AA$11:$AA$2010,MATCH(B54,'00_Старт'!$B$11:$B$2010,0)),""))</f>
        <v/>
      </c>
      <c r="H54" s="71"/>
      <c r="I54" s="102"/>
      <c r="J54" s="71"/>
      <c r="K54" s="71"/>
      <c r="L54" s="71"/>
    </row>
    <row r="55" ht="37.5" customHeight="1">
      <c r="A55" s="92">
        <v>50.0</v>
      </c>
      <c r="B55" s="71"/>
      <c r="C55" s="96" t="str">
        <f>IF(B55="","",IF(COUNTIF('00_Старт'!$B$11:$B$2010,B55)=0,"Запрос не найден",IF(COUNTIF('00_Старт'!$B$11:$B$2010,B55)&gt;1,"Найден дубль","OK")))</f>
        <v/>
      </c>
      <c r="D55" s="97" t="str">
        <f t="array" ref="D55">IF(C55&lt;&gt;"OK","",IFERROR(INDEX('00_Старт'!$X$11:$X$2010,MATCH(B55,'00_Старт'!$B$11:$B$2010,0)),""))</f>
        <v/>
      </c>
      <c r="E55" s="96" t="str">
        <f t="array" ref="E55">IF(C55&lt;&gt;"OK","",IFERROR(INDEX('00_Старт'!$Y$11:$Y$2010,MATCH(B55,'00_Старт'!$B$11:$B$2010,0)),""))</f>
        <v/>
      </c>
      <c r="F55" s="96" t="str">
        <f t="array" ref="F55">IF(C55&lt;&gt;"OK","",IFERROR("Частотность: "&amp;TEXT(INDEX('00_Старт'!$E$11:$E$2010,MATCH(B55,'00_Старт'!$B$11:$B$2010,0)),"#,##0")&amp;"; позиция: "&amp;IF(INDEX('00_Старт'!$G$11:$G$2010,MATCH(B55,'00_Старт'!$B$11:$B$2010,0))="","нет данных",INDEX('00_Старт'!$G$11:$G$2010,MATCH(B55,'00_Старт'!$B$11:$B$2010,0))),""))</f>
        <v/>
      </c>
      <c r="G55" s="96" t="str">
        <f t="array" ref="G55">IF(C55&lt;&gt;"OK","",IFERROR(INDEX('00_Старт'!$AA$11:$AA$2010,MATCH(B55,'00_Старт'!$B$11:$B$2010,0)),""))</f>
        <v/>
      </c>
      <c r="H55" s="71"/>
      <c r="I55" s="102"/>
      <c r="J55" s="71"/>
      <c r="K55" s="71"/>
      <c r="L55" s="71"/>
    </row>
    <row r="56" ht="15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5599462B-1181-46A7-96E7-5A103AFC7F57}" filter="1" showAutoFilter="1">
      <autoFilter ref="$A$5:$L$55"/>
      <extLst>
        <ext uri="GoogleSheetsCustomDataVersion1">
          <go:sheetsCustomData xmlns:go="http://customooxmlschemas.google.com/" filterViewId="1350736577"/>
        </ext>
      </extLst>
    </customSheetView>
  </customSheetViews>
  <mergeCells count="3">
    <mergeCell ref="A1:L1"/>
    <mergeCell ref="A2:L2"/>
    <mergeCell ref="A3:L3"/>
  </mergeCells>
  <conditionalFormatting sqref="C6:C55">
    <cfRule type="containsText" dxfId="4" priority="1" operator="containsText" text="OK">
      <formula>NOT(ISERROR(SEARCH(("OK"),(C6))))</formula>
    </cfRule>
  </conditionalFormatting>
  <conditionalFormatting sqref="C6:C55">
    <cfRule type="containsText" dxfId="7" priority="2" operator="containsText" text="не найден">
      <formula>NOT(ISERROR(SEARCH(("не найден"),(C6))))</formula>
    </cfRule>
  </conditionalFormatting>
  <conditionalFormatting sqref="C6:C55">
    <cfRule type="containsText" dxfId="6" priority="3" operator="containsText" text="дубль">
      <formula>NOT(ISERROR(SEARCH(("дубль"),(C6))))</formula>
    </cfRule>
  </conditionalFormatting>
  <conditionalFormatting sqref="J6:J55">
    <cfRule type="containsText" dxfId="4" priority="4" operator="containsText" text="Выполнено">
      <formula>NOT(ISERROR(SEARCH(("Выполнено"),(J6))))</formula>
    </cfRule>
  </conditionalFormatting>
  <dataValidations>
    <dataValidation type="list" allowBlank="1" sqref="J6:J55">
      <formula1>"Не начато,В работе,Выполнено,Отложено"</formula1>
    </dataValidation>
    <dataValidation type="date" allowBlank="1" sqref="I6:I55">
      <formula1>DATE(2020,1,1)</formula1>
      <formula2>DATE(2100,12,31)</formula2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